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A1CEDCB-ED26-4D01-BD3B-6DC521067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01" i="1" l="1"/>
  <c r="F401" i="1" s="1"/>
  <c r="G401" i="1" s="1"/>
  <c r="K401" i="1" s="1"/>
  <c r="Q401" i="1"/>
  <c r="Q394" i="1"/>
  <c r="Q395" i="1"/>
  <c r="Q396" i="1"/>
  <c r="E397" i="1"/>
  <c r="F397" i="1" s="1"/>
  <c r="G397" i="1" s="1"/>
  <c r="K397" i="1" s="1"/>
  <c r="Q397" i="1"/>
  <c r="Q398" i="1"/>
  <c r="Q399" i="1"/>
  <c r="Q400" i="1"/>
  <c r="Q382" i="1"/>
  <c r="Q391" i="1"/>
  <c r="Q392" i="1"/>
  <c r="Q393" i="1"/>
  <c r="Q390" i="1"/>
  <c r="Q381" i="1"/>
  <c r="Q383" i="1"/>
  <c r="Q384" i="1"/>
  <c r="Q385" i="1"/>
  <c r="Q386" i="1"/>
  <c r="Q387" i="1"/>
  <c r="Q388" i="1"/>
  <c r="Q389" i="1"/>
  <c r="Q377" i="1"/>
  <c r="D9" i="1"/>
  <c r="C9" i="1"/>
  <c r="Q376" i="1"/>
  <c r="Q375" i="1"/>
  <c r="Q374" i="1"/>
  <c r="Q373" i="1"/>
  <c r="Q372" i="1"/>
  <c r="Q365" i="1"/>
  <c r="Q362" i="1"/>
  <c r="Q360" i="1"/>
  <c r="Q359" i="1"/>
  <c r="Q358" i="1"/>
  <c r="Q357" i="1"/>
  <c r="Q356" i="1"/>
  <c r="Q354" i="1"/>
  <c r="Q353" i="1"/>
  <c r="Q352" i="1"/>
  <c r="Q350" i="1"/>
  <c r="Q349" i="1"/>
  <c r="Q348" i="1"/>
  <c r="Q347" i="1"/>
  <c r="Q346" i="1"/>
  <c r="Q344" i="1"/>
  <c r="Q343" i="1"/>
  <c r="Q342" i="1"/>
  <c r="Q341" i="1"/>
  <c r="Q340" i="1"/>
  <c r="Q339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3" i="1"/>
  <c r="Q312" i="1"/>
  <c r="Q311" i="1"/>
  <c r="Q310" i="1"/>
  <c r="Q307" i="1"/>
  <c r="Q200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78" i="2"/>
  <c r="C278" i="2"/>
  <c r="G277" i="2"/>
  <c r="C277" i="2"/>
  <c r="G276" i="2"/>
  <c r="C276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354" i="2"/>
  <c r="C354" i="2"/>
  <c r="G269" i="2"/>
  <c r="C269" i="2"/>
  <c r="G268" i="2"/>
  <c r="C268" i="2"/>
  <c r="G353" i="2"/>
  <c r="C353" i="2"/>
  <c r="G267" i="2"/>
  <c r="C267" i="2"/>
  <c r="G352" i="2"/>
  <c r="C352" i="2"/>
  <c r="G351" i="2"/>
  <c r="C351" i="2"/>
  <c r="G350" i="2"/>
  <c r="C350" i="2"/>
  <c r="G349" i="2"/>
  <c r="C349" i="2"/>
  <c r="G348" i="2"/>
  <c r="C348" i="2"/>
  <c r="G266" i="2"/>
  <c r="C266" i="2"/>
  <c r="G347" i="2"/>
  <c r="C347" i="2"/>
  <c r="G346" i="2"/>
  <c r="C346" i="2"/>
  <c r="G345" i="2"/>
  <c r="C345" i="2"/>
  <c r="G265" i="2"/>
  <c r="C265" i="2"/>
  <c r="G344" i="2"/>
  <c r="C344" i="2"/>
  <c r="G343" i="2"/>
  <c r="C343" i="2"/>
  <c r="G342" i="2"/>
  <c r="C342" i="2"/>
  <c r="G341" i="2"/>
  <c r="C341" i="2"/>
  <c r="G340" i="2"/>
  <c r="C340" i="2"/>
  <c r="G264" i="2"/>
  <c r="C264" i="2"/>
  <c r="G339" i="2"/>
  <c r="C339" i="2"/>
  <c r="G338" i="2"/>
  <c r="C338" i="2"/>
  <c r="G337" i="2"/>
  <c r="C337" i="2"/>
  <c r="G336" i="2"/>
  <c r="C336" i="2"/>
  <c r="G335" i="2"/>
  <c r="C335" i="2"/>
  <c r="G334" i="2"/>
  <c r="C334" i="2"/>
  <c r="G263" i="2"/>
  <c r="C263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G313" i="2"/>
  <c r="C313" i="2"/>
  <c r="G312" i="2"/>
  <c r="C312" i="2"/>
  <c r="G311" i="2"/>
  <c r="C311" i="2"/>
  <c r="G262" i="2"/>
  <c r="C262" i="2"/>
  <c r="G310" i="2"/>
  <c r="C310" i="2"/>
  <c r="G309" i="2"/>
  <c r="C309" i="2"/>
  <c r="G308" i="2"/>
  <c r="C308" i="2"/>
  <c r="G307" i="2"/>
  <c r="C307" i="2"/>
  <c r="G261" i="2"/>
  <c r="C261" i="2"/>
  <c r="G260" i="2"/>
  <c r="C260" i="2"/>
  <c r="G306" i="2"/>
  <c r="C306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305" i="2"/>
  <c r="C305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04" i="2"/>
  <c r="C304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306" i="2"/>
  <c r="H306" i="2"/>
  <c r="B306" i="2"/>
  <c r="D306" i="2"/>
  <c r="A260" i="2"/>
  <c r="H260" i="2"/>
  <c r="B260" i="2"/>
  <c r="D260" i="2"/>
  <c r="A261" i="2"/>
  <c r="H261" i="2"/>
  <c r="B261" i="2"/>
  <c r="D261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262" i="2"/>
  <c r="H262" i="2"/>
  <c r="B262" i="2"/>
  <c r="D262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263" i="2"/>
  <c r="H263" i="2"/>
  <c r="B263" i="2"/>
  <c r="D26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338" i="2"/>
  <c r="H338" i="2"/>
  <c r="B338" i="2"/>
  <c r="D338" i="2"/>
  <c r="A339" i="2"/>
  <c r="H339" i="2"/>
  <c r="B339" i="2"/>
  <c r="D339" i="2"/>
  <c r="A264" i="2"/>
  <c r="H264" i="2"/>
  <c r="B264" i="2"/>
  <c r="D264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265" i="2"/>
  <c r="H265" i="2"/>
  <c r="B265" i="2"/>
  <c r="D265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266" i="2"/>
  <c r="H266" i="2"/>
  <c r="B266" i="2"/>
  <c r="D266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267" i="2"/>
  <c r="H267" i="2"/>
  <c r="B267" i="2"/>
  <c r="D267" i="2"/>
  <c r="A353" i="2"/>
  <c r="H353" i="2"/>
  <c r="B353" i="2"/>
  <c r="D353" i="2"/>
  <c r="A268" i="2"/>
  <c r="H268" i="2"/>
  <c r="B268" i="2"/>
  <c r="D268" i="2"/>
  <c r="A269" i="2"/>
  <c r="H269" i="2"/>
  <c r="B269" i="2"/>
  <c r="D269" i="2"/>
  <c r="A354" i="2"/>
  <c r="H354" i="2"/>
  <c r="B354" i="2"/>
  <c r="D354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305" i="2"/>
  <c r="B305" i="2"/>
  <c r="D305" i="2"/>
  <c r="A305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F56" i="2"/>
  <c r="D56" i="2"/>
  <c r="A56" i="2"/>
  <c r="H55" i="2"/>
  <c r="F55" i="2"/>
  <c r="D55" i="2"/>
  <c r="B55" i="2"/>
  <c r="A55" i="2"/>
  <c r="H54" i="2"/>
  <c r="B54" i="2"/>
  <c r="F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04" i="2"/>
  <c r="D304" i="2"/>
  <c r="B304" i="2"/>
  <c r="A304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D293" i="2"/>
  <c r="B293" i="2"/>
  <c r="A293" i="2"/>
  <c r="H292" i="2"/>
  <c r="D292" i="2"/>
  <c r="B292" i="2"/>
  <c r="A292" i="2"/>
  <c r="H291" i="2"/>
  <c r="D291" i="2"/>
  <c r="B291" i="2"/>
  <c r="A291" i="2"/>
  <c r="H290" i="2"/>
  <c r="D290" i="2"/>
  <c r="B290" i="2"/>
  <c r="A290" i="2"/>
  <c r="H289" i="2"/>
  <c r="D289" i="2"/>
  <c r="B289" i="2"/>
  <c r="A289" i="2"/>
  <c r="H288" i="2"/>
  <c r="D288" i="2"/>
  <c r="B288" i="2"/>
  <c r="A288" i="2"/>
  <c r="H287" i="2"/>
  <c r="D287" i="2"/>
  <c r="B287" i="2"/>
  <c r="A287" i="2"/>
  <c r="H286" i="2"/>
  <c r="D286" i="2"/>
  <c r="B286" i="2"/>
  <c r="A286" i="2"/>
  <c r="H285" i="2"/>
  <c r="D285" i="2"/>
  <c r="B285" i="2"/>
  <c r="A285" i="2"/>
  <c r="H284" i="2"/>
  <c r="D284" i="2"/>
  <c r="B284" i="2"/>
  <c r="A284" i="2"/>
  <c r="H283" i="2"/>
  <c r="D283" i="2"/>
  <c r="B283" i="2"/>
  <c r="A283" i="2"/>
  <c r="H282" i="2"/>
  <c r="D282" i="2"/>
  <c r="B282" i="2"/>
  <c r="A282" i="2"/>
  <c r="H281" i="2"/>
  <c r="D281" i="2"/>
  <c r="B281" i="2"/>
  <c r="A281" i="2"/>
  <c r="H280" i="2"/>
  <c r="D280" i="2"/>
  <c r="B280" i="2"/>
  <c r="A280" i="2"/>
  <c r="H279" i="2"/>
  <c r="D279" i="2"/>
  <c r="B279" i="2"/>
  <c r="A279" i="2"/>
  <c r="Q379" i="1"/>
  <c r="Q380" i="1"/>
  <c r="E394" i="1"/>
  <c r="F394" i="1" s="1"/>
  <c r="G394" i="1" s="1"/>
  <c r="K394" i="1" s="1"/>
  <c r="E297" i="1"/>
  <c r="F297" i="1" s="1"/>
  <c r="G297" i="1" s="1"/>
  <c r="I297" i="1" s="1"/>
  <c r="Q378" i="1"/>
  <c r="Q361" i="1"/>
  <c r="Q363" i="1"/>
  <c r="Q371" i="1"/>
  <c r="Q364" i="1"/>
  <c r="Q366" i="1"/>
  <c r="Q367" i="1"/>
  <c r="Q368" i="1"/>
  <c r="Q369" i="1"/>
  <c r="Q370" i="1"/>
  <c r="Q351" i="1"/>
  <c r="Q355" i="1"/>
  <c r="F16" i="1"/>
  <c r="F17" i="1" s="1"/>
  <c r="C17" i="1"/>
  <c r="Q338" i="1"/>
  <c r="Q34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3" i="1"/>
  <c r="Q86" i="1"/>
  <c r="Q85" i="1"/>
  <c r="Q88" i="1"/>
  <c r="Q87" i="1"/>
  <c r="Q90" i="1"/>
  <c r="Q89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8" i="1"/>
  <c r="Q309" i="1"/>
  <c r="Q314" i="1"/>
  <c r="Q159" i="1"/>
  <c r="E87" i="1"/>
  <c r="F87" i="1" s="1"/>
  <c r="G87" i="1" s="1"/>
  <c r="I87" i="1" s="1"/>
  <c r="E278" i="1"/>
  <c r="F278" i="1" s="1"/>
  <c r="G278" i="1" s="1"/>
  <c r="I278" i="1" s="1"/>
  <c r="E378" i="1"/>
  <c r="F378" i="1" s="1"/>
  <c r="G378" i="1" s="1"/>
  <c r="K378" i="1" s="1"/>
  <c r="E253" i="1"/>
  <c r="F253" i="1" s="1"/>
  <c r="G253" i="1" s="1"/>
  <c r="I253" i="1" s="1"/>
  <c r="E276" i="1"/>
  <c r="F276" i="1" s="1"/>
  <c r="G276" i="1" s="1"/>
  <c r="I276" i="1" s="1"/>
  <c r="E166" i="1"/>
  <c r="F166" i="1" s="1"/>
  <c r="G166" i="1" s="1"/>
  <c r="I166" i="1" s="1"/>
  <c r="E115" i="1"/>
  <c r="F115" i="1" s="1"/>
  <c r="G115" i="1" s="1"/>
  <c r="I115" i="1" s="1"/>
  <c r="E122" i="1"/>
  <c r="F122" i="1"/>
  <c r="G122" i="1" s="1"/>
  <c r="I122" i="1" s="1"/>
  <c r="E129" i="1"/>
  <c r="F129" i="1" s="1"/>
  <c r="G129" i="1" s="1"/>
  <c r="I129" i="1" s="1"/>
  <c r="E138" i="1"/>
  <c r="F138" i="1" s="1"/>
  <c r="G138" i="1" s="1"/>
  <c r="I138" i="1" s="1"/>
  <c r="E145" i="1"/>
  <c r="E154" i="1"/>
  <c r="E112" i="2" s="1"/>
  <c r="E73" i="2"/>
  <c r="E122" i="2"/>
  <c r="E206" i="2"/>
  <c r="E230" i="2"/>
  <c r="E96" i="2"/>
  <c r="E80" i="2"/>
  <c r="E48" i="2"/>
  <c r="E161" i="1"/>
  <c r="E152" i="1"/>
  <c r="E143" i="1"/>
  <c r="E136" i="1"/>
  <c r="F136" i="1" s="1"/>
  <c r="G136" i="1" s="1"/>
  <c r="I136" i="1" s="1"/>
  <c r="E127" i="1"/>
  <c r="E120" i="1"/>
  <c r="F120" i="1" s="1"/>
  <c r="G120" i="1" s="1"/>
  <c r="I120" i="1" s="1"/>
  <c r="E169" i="1"/>
  <c r="E56" i="1"/>
  <c r="E76" i="1"/>
  <c r="E98" i="1"/>
  <c r="E69" i="1"/>
  <c r="E82" i="1"/>
  <c r="E45" i="2" s="1"/>
  <c r="E97" i="1"/>
  <c r="E262" i="1"/>
  <c r="E216" i="2" s="1"/>
  <c r="E370" i="1"/>
  <c r="E23" i="1"/>
  <c r="E43" i="1"/>
  <c r="E342" i="1"/>
  <c r="E374" i="1"/>
  <c r="E286" i="1"/>
  <c r="E240" i="2" s="1"/>
  <c r="E88" i="1"/>
  <c r="F88" i="1" s="1"/>
  <c r="G88" i="1" s="1"/>
  <c r="I88" i="1" s="1"/>
  <c r="E326" i="1"/>
  <c r="E322" i="2" s="1"/>
  <c r="E339" i="1"/>
  <c r="E33" i="1"/>
  <c r="E310" i="1"/>
  <c r="E340" i="1"/>
  <c r="F340" i="1" s="1"/>
  <c r="G340" i="1" s="1"/>
  <c r="K340" i="1" s="1"/>
  <c r="E62" i="1"/>
  <c r="E72" i="1"/>
  <c r="F72" i="1" s="1"/>
  <c r="G72" i="1" s="1"/>
  <c r="I72" i="1" s="1"/>
  <c r="E93" i="1"/>
  <c r="E57" i="1"/>
  <c r="E21" i="2" s="1"/>
  <c r="E63" i="1"/>
  <c r="E75" i="1"/>
  <c r="E212" i="1"/>
  <c r="F212" i="1"/>
  <c r="G212" i="1" s="1"/>
  <c r="I212" i="1" s="1"/>
  <c r="E52" i="1"/>
  <c r="E68" i="1"/>
  <c r="E32" i="2" s="1"/>
  <c r="E83" i="1"/>
  <c r="E51" i="1"/>
  <c r="F51" i="1" s="1"/>
  <c r="G51" i="1" s="1"/>
  <c r="I51" i="1" s="1"/>
  <c r="E336" i="1"/>
  <c r="E360" i="1"/>
  <c r="E270" i="1"/>
  <c r="E86" i="1"/>
  <c r="F86" i="1" s="1"/>
  <c r="G86" i="1" s="1"/>
  <c r="I86" i="1" s="1"/>
  <c r="E200" i="1"/>
  <c r="E347" i="1"/>
  <c r="E341" i="2" s="1"/>
  <c r="E247" i="1"/>
  <c r="F247" i="1" s="1"/>
  <c r="G247" i="1" s="1"/>
  <c r="I247" i="1" s="1"/>
  <c r="E296" i="1"/>
  <c r="E313" i="1"/>
  <c r="E334" i="1"/>
  <c r="E363" i="1"/>
  <c r="E90" i="1"/>
  <c r="F90" i="1" s="1"/>
  <c r="G90" i="1" s="1"/>
  <c r="I90" i="1" s="1"/>
  <c r="E301" i="1"/>
  <c r="E314" i="1"/>
  <c r="E262" i="2" s="1"/>
  <c r="E29" i="1"/>
  <c r="F29" i="1" s="1"/>
  <c r="G29" i="1" s="1"/>
  <c r="I29" i="1" s="1"/>
  <c r="E58" i="1"/>
  <c r="E78" i="1"/>
  <c r="E47" i="1"/>
  <c r="E53" i="1"/>
  <c r="E65" i="1"/>
  <c r="E77" i="1"/>
  <c r="E92" i="1"/>
  <c r="F92" i="1" s="1"/>
  <c r="G92" i="1" s="1"/>
  <c r="I92" i="1" s="1"/>
  <c r="E99" i="1"/>
  <c r="F99" i="1" s="1"/>
  <c r="G99" i="1" s="1"/>
  <c r="I99" i="1" s="1"/>
  <c r="E26" i="1"/>
  <c r="E311" i="1"/>
  <c r="E254" i="1"/>
  <c r="E274" i="1"/>
  <c r="E31" i="1"/>
  <c r="E329" i="1"/>
  <c r="E352" i="1"/>
  <c r="E345" i="2" s="1"/>
  <c r="E251" i="1"/>
  <c r="E204" i="2" s="1"/>
  <c r="E271" i="1"/>
  <c r="E361" i="1"/>
  <c r="E242" i="1"/>
  <c r="E203" i="1"/>
  <c r="F203" i="1" s="1"/>
  <c r="G203" i="1" s="1"/>
  <c r="I203" i="1" s="1"/>
  <c r="E54" i="1"/>
  <c r="E70" i="1"/>
  <c r="E96" i="1"/>
  <c r="F96" i="1" s="1"/>
  <c r="G96" i="1" s="1"/>
  <c r="I96" i="1" s="1"/>
  <c r="E101" i="1"/>
  <c r="E320" i="1"/>
  <c r="E105" i="1"/>
  <c r="E281" i="1"/>
  <c r="E299" i="1"/>
  <c r="E35" i="1"/>
  <c r="E333" i="1"/>
  <c r="E106" i="1"/>
  <c r="F106" i="1" s="1"/>
  <c r="G106" i="1" s="1"/>
  <c r="I106" i="1" s="1"/>
  <c r="E275" i="1"/>
  <c r="E367" i="1"/>
  <c r="E304" i="1"/>
  <c r="E244" i="1"/>
  <c r="E239" i="1"/>
  <c r="E237" i="1"/>
  <c r="E32" i="1"/>
  <c r="E50" i="1"/>
  <c r="E14" i="2" s="1"/>
  <c r="E66" i="1"/>
  <c r="E80" i="1"/>
  <c r="E91" i="1"/>
  <c r="E155" i="1"/>
  <c r="F155" i="1" s="1"/>
  <c r="G155" i="1" s="1"/>
  <c r="I155" i="1" s="1"/>
  <c r="E55" i="1"/>
  <c r="E67" i="1"/>
  <c r="E89" i="1"/>
  <c r="F89" i="1" s="1"/>
  <c r="G89" i="1" s="1"/>
  <c r="I89" i="1" s="1"/>
  <c r="E38" i="1"/>
  <c r="F38" i="1" s="1"/>
  <c r="G38" i="1" s="1"/>
  <c r="J38" i="1" s="1"/>
  <c r="E324" i="1"/>
  <c r="E350" i="1"/>
  <c r="E246" i="1"/>
  <c r="E285" i="1"/>
  <c r="E308" i="1"/>
  <c r="E39" i="1"/>
  <c r="E321" i="1"/>
  <c r="F321" i="1" s="1"/>
  <c r="G321" i="1" s="1"/>
  <c r="I321" i="1" s="1"/>
  <c r="E110" i="1"/>
  <c r="F110" i="1" s="1"/>
  <c r="G110" i="1" s="1"/>
  <c r="I110" i="1" s="1"/>
  <c r="E282" i="1"/>
  <c r="E351" i="1"/>
  <c r="E309" i="1"/>
  <c r="E243" i="1"/>
  <c r="E241" i="1"/>
  <c r="E234" i="1"/>
  <c r="E232" i="1"/>
  <c r="E185" i="2" s="1"/>
  <c r="E28" i="1"/>
  <c r="F28" i="1" s="1"/>
  <c r="G28" i="1" s="1"/>
  <c r="I28" i="1" s="1"/>
  <c r="E40" i="1"/>
  <c r="E256" i="1"/>
  <c r="E107" i="1"/>
  <c r="E355" i="1"/>
  <c r="E327" i="1"/>
  <c r="E349" i="1"/>
  <c r="E265" i="1"/>
  <c r="F265" i="1" s="1"/>
  <c r="G265" i="1" s="1"/>
  <c r="I265" i="1" s="1"/>
  <c r="E48" i="1"/>
  <c r="E12" i="2" s="1"/>
  <c r="E59" i="1"/>
  <c r="E85" i="1"/>
  <c r="E46" i="1"/>
  <c r="E345" i="1"/>
  <c r="E362" i="1"/>
  <c r="E233" i="1"/>
  <c r="E44" i="1"/>
  <c r="F44" i="1" s="1"/>
  <c r="G44" i="1" s="1"/>
  <c r="J44" i="1" s="1"/>
  <c r="E348" i="1"/>
  <c r="E342" i="2" s="1"/>
  <c r="E287" i="1"/>
  <c r="E21" i="1"/>
  <c r="E37" i="1"/>
  <c r="E45" i="1"/>
  <c r="E372" i="1"/>
  <c r="E369" i="1"/>
  <c r="E171" i="1"/>
  <c r="E127" i="2" s="1"/>
  <c r="E179" i="1"/>
  <c r="E135" i="2" s="1"/>
  <c r="E61" i="1"/>
  <c r="E316" i="1"/>
  <c r="E250" i="1"/>
  <c r="E366" i="1"/>
  <c r="E312" i="1"/>
  <c r="E371" i="1"/>
  <c r="E322" i="1"/>
  <c r="F322" i="1" s="1"/>
  <c r="G322" i="1" s="1"/>
  <c r="I322" i="1" s="1"/>
  <c r="E353" i="1"/>
  <c r="F353" i="1" s="1"/>
  <c r="G353" i="1" s="1"/>
  <c r="K353" i="1" s="1"/>
  <c r="E344" i="1"/>
  <c r="E354" i="1"/>
  <c r="E104" i="1"/>
  <c r="E261" i="1"/>
  <c r="E269" i="1"/>
  <c r="E338" i="1"/>
  <c r="E298" i="1"/>
  <c r="F298" i="1" s="1"/>
  <c r="G298" i="1" s="1"/>
  <c r="I298" i="1" s="1"/>
  <c r="E164" i="1"/>
  <c r="E120" i="2" s="1"/>
  <c r="E172" i="1"/>
  <c r="E180" i="1"/>
  <c r="E188" i="1"/>
  <c r="E190" i="1"/>
  <c r="E197" i="1"/>
  <c r="E201" i="1"/>
  <c r="E204" i="1"/>
  <c r="F204" i="1" s="1"/>
  <c r="G204" i="1" s="1"/>
  <c r="I204" i="1" s="1"/>
  <c r="E206" i="1"/>
  <c r="F206" i="1" s="1"/>
  <c r="G206" i="1" s="1"/>
  <c r="I206" i="1" s="1"/>
  <c r="E208" i="1"/>
  <c r="E210" i="1"/>
  <c r="E213" i="1"/>
  <c r="E215" i="1"/>
  <c r="E217" i="1"/>
  <c r="E219" i="1"/>
  <c r="E221" i="1"/>
  <c r="F221" i="1" s="1"/>
  <c r="G221" i="1" s="1"/>
  <c r="I221" i="1" s="1"/>
  <c r="E223" i="1"/>
  <c r="F223" i="1" s="1"/>
  <c r="G223" i="1" s="1"/>
  <c r="I223" i="1" s="1"/>
  <c r="E225" i="1"/>
  <c r="E227" i="1"/>
  <c r="E229" i="1"/>
  <c r="E231" i="1"/>
  <c r="E74" i="1"/>
  <c r="E94" i="1"/>
  <c r="F94" i="1"/>
  <c r="G94" i="1" s="1"/>
  <c r="I94" i="1" s="1"/>
  <c r="E317" i="1"/>
  <c r="F317" i="1" s="1"/>
  <c r="G317" i="1" s="1"/>
  <c r="I317" i="1" s="1"/>
  <c r="E259" i="1"/>
  <c r="E252" i="1"/>
  <c r="E268" i="1"/>
  <c r="E279" i="1"/>
  <c r="E315" i="1"/>
  <c r="E331" i="1"/>
  <c r="E165" i="1"/>
  <c r="F165" i="1" s="1"/>
  <c r="G165" i="1" s="1"/>
  <c r="I165" i="1" s="1"/>
  <c r="E173" i="1"/>
  <c r="F173" i="1" s="1"/>
  <c r="E181" i="1"/>
  <c r="E95" i="1"/>
  <c r="E332" i="1"/>
  <c r="E109" i="1"/>
  <c r="E295" i="1"/>
  <c r="E325" i="1"/>
  <c r="E300" i="1"/>
  <c r="F300" i="1" s="1"/>
  <c r="G300" i="1" s="1"/>
  <c r="I300" i="1" s="1"/>
  <c r="E236" i="1"/>
  <c r="F236" i="1" s="1"/>
  <c r="G236" i="1" s="1"/>
  <c r="I236" i="1" s="1"/>
  <c r="E36" i="1"/>
  <c r="E307" i="1"/>
  <c r="E375" i="1"/>
  <c r="E292" i="1"/>
  <c r="E368" i="1"/>
  <c r="E305" i="1"/>
  <c r="E25" i="1"/>
  <c r="F25" i="1" s="1"/>
  <c r="G25" i="1" s="1"/>
  <c r="I25" i="1" s="1"/>
  <c r="E319" i="1"/>
  <c r="E71" i="1"/>
  <c r="E341" i="1"/>
  <c r="E266" i="1"/>
  <c r="E303" i="1"/>
  <c r="E263" i="1"/>
  <c r="E240" i="1"/>
  <c r="E235" i="1"/>
  <c r="F235" i="1" s="1"/>
  <c r="G235" i="1" s="1"/>
  <c r="I235" i="1" s="1"/>
  <c r="E24" i="1"/>
  <c r="F24" i="1" s="1"/>
  <c r="G24" i="1" s="1"/>
  <c r="I24" i="1" s="1"/>
  <c r="E358" i="1"/>
  <c r="E272" i="1"/>
  <c r="E41" i="1"/>
  <c r="E376" i="1"/>
  <c r="E379" i="1"/>
  <c r="E167" i="1"/>
  <c r="E175" i="1"/>
  <c r="F175" i="1" s="1"/>
  <c r="G175" i="1" s="1"/>
  <c r="I175" i="1" s="1"/>
  <c r="E183" i="1"/>
  <c r="E60" i="1"/>
  <c r="E49" i="1"/>
  <c r="E73" i="1"/>
  <c r="E346" i="1"/>
  <c r="E27" i="1"/>
  <c r="E337" i="1"/>
  <c r="F337" i="1" s="1"/>
  <c r="G337" i="1" s="1"/>
  <c r="I337" i="1" s="1"/>
  <c r="E245" i="1"/>
  <c r="F245" i="1" s="1"/>
  <c r="G245" i="1" s="1"/>
  <c r="I245" i="1" s="1"/>
  <c r="E343" i="1"/>
  <c r="E260" i="1"/>
  <c r="E163" i="1"/>
  <c r="E335" i="1"/>
  <c r="E359" i="1"/>
  <c r="E102" i="1"/>
  <c r="E257" i="1"/>
  <c r="F257" i="1" s="1"/>
  <c r="G257" i="1" s="1"/>
  <c r="I257" i="1" s="1"/>
  <c r="E108" i="1"/>
  <c r="E84" i="1"/>
  <c r="F84" i="1" s="1"/>
  <c r="G84" i="1" s="1"/>
  <c r="I84" i="1" s="1"/>
  <c r="E302" i="1"/>
  <c r="E168" i="1"/>
  <c r="E176" i="1"/>
  <c r="E184" i="1"/>
  <c r="E189" i="1"/>
  <c r="E191" i="1"/>
  <c r="F191" i="1" s="1"/>
  <c r="G191" i="1" s="1"/>
  <c r="I191" i="1" s="1"/>
  <c r="E196" i="1"/>
  <c r="F196" i="1" s="1"/>
  <c r="G196" i="1" s="1"/>
  <c r="I196" i="1" s="1"/>
  <c r="E198" i="1"/>
  <c r="E81" i="1"/>
  <c r="F81" i="1" s="1"/>
  <c r="G81" i="1" s="1"/>
  <c r="I81" i="1" s="1"/>
  <c r="E202" i="1"/>
  <c r="E205" i="1"/>
  <c r="E207" i="1"/>
  <c r="E209" i="1"/>
  <c r="E211" i="1"/>
  <c r="E165" i="2" s="1"/>
  <c r="E214" i="1"/>
  <c r="F214" i="1" s="1"/>
  <c r="G214" i="1" s="1"/>
  <c r="I214" i="1" s="1"/>
  <c r="E216" i="1"/>
  <c r="E218" i="1"/>
  <c r="E220" i="1"/>
  <c r="E222" i="1"/>
  <c r="E224" i="1"/>
  <c r="E226" i="1"/>
  <c r="E228" i="1"/>
  <c r="F228" i="1" s="1"/>
  <c r="G228" i="1" s="1"/>
  <c r="I228" i="1" s="1"/>
  <c r="E230" i="1"/>
  <c r="E183" i="2" s="1"/>
  <c r="E79" i="1"/>
  <c r="E34" i="1"/>
  <c r="E373" i="1"/>
  <c r="E289" i="1"/>
  <c r="E290" i="1"/>
  <c r="E238" i="1"/>
  <c r="E365" i="1"/>
  <c r="F365" i="1" s="1"/>
  <c r="G365" i="1" s="1"/>
  <c r="K365" i="1" s="1"/>
  <c r="E248" i="1"/>
  <c r="F248" i="1" s="1"/>
  <c r="G248" i="1" s="1"/>
  <c r="I248" i="1" s="1"/>
  <c r="E264" i="1"/>
  <c r="E111" i="1"/>
  <c r="E249" i="1"/>
  <c r="E273" i="1"/>
  <c r="E280" i="1"/>
  <c r="E288" i="1"/>
  <c r="E364" i="1"/>
  <c r="F364" i="1" s="1"/>
  <c r="G364" i="1" s="1"/>
  <c r="K364" i="1" s="1"/>
  <c r="E170" i="1"/>
  <c r="F170" i="1" s="1"/>
  <c r="G170" i="1" s="1"/>
  <c r="I170" i="1" s="1"/>
  <c r="E178" i="1"/>
  <c r="E186" i="1"/>
  <c r="E187" i="1"/>
  <c r="E192" i="1"/>
  <c r="E194" i="1"/>
  <c r="E157" i="1"/>
  <c r="F157" i="1" s="1"/>
  <c r="G157" i="1" s="1"/>
  <c r="I157" i="1" s="1"/>
  <c r="E147" i="1"/>
  <c r="F147" i="1" s="1"/>
  <c r="G147" i="1" s="1"/>
  <c r="I147" i="1" s="1"/>
  <c r="E140" i="1"/>
  <c r="E131" i="1"/>
  <c r="E124" i="1"/>
  <c r="E112" i="1"/>
  <c r="E323" i="1"/>
  <c r="E330" i="1"/>
  <c r="E64" i="1"/>
  <c r="F64" i="1" s="1"/>
  <c r="G64" i="1" s="1"/>
  <c r="I64" i="1" s="1"/>
  <c r="E160" i="1"/>
  <c r="E116" i="2" s="1"/>
  <c r="E149" i="1"/>
  <c r="E142" i="1"/>
  <c r="E133" i="1"/>
  <c r="E126" i="1"/>
  <c r="E117" i="1"/>
  <c r="E195" i="1"/>
  <c r="F195" i="1" s="1"/>
  <c r="G195" i="1" s="1"/>
  <c r="I195" i="1" s="1"/>
  <c r="E306" i="1"/>
  <c r="F306" i="1" s="1"/>
  <c r="G306" i="1" s="1"/>
  <c r="I306" i="1" s="1"/>
  <c r="E283" i="1"/>
  <c r="F283" i="1" s="1"/>
  <c r="G283" i="1" s="1"/>
  <c r="I283" i="1" s="1"/>
  <c r="E318" i="1"/>
  <c r="E162" i="1"/>
  <c r="E151" i="1"/>
  <c r="E144" i="1"/>
  <c r="E135" i="1"/>
  <c r="E128" i="1"/>
  <c r="E86" i="2" s="1"/>
  <c r="E119" i="1"/>
  <c r="F119" i="1" s="1"/>
  <c r="G119" i="1" s="1"/>
  <c r="I119" i="1" s="1"/>
  <c r="E114" i="1"/>
  <c r="F114" i="1" s="1"/>
  <c r="G114" i="1" s="1"/>
  <c r="I114" i="1" s="1"/>
  <c r="E185" i="1"/>
  <c r="E153" i="1"/>
  <c r="E146" i="1"/>
  <c r="E137" i="1"/>
  <c r="E130" i="1"/>
  <c r="E121" i="1"/>
  <c r="F121" i="1" s="1"/>
  <c r="G121" i="1" s="1"/>
  <c r="I121" i="1" s="1"/>
  <c r="E193" i="1"/>
  <c r="F193" i="1" s="1"/>
  <c r="G193" i="1" s="1"/>
  <c r="I193" i="1" s="1"/>
  <c r="E182" i="1"/>
  <c r="E138" i="2" s="1"/>
  <c r="E293" i="1"/>
  <c r="E356" i="1"/>
  <c r="E156" i="1"/>
  <c r="E148" i="1"/>
  <c r="E139" i="1"/>
  <c r="E132" i="1"/>
  <c r="F132" i="1" s="1"/>
  <c r="G132" i="1" s="1"/>
  <c r="I132" i="1" s="1"/>
  <c r="E123" i="1"/>
  <c r="F123" i="1" s="1"/>
  <c r="G123" i="1" s="1"/>
  <c r="I123" i="1" s="1"/>
  <c r="E116" i="1"/>
  <c r="E74" i="2" s="1"/>
  <c r="E177" i="1"/>
  <c r="E103" i="1"/>
  <c r="E30" i="1"/>
  <c r="E158" i="1"/>
  <c r="E150" i="1"/>
  <c r="E141" i="1"/>
  <c r="E99" i="2" s="1"/>
  <c r="E134" i="1"/>
  <c r="F134" i="1" s="1"/>
  <c r="G134" i="1" s="1"/>
  <c r="I134" i="1" s="1"/>
  <c r="E125" i="1"/>
  <c r="E83" i="2" s="1"/>
  <c r="E118" i="1"/>
  <c r="E113" i="1"/>
  <c r="E174" i="1"/>
  <c r="E291" i="1"/>
  <c r="F291" i="1" s="1"/>
  <c r="G291" i="1" s="1"/>
  <c r="I291" i="1" s="1"/>
  <c r="E284" i="1"/>
  <c r="E393" i="1"/>
  <c r="F393" i="1" s="1"/>
  <c r="G393" i="1" s="1"/>
  <c r="K393" i="1" s="1"/>
  <c r="E386" i="1"/>
  <c r="F386" i="1" s="1"/>
  <c r="G386" i="1" s="1"/>
  <c r="K386" i="1" s="1"/>
  <c r="E383" i="1"/>
  <c r="F383" i="1" s="1"/>
  <c r="G383" i="1" s="1"/>
  <c r="K383" i="1" s="1"/>
  <c r="E385" i="1"/>
  <c r="F385" i="1" s="1"/>
  <c r="G385" i="1" s="1"/>
  <c r="K385" i="1" s="1"/>
  <c r="E392" i="1"/>
  <c r="F392" i="1" s="1"/>
  <c r="G392" i="1" s="1"/>
  <c r="K392" i="1" s="1"/>
  <c r="E387" i="1"/>
  <c r="F387" i="1" s="1"/>
  <c r="G387" i="1" s="1"/>
  <c r="K387" i="1" s="1"/>
  <c r="E390" i="1"/>
  <c r="F390" i="1" s="1"/>
  <c r="G390" i="1" s="1"/>
  <c r="K390" i="1" s="1"/>
  <c r="E384" i="1"/>
  <c r="F384" i="1" s="1"/>
  <c r="G384" i="1" s="1"/>
  <c r="K384" i="1" s="1"/>
  <c r="E22" i="1"/>
  <c r="E42" i="1"/>
  <c r="E300" i="2" s="1"/>
  <c r="E328" i="1"/>
  <c r="E377" i="1"/>
  <c r="E258" i="1"/>
  <c r="E212" i="2" s="1"/>
  <c r="E277" i="1"/>
  <c r="E294" i="1"/>
  <c r="E380" i="1"/>
  <c r="E357" i="1"/>
  <c r="E255" i="1"/>
  <c r="E208" i="2" s="1"/>
  <c r="E267" i="1"/>
  <c r="E159" i="1"/>
  <c r="F159" i="1" s="1"/>
  <c r="G159" i="1" s="1"/>
  <c r="H159" i="1" s="1"/>
  <c r="E382" i="1"/>
  <c r="F382" i="1" s="1"/>
  <c r="G382" i="1" s="1"/>
  <c r="K382" i="1" s="1"/>
  <c r="E388" i="1"/>
  <c r="F388" i="1" s="1"/>
  <c r="G388" i="1" s="1"/>
  <c r="K388" i="1" s="1"/>
  <c r="E391" i="1"/>
  <c r="F391" i="1" s="1"/>
  <c r="G391" i="1" s="1"/>
  <c r="K391" i="1"/>
  <c r="E381" i="1"/>
  <c r="F381" i="1" s="1"/>
  <c r="G381" i="1" s="1"/>
  <c r="K381" i="1" s="1"/>
  <c r="E389" i="1"/>
  <c r="F389" i="1" s="1"/>
  <c r="G389" i="1" s="1"/>
  <c r="K389" i="1" s="1"/>
  <c r="E100" i="1"/>
  <c r="E199" i="1"/>
  <c r="F199" i="1" s="1"/>
  <c r="G199" i="1" s="1"/>
  <c r="I199" i="1" s="1"/>
  <c r="E77" i="2"/>
  <c r="E105" i="2"/>
  <c r="E167" i="2"/>
  <c r="G173" i="1"/>
  <c r="I173" i="1" s="1"/>
  <c r="F171" i="1"/>
  <c r="G171" i="1" s="1"/>
  <c r="I171" i="1" s="1"/>
  <c r="F232" i="1"/>
  <c r="G232" i="1" s="1"/>
  <c r="I232" i="1" s="1"/>
  <c r="F32" i="1"/>
  <c r="G32" i="1" s="1"/>
  <c r="I32" i="1" s="1"/>
  <c r="E290" i="2"/>
  <c r="F333" i="1"/>
  <c r="G333" i="1" s="1"/>
  <c r="I333" i="1" s="1"/>
  <c r="E329" i="2"/>
  <c r="F70" i="1"/>
  <c r="G70" i="1" s="1"/>
  <c r="I70" i="1" s="1"/>
  <c r="E34" i="2"/>
  <c r="F329" i="1"/>
  <c r="G329" i="1" s="1"/>
  <c r="I329" i="1" s="1"/>
  <c r="E325" i="2"/>
  <c r="F77" i="1"/>
  <c r="G77" i="1" s="1"/>
  <c r="I77" i="1" s="1"/>
  <c r="E41" i="2"/>
  <c r="F301" i="1"/>
  <c r="G301" i="1"/>
  <c r="I301" i="1" s="1"/>
  <c r="E254" i="2"/>
  <c r="F200" i="1"/>
  <c r="G200" i="1" s="1"/>
  <c r="I200" i="1" s="1"/>
  <c r="E305" i="2"/>
  <c r="F52" i="1"/>
  <c r="G52" i="1" s="1"/>
  <c r="I52" i="1" s="1"/>
  <c r="E16" i="2"/>
  <c r="E335" i="2"/>
  <c r="E337" i="2"/>
  <c r="F342" i="1"/>
  <c r="G342" i="1" s="1"/>
  <c r="K342" i="1" s="1"/>
  <c r="F98" i="1"/>
  <c r="G98" i="1" s="1"/>
  <c r="I98" i="1" s="1"/>
  <c r="E56" i="2"/>
  <c r="F152" i="1"/>
  <c r="G152" i="1" s="1"/>
  <c r="I152" i="1" s="1"/>
  <c r="E110" i="2"/>
  <c r="F139" i="1"/>
  <c r="G139" i="1" s="1"/>
  <c r="I139" i="1" s="1"/>
  <c r="E97" i="2"/>
  <c r="F377" i="1"/>
  <c r="G377" i="1" s="1"/>
  <c r="I377" i="1" s="1"/>
  <c r="E360" i="2"/>
  <c r="F267" i="1"/>
  <c r="G267" i="1" s="1"/>
  <c r="I267" i="1" s="1"/>
  <c r="E221" i="2"/>
  <c r="F328" i="1"/>
  <c r="G328" i="1" s="1"/>
  <c r="K328" i="1" s="1"/>
  <c r="E324" i="2"/>
  <c r="F128" i="1"/>
  <c r="G128" i="1" s="1"/>
  <c r="I128" i="1" s="1"/>
  <c r="E269" i="2"/>
  <c r="E131" i="2"/>
  <c r="E121" i="2"/>
  <c r="F219" i="1"/>
  <c r="G219" i="1" s="1"/>
  <c r="I219" i="1" s="1"/>
  <c r="E172" i="2"/>
  <c r="F201" i="1"/>
  <c r="G201" i="1" s="1"/>
  <c r="I201" i="1" s="1"/>
  <c r="E156" i="2"/>
  <c r="F338" i="1"/>
  <c r="G338" i="1" s="1"/>
  <c r="I338" i="1" s="1"/>
  <c r="E263" i="2"/>
  <c r="F371" i="1"/>
  <c r="G371" i="1" s="1"/>
  <c r="K371" i="1" s="1"/>
  <c r="E275" i="2"/>
  <c r="F369" i="1"/>
  <c r="G369" i="1" s="1"/>
  <c r="K369" i="1" s="1"/>
  <c r="E273" i="2"/>
  <c r="F233" i="1"/>
  <c r="G233" i="1" s="1"/>
  <c r="I233" i="1" s="1"/>
  <c r="E186" i="2"/>
  <c r="F349" i="1"/>
  <c r="G349" i="1" s="1"/>
  <c r="K349" i="1" s="1"/>
  <c r="E343" i="2"/>
  <c r="F234" i="1"/>
  <c r="G234" i="1" s="1"/>
  <c r="I234" i="1" s="1"/>
  <c r="E187" i="2"/>
  <c r="F39" i="1"/>
  <c r="G39" i="1" s="1"/>
  <c r="J39" i="1" s="1"/>
  <c r="E297" i="2"/>
  <c r="F67" i="1"/>
  <c r="G67" i="1" s="1"/>
  <c r="I67" i="1" s="1"/>
  <c r="E31" i="2"/>
  <c r="F237" i="1"/>
  <c r="G237" i="1" s="1"/>
  <c r="I237" i="1" s="1"/>
  <c r="E190" i="2"/>
  <c r="F35" i="1"/>
  <c r="G35" i="1" s="1"/>
  <c r="J35" i="1" s="1"/>
  <c r="E293" i="2"/>
  <c r="F54" i="1"/>
  <c r="G54" i="1" s="1"/>
  <c r="I54" i="1" s="1"/>
  <c r="E18" i="2"/>
  <c r="F31" i="1"/>
  <c r="G31" i="1" s="1"/>
  <c r="I31" i="1" s="1"/>
  <c r="E289" i="2"/>
  <c r="F65" i="1"/>
  <c r="G65" i="1" s="1"/>
  <c r="I65" i="1" s="1"/>
  <c r="E29" i="2"/>
  <c r="E307" i="2"/>
  <c r="F310" i="1"/>
  <c r="G310" i="1" s="1"/>
  <c r="I310" i="1" s="1"/>
  <c r="F43" i="1"/>
  <c r="G43" i="1" s="1"/>
  <c r="J43" i="1"/>
  <c r="E301" i="2"/>
  <c r="F76" i="1"/>
  <c r="G76" i="1" s="1"/>
  <c r="I76" i="1" s="1"/>
  <c r="E40" i="2"/>
  <c r="F161" i="1"/>
  <c r="G161" i="1" s="1"/>
  <c r="I161" i="1" s="1"/>
  <c r="E117" i="2"/>
  <c r="F288" i="1"/>
  <c r="G288" i="1" s="1"/>
  <c r="I288" i="1" s="1"/>
  <c r="E242" i="2"/>
  <c r="F238" i="1"/>
  <c r="G238" i="1" s="1"/>
  <c r="I238" i="1" s="1"/>
  <c r="E191" i="2"/>
  <c r="F226" i="1"/>
  <c r="G226" i="1" s="1"/>
  <c r="I226" i="1" s="1"/>
  <c r="E179" i="2"/>
  <c r="F209" i="1"/>
  <c r="G209" i="1" s="1"/>
  <c r="I209" i="1" s="1"/>
  <c r="E163" i="2"/>
  <c r="E146" i="2"/>
  <c r="F189" i="1"/>
  <c r="G189" i="1" s="1"/>
  <c r="I189" i="1" s="1"/>
  <c r="F102" i="1"/>
  <c r="G102" i="1" s="1"/>
  <c r="I102" i="1"/>
  <c r="E60" i="2"/>
  <c r="F27" i="1"/>
  <c r="G27" i="1" s="1"/>
  <c r="I27" i="1" s="1"/>
  <c r="E285" i="2"/>
  <c r="E123" i="2"/>
  <c r="F167" i="1"/>
  <c r="G167" i="1" s="1"/>
  <c r="I167" i="1" s="1"/>
  <c r="F240" i="1"/>
  <c r="G240" i="1" s="1"/>
  <c r="I240" i="1" s="1"/>
  <c r="E193" i="2"/>
  <c r="F305" i="1"/>
  <c r="G305" i="1" s="1"/>
  <c r="I305" i="1" s="1"/>
  <c r="E258" i="2"/>
  <c r="F325" i="1"/>
  <c r="G325" i="1" s="1"/>
  <c r="I325" i="1" s="1"/>
  <c r="E321" i="2"/>
  <c r="F331" i="1"/>
  <c r="G331" i="1" s="1"/>
  <c r="I331" i="1" s="1"/>
  <c r="E327" i="2"/>
  <c r="F74" i="1"/>
  <c r="G74" i="1" s="1"/>
  <c r="I74" i="1" s="1"/>
  <c r="E38" i="2"/>
  <c r="F217" i="1"/>
  <c r="G217" i="1" s="1"/>
  <c r="I217" i="1" s="1"/>
  <c r="E170" i="2"/>
  <c r="F197" i="1"/>
  <c r="G197" i="1" s="1"/>
  <c r="I197" i="1" s="1"/>
  <c r="E154" i="2"/>
  <c r="E223" i="2"/>
  <c r="F269" i="1"/>
  <c r="G269" i="1"/>
  <c r="I269" i="1" s="1"/>
  <c r="F312" i="1"/>
  <c r="G312" i="1"/>
  <c r="I312" i="1" s="1"/>
  <c r="E309" i="2"/>
  <c r="F372" i="1"/>
  <c r="G372" i="1" s="1"/>
  <c r="I372" i="1" s="1"/>
  <c r="E355" i="2"/>
  <c r="F362" i="1"/>
  <c r="G362" i="1" s="1"/>
  <c r="K362" i="1" s="1"/>
  <c r="E353" i="2"/>
  <c r="F327" i="1"/>
  <c r="G327" i="1" s="1"/>
  <c r="I327" i="1"/>
  <c r="E323" i="2"/>
  <c r="F241" i="1"/>
  <c r="G241" i="1" s="1"/>
  <c r="I241" i="1" s="1"/>
  <c r="E194" i="2"/>
  <c r="E260" i="2"/>
  <c r="F308" i="1"/>
  <c r="G308" i="1"/>
  <c r="I308" i="1"/>
  <c r="F55" i="1"/>
  <c r="G55" i="1" s="1"/>
  <c r="I55" i="1" s="1"/>
  <c r="E19" i="2"/>
  <c r="F239" i="1"/>
  <c r="G239" i="1" s="1"/>
  <c r="I239" i="1"/>
  <c r="E192" i="2"/>
  <c r="F299" i="1"/>
  <c r="G299" i="1"/>
  <c r="I299" i="1" s="1"/>
  <c r="E252" i="2"/>
  <c r="E228" i="2"/>
  <c r="F274" i="1"/>
  <c r="G274" i="1" s="1"/>
  <c r="I274" i="1" s="1"/>
  <c r="E17" i="2"/>
  <c r="F53" i="1"/>
  <c r="G53" i="1" s="1"/>
  <c r="I53" i="1"/>
  <c r="F363" i="1"/>
  <c r="G363" i="1" s="1"/>
  <c r="K363" i="1" s="1"/>
  <c r="E268" i="2"/>
  <c r="E224" i="2"/>
  <c r="F270" i="1"/>
  <c r="G270" i="1" s="1"/>
  <c r="I270" i="1" s="1"/>
  <c r="F75" i="1"/>
  <c r="G75" i="1" s="1"/>
  <c r="I75" i="1" s="1"/>
  <c r="E39" i="2"/>
  <c r="F33" i="1"/>
  <c r="G33" i="1"/>
  <c r="I33" i="1" s="1"/>
  <c r="E291" i="2"/>
  <c r="F23" i="1"/>
  <c r="G23" i="1" s="1"/>
  <c r="I23" i="1" s="1"/>
  <c r="E281" i="2"/>
  <c r="F56" i="1"/>
  <c r="G56" i="1" s="1"/>
  <c r="I56" i="1" s="1"/>
  <c r="E20" i="2"/>
  <c r="F137" i="1"/>
  <c r="G137" i="1" s="1"/>
  <c r="I137" i="1" s="1"/>
  <c r="E95" i="2"/>
  <c r="F126" i="1"/>
  <c r="G126" i="1" s="1"/>
  <c r="I126" i="1" s="1"/>
  <c r="E84" i="2"/>
  <c r="F194" i="1"/>
  <c r="G194" i="1" s="1"/>
  <c r="I194" i="1" s="1"/>
  <c r="E151" i="2"/>
  <c r="F280" i="1"/>
  <c r="G280" i="1" s="1"/>
  <c r="I280" i="1" s="1"/>
  <c r="E234" i="2"/>
  <c r="E244" i="2"/>
  <c r="F290" i="1"/>
  <c r="G290" i="1" s="1"/>
  <c r="I290" i="1" s="1"/>
  <c r="E177" i="2"/>
  <c r="F224" i="1"/>
  <c r="G224" i="1" s="1"/>
  <c r="I224" i="1" s="1"/>
  <c r="F207" i="1"/>
  <c r="G207" i="1" s="1"/>
  <c r="I207" i="1" s="1"/>
  <c r="E161" i="2"/>
  <c r="E140" i="2"/>
  <c r="F184" i="1"/>
  <c r="G184" i="1" s="1"/>
  <c r="I184" i="1" s="1"/>
  <c r="F359" i="1"/>
  <c r="G359" i="1" s="1"/>
  <c r="K359" i="1" s="1"/>
  <c r="E351" i="2"/>
  <c r="F346" i="1"/>
  <c r="G346" i="1"/>
  <c r="K346" i="1" s="1"/>
  <c r="E340" i="2"/>
  <c r="F379" i="1"/>
  <c r="G379" i="1" s="1"/>
  <c r="K379" i="1" s="1"/>
  <c r="E277" i="2"/>
  <c r="F263" i="1"/>
  <c r="G263" i="1" s="1"/>
  <c r="I263" i="1" s="1"/>
  <c r="E217" i="2"/>
  <c r="F368" i="1"/>
  <c r="G368" i="1" s="1"/>
  <c r="K368" i="1" s="1"/>
  <c r="E272" i="2"/>
  <c r="E248" i="2"/>
  <c r="F295" i="1"/>
  <c r="G295" i="1" s="1"/>
  <c r="I295" i="1" s="1"/>
  <c r="F315" i="1"/>
  <c r="G315" i="1" s="1"/>
  <c r="I315" i="1" s="1"/>
  <c r="E311" i="2"/>
  <c r="F231" i="1"/>
  <c r="G231" i="1" s="1"/>
  <c r="I231" i="1" s="1"/>
  <c r="E184" i="2"/>
  <c r="F215" i="1"/>
  <c r="G215" i="1" s="1"/>
  <c r="I215" i="1" s="1"/>
  <c r="E168" i="2"/>
  <c r="F190" i="1"/>
  <c r="G190" i="1" s="1"/>
  <c r="I190" i="1" s="1"/>
  <c r="E147" i="2"/>
  <c r="F261" i="1"/>
  <c r="G261" i="1" s="1"/>
  <c r="I261" i="1"/>
  <c r="E215" i="2"/>
  <c r="F366" i="1"/>
  <c r="G366" i="1" s="1"/>
  <c r="K366" i="1" s="1"/>
  <c r="E270" i="2"/>
  <c r="F45" i="1"/>
  <c r="G45" i="1" s="1"/>
  <c r="I45" i="1" s="1"/>
  <c r="E303" i="2"/>
  <c r="F345" i="1"/>
  <c r="G345" i="1" s="1"/>
  <c r="K345" i="1" s="1"/>
  <c r="E264" i="2"/>
  <c r="F355" i="1"/>
  <c r="G355" i="1" s="1"/>
  <c r="K355" i="1"/>
  <c r="E266" i="2"/>
  <c r="F243" i="1"/>
  <c r="G243" i="1" s="1"/>
  <c r="I243" i="1" s="1"/>
  <c r="E196" i="2"/>
  <c r="F285" i="1"/>
  <c r="G285" i="1" s="1"/>
  <c r="I285" i="1" s="1"/>
  <c r="E239" i="2"/>
  <c r="F244" i="1"/>
  <c r="G244" i="1"/>
  <c r="I244" i="1" s="1"/>
  <c r="E197" i="2"/>
  <c r="E235" i="2"/>
  <c r="F281" i="1"/>
  <c r="G281" i="1" s="1"/>
  <c r="I281" i="1" s="1"/>
  <c r="F242" i="1"/>
  <c r="G242" i="1" s="1"/>
  <c r="I242" i="1" s="1"/>
  <c r="E195" i="2"/>
  <c r="E207" i="2"/>
  <c r="F254" i="1"/>
  <c r="G254" i="1" s="1"/>
  <c r="I254" i="1" s="1"/>
  <c r="F47" i="1"/>
  <c r="G47" i="1" s="1"/>
  <c r="I47" i="1" s="1"/>
  <c r="E11" i="2"/>
  <c r="F334" i="1"/>
  <c r="G334" i="1" s="1"/>
  <c r="K334" i="1"/>
  <c r="E330" i="2"/>
  <c r="F360" i="1"/>
  <c r="G360" i="1" s="1"/>
  <c r="K360" i="1" s="1"/>
  <c r="E352" i="2"/>
  <c r="F63" i="1"/>
  <c r="G63" i="1" s="1"/>
  <c r="I63" i="1" s="1"/>
  <c r="E27" i="2"/>
  <c r="F339" i="1"/>
  <c r="G339" i="1" s="1"/>
  <c r="K339" i="1" s="1"/>
  <c r="E334" i="2"/>
  <c r="F370" i="1"/>
  <c r="G370" i="1" s="1"/>
  <c r="K370" i="1"/>
  <c r="E274" i="2"/>
  <c r="F169" i="1"/>
  <c r="G169" i="1" s="1"/>
  <c r="I169" i="1" s="1"/>
  <c r="E125" i="2"/>
  <c r="F150" i="1"/>
  <c r="G150" i="1"/>
  <c r="I150" i="1" s="1"/>
  <c r="E108" i="2"/>
  <c r="F117" i="1"/>
  <c r="G117" i="1" s="1"/>
  <c r="I117" i="1" s="1"/>
  <c r="E75" i="2"/>
  <c r="F158" i="1"/>
  <c r="G158" i="1" s="1"/>
  <c r="I158" i="1" s="1"/>
  <c r="E115" i="2"/>
  <c r="F148" i="1"/>
  <c r="G148" i="1"/>
  <c r="I148" i="1" s="1"/>
  <c r="E106" i="2"/>
  <c r="F323" i="1"/>
  <c r="G323" i="1" s="1"/>
  <c r="I323" i="1" s="1"/>
  <c r="E319" i="2"/>
  <c r="E278" i="2"/>
  <c r="F380" i="1"/>
  <c r="G380" i="1"/>
  <c r="K380" i="1" s="1"/>
  <c r="F174" i="1"/>
  <c r="G174" i="1" s="1"/>
  <c r="I174" i="1" s="1"/>
  <c r="E130" i="2"/>
  <c r="F30" i="1"/>
  <c r="G30" i="1" s="1"/>
  <c r="I30" i="1" s="1"/>
  <c r="E288" i="2"/>
  <c r="F156" i="1"/>
  <c r="G156" i="1" s="1"/>
  <c r="I156" i="1" s="1"/>
  <c r="E113" i="2"/>
  <c r="F146" i="1"/>
  <c r="G146" i="1" s="1"/>
  <c r="I146" i="1" s="1"/>
  <c r="E104" i="2"/>
  <c r="F151" i="1"/>
  <c r="G151" i="1" s="1"/>
  <c r="I151" i="1" s="1"/>
  <c r="E109" i="2"/>
  <c r="F133" i="1"/>
  <c r="G133" i="1" s="1"/>
  <c r="I133" i="1" s="1"/>
  <c r="E91" i="2"/>
  <c r="F112" i="1"/>
  <c r="G112" i="1" s="1"/>
  <c r="I112" i="1" s="1"/>
  <c r="E70" i="2"/>
  <c r="F192" i="1"/>
  <c r="G192" i="1" s="1"/>
  <c r="I192" i="1" s="1"/>
  <c r="E149" i="2"/>
  <c r="F273" i="1"/>
  <c r="G273" i="1" s="1"/>
  <c r="I273" i="1" s="1"/>
  <c r="E227" i="2"/>
  <c r="F289" i="1"/>
  <c r="G289" i="1" s="1"/>
  <c r="I289" i="1" s="1"/>
  <c r="E243" i="2"/>
  <c r="F222" i="1"/>
  <c r="G222" i="1" s="1"/>
  <c r="I222" i="1" s="1"/>
  <c r="E175" i="2"/>
  <c r="F205" i="1"/>
  <c r="G205" i="1" s="1"/>
  <c r="I205" i="1" s="1"/>
  <c r="E159" i="2"/>
  <c r="E132" i="2"/>
  <c r="F176" i="1"/>
  <c r="G176" i="1" s="1"/>
  <c r="I176" i="1" s="1"/>
  <c r="E331" i="2"/>
  <c r="F335" i="1"/>
  <c r="G335" i="1" s="1"/>
  <c r="K335" i="1" s="1"/>
  <c r="F73" i="1"/>
  <c r="G73" i="1"/>
  <c r="I73" i="1" s="1"/>
  <c r="E37" i="2"/>
  <c r="E359" i="2"/>
  <c r="F376" i="1"/>
  <c r="G376" i="1" s="1"/>
  <c r="I376" i="1" s="1"/>
  <c r="F303" i="1"/>
  <c r="G303" i="1"/>
  <c r="I303" i="1" s="1"/>
  <c r="E256" i="2"/>
  <c r="F292" i="1"/>
  <c r="G292" i="1" s="1"/>
  <c r="I292" i="1" s="1"/>
  <c r="E245" i="2"/>
  <c r="F109" i="1"/>
  <c r="G109" i="1" s="1"/>
  <c r="I109" i="1" s="1"/>
  <c r="E67" i="2"/>
  <c r="F279" i="1"/>
  <c r="G279" i="1"/>
  <c r="I279" i="1" s="1"/>
  <c r="E233" i="2"/>
  <c r="F229" i="1"/>
  <c r="G229" i="1"/>
  <c r="I229" i="1" s="1"/>
  <c r="E182" i="2"/>
  <c r="F213" i="1"/>
  <c r="G213" i="1" s="1"/>
  <c r="I213" i="1" s="1"/>
  <c r="E166" i="2"/>
  <c r="F188" i="1"/>
  <c r="G188" i="1"/>
  <c r="I188" i="1" s="1"/>
  <c r="E145" i="2"/>
  <c r="F104" i="1"/>
  <c r="G104" i="1" s="1"/>
  <c r="I104" i="1" s="1"/>
  <c r="E62" i="2"/>
  <c r="F250" i="1"/>
  <c r="G250" i="1" s="1"/>
  <c r="I250" i="1" s="1"/>
  <c r="E203" i="2"/>
  <c r="F37" i="1"/>
  <c r="G37" i="1"/>
  <c r="J37" i="1" s="1"/>
  <c r="E295" i="2"/>
  <c r="F46" i="1"/>
  <c r="G46" i="1"/>
  <c r="I46" i="1" s="1"/>
  <c r="E304" i="2"/>
  <c r="F107" i="1"/>
  <c r="G107" i="1" s="1"/>
  <c r="I107" i="1" s="1"/>
  <c r="E65" i="2"/>
  <c r="F309" i="1"/>
  <c r="G309" i="1"/>
  <c r="I309" i="1" s="1"/>
  <c r="E261" i="2"/>
  <c r="F246" i="1"/>
  <c r="G246" i="1"/>
  <c r="I246" i="1" s="1"/>
  <c r="E199" i="2"/>
  <c r="F91" i="1"/>
  <c r="G91" i="1" s="1"/>
  <c r="I91" i="1" s="1"/>
  <c r="E50" i="2"/>
  <c r="F304" i="1"/>
  <c r="G304" i="1" s="1"/>
  <c r="I304" i="1" s="1"/>
  <c r="E257" i="2"/>
  <c r="E63" i="2"/>
  <c r="F105" i="1"/>
  <c r="G105" i="1" s="1"/>
  <c r="I105" i="1" s="1"/>
  <c r="F361" i="1"/>
  <c r="G361" i="1" s="1"/>
  <c r="K361" i="1" s="1"/>
  <c r="E267" i="2"/>
  <c r="F311" i="1"/>
  <c r="G311" i="1" s="1"/>
  <c r="I311" i="1" s="1"/>
  <c r="E308" i="2"/>
  <c r="F78" i="1"/>
  <c r="G78" i="1" s="1"/>
  <c r="I78" i="1" s="1"/>
  <c r="E42" i="2"/>
  <c r="F313" i="1"/>
  <c r="G313" i="1"/>
  <c r="I313" i="1" s="1"/>
  <c r="E310" i="2"/>
  <c r="F336" i="1"/>
  <c r="G336" i="1"/>
  <c r="K336" i="1" s="1"/>
  <c r="E332" i="2"/>
  <c r="F262" i="1"/>
  <c r="G262" i="1" s="1"/>
  <c r="I262" i="1" s="1"/>
  <c r="F135" i="1"/>
  <c r="G135" i="1" s="1"/>
  <c r="I135" i="1" s="1"/>
  <c r="E93" i="2"/>
  <c r="F357" i="1"/>
  <c r="G357" i="1" s="1"/>
  <c r="K357" i="1" s="1"/>
  <c r="E349" i="2"/>
  <c r="F144" i="1"/>
  <c r="G144" i="1" s="1"/>
  <c r="I144" i="1" s="1"/>
  <c r="E102" i="2"/>
  <c r="F294" i="1"/>
  <c r="G294" i="1" s="1"/>
  <c r="I294" i="1" s="1"/>
  <c r="E247" i="2"/>
  <c r="F113" i="1"/>
  <c r="G113" i="1" s="1"/>
  <c r="I113" i="1" s="1"/>
  <c r="E71" i="2"/>
  <c r="F103" i="1"/>
  <c r="G103" i="1" s="1"/>
  <c r="I103" i="1" s="1"/>
  <c r="E61" i="2"/>
  <c r="E348" i="2"/>
  <c r="F356" i="1"/>
  <c r="G356" i="1" s="1"/>
  <c r="K356" i="1"/>
  <c r="F153" i="1"/>
  <c r="G153" i="1" s="1"/>
  <c r="I153" i="1" s="1"/>
  <c r="E111" i="2"/>
  <c r="F162" i="1"/>
  <c r="G162" i="1" s="1"/>
  <c r="I162" i="1" s="1"/>
  <c r="E118" i="2"/>
  <c r="F142" i="1"/>
  <c r="G142" i="1" s="1"/>
  <c r="I142" i="1" s="1"/>
  <c r="E100" i="2"/>
  <c r="F124" i="1"/>
  <c r="G124" i="1" s="1"/>
  <c r="I124" i="1" s="1"/>
  <c r="E82" i="2"/>
  <c r="F187" i="1"/>
  <c r="G187" i="1" s="1"/>
  <c r="I187" i="1" s="1"/>
  <c r="E143" i="2"/>
  <c r="E144" i="2"/>
  <c r="F249" i="1"/>
  <c r="G249" i="1" s="1"/>
  <c r="I249" i="1" s="1"/>
  <c r="E202" i="2"/>
  <c r="F373" i="1"/>
  <c r="G373" i="1"/>
  <c r="I373" i="1" s="1"/>
  <c r="E356" i="2"/>
  <c r="F220" i="1"/>
  <c r="G220" i="1" s="1"/>
  <c r="I220" i="1" s="1"/>
  <c r="E173" i="2"/>
  <c r="F202" i="1"/>
  <c r="G202" i="1" s="1"/>
  <c r="I202" i="1" s="1"/>
  <c r="E157" i="2"/>
  <c r="E124" i="2"/>
  <c r="F168" i="1"/>
  <c r="G168" i="1"/>
  <c r="I168" i="1" s="1"/>
  <c r="F163" i="1"/>
  <c r="G163" i="1" s="1"/>
  <c r="J163" i="1" s="1"/>
  <c r="E119" i="2"/>
  <c r="F49" i="1"/>
  <c r="G49" i="1" s="1"/>
  <c r="I49" i="1" s="1"/>
  <c r="E13" i="2"/>
  <c r="F41" i="1"/>
  <c r="G41" i="1" s="1"/>
  <c r="J41" i="1" s="1"/>
  <c r="E299" i="2"/>
  <c r="F266" i="1"/>
  <c r="G266" i="1" s="1"/>
  <c r="I266" i="1" s="1"/>
  <c r="E220" i="2"/>
  <c r="F375" i="1"/>
  <c r="G375" i="1" s="1"/>
  <c r="K375" i="1" s="1"/>
  <c r="E358" i="2"/>
  <c r="F332" i="1"/>
  <c r="G332" i="1" s="1"/>
  <c r="I332" i="1" s="1"/>
  <c r="E328" i="2"/>
  <c r="F268" i="1"/>
  <c r="G268" i="1" s="1"/>
  <c r="I268" i="1" s="1"/>
  <c r="E222" i="2"/>
  <c r="F227" i="1"/>
  <c r="G227" i="1" s="1"/>
  <c r="I227" i="1" s="1"/>
  <c r="E180" i="2"/>
  <c r="F210" i="1"/>
  <c r="G210" i="1" s="1"/>
  <c r="I210" i="1" s="1"/>
  <c r="E164" i="2"/>
  <c r="E136" i="2"/>
  <c r="F180" i="1"/>
  <c r="G180" i="1"/>
  <c r="I180" i="1" s="1"/>
  <c r="F354" i="1"/>
  <c r="G354" i="1" s="1"/>
  <c r="K354" i="1" s="1"/>
  <c r="E347" i="2"/>
  <c r="F316" i="1"/>
  <c r="G316" i="1" s="1"/>
  <c r="I316" i="1" s="1"/>
  <c r="E312" i="2"/>
  <c r="F21" i="1"/>
  <c r="G21" i="1" s="1"/>
  <c r="I21" i="1" s="1"/>
  <c r="E279" i="2"/>
  <c r="F85" i="1"/>
  <c r="G85" i="1" s="1"/>
  <c r="I85" i="1" s="1"/>
  <c r="E47" i="2"/>
  <c r="F256" i="1"/>
  <c r="G256" i="1" s="1"/>
  <c r="I256" i="1" s="1"/>
  <c r="E210" i="2"/>
  <c r="E265" i="2"/>
  <c r="F351" i="1"/>
  <c r="G351" i="1"/>
  <c r="K351" i="1" s="1"/>
  <c r="F350" i="1"/>
  <c r="G350" i="1" s="1"/>
  <c r="K350" i="1" s="1"/>
  <c r="E344" i="2"/>
  <c r="F80" i="1"/>
  <c r="G80" i="1" s="1"/>
  <c r="I80" i="1" s="1"/>
  <c r="E44" i="2"/>
  <c r="F367" i="1"/>
  <c r="G367" i="1"/>
  <c r="K367" i="1"/>
  <c r="E271" i="2"/>
  <c r="F320" i="1"/>
  <c r="G320" i="1" s="1"/>
  <c r="I320" i="1" s="1"/>
  <c r="E316" i="2"/>
  <c r="F271" i="1"/>
  <c r="G271" i="1" s="1"/>
  <c r="I271" i="1" s="1"/>
  <c r="E225" i="2"/>
  <c r="E284" i="2"/>
  <c r="F26" i="1"/>
  <c r="G26" i="1" s="1"/>
  <c r="I26" i="1" s="1"/>
  <c r="F58" i="1"/>
  <c r="G58" i="1" s="1"/>
  <c r="I58" i="1" s="1"/>
  <c r="E22" i="2"/>
  <c r="F296" i="1"/>
  <c r="G296" i="1" s="1"/>
  <c r="I296" i="1" s="1"/>
  <c r="E249" i="2"/>
  <c r="F93" i="1"/>
  <c r="G93" i="1" s="1"/>
  <c r="I93" i="1" s="1"/>
  <c r="E52" i="2"/>
  <c r="F97" i="1"/>
  <c r="G97" i="1" s="1"/>
  <c r="I97" i="1" s="1"/>
  <c r="E55" i="2"/>
  <c r="F127" i="1"/>
  <c r="G127" i="1" s="1"/>
  <c r="I127" i="1" s="1"/>
  <c r="E85" i="2"/>
  <c r="F130" i="1"/>
  <c r="G130" i="1" s="1"/>
  <c r="I130" i="1" s="1"/>
  <c r="E88" i="2"/>
  <c r="F22" i="1"/>
  <c r="G22" i="1" s="1"/>
  <c r="H22" i="1" s="1"/>
  <c r="E280" i="2"/>
  <c r="F277" i="1"/>
  <c r="G277" i="1" s="1"/>
  <c r="I277" i="1" s="1"/>
  <c r="E231" i="2"/>
  <c r="F118" i="1"/>
  <c r="G118" i="1" s="1"/>
  <c r="I118" i="1" s="1"/>
  <c r="E76" i="2"/>
  <c r="F177" i="1"/>
  <c r="G177" i="1" s="1"/>
  <c r="I177" i="1" s="1"/>
  <c r="E133" i="2"/>
  <c r="F293" i="1"/>
  <c r="G293" i="1" s="1"/>
  <c r="I293" i="1" s="1"/>
  <c r="E246" i="2"/>
  <c r="F185" i="1"/>
  <c r="G185" i="1"/>
  <c r="I185" i="1" s="1"/>
  <c r="E141" i="2"/>
  <c r="F318" i="1"/>
  <c r="G318" i="1" s="1"/>
  <c r="I318" i="1" s="1"/>
  <c r="E314" i="2"/>
  <c r="F149" i="1"/>
  <c r="G149" i="1" s="1"/>
  <c r="I149" i="1" s="1"/>
  <c r="E107" i="2"/>
  <c r="E89" i="2"/>
  <c r="F131" i="1"/>
  <c r="G131" i="1" s="1"/>
  <c r="I131" i="1" s="1"/>
  <c r="F186" i="1"/>
  <c r="G186" i="1"/>
  <c r="I186" i="1" s="1"/>
  <c r="E142" i="2"/>
  <c r="F111" i="1"/>
  <c r="G111" i="1" s="1"/>
  <c r="I111" i="1" s="1"/>
  <c r="E69" i="2"/>
  <c r="F34" i="1"/>
  <c r="G34" i="1" s="1"/>
  <c r="I34" i="1" s="1"/>
  <c r="E292" i="2"/>
  <c r="F218" i="1"/>
  <c r="G218" i="1" s="1"/>
  <c r="I218" i="1" s="1"/>
  <c r="E171" i="2"/>
  <c r="E255" i="2"/>
  <c r="F302" i="1"/>
  <c r="G302" i="1" s="1"/>
  <c r="I302" i="1" s="1"/>
  <c r="F260" i="1"/>
  <c r="G260" i="1" s="1"/>
  <c r="I260" i="1" s="1"/>
  <c r="E214" i="2"/>
  <c r="F60" i="1"/>
  <c r="G60" i="1" s="1"/>
  <c r="I60" i="1" s="1"/>
  <c r="E24" i="2"/>
  <c r="F272" i="1"/>
  <c r="G272" i="1" s="1"/>
  <c r="I272" i="1" s="1"/>
  <c r="E226" i="2"/>
  <c r="E336" i="2"/>
  <c r="F341" i="1"/>
  <c r="G341" i="1" s="1"/>
  <c r="K341" i="1" s="1"/>
  <c r="F307" i="1"/>
  <c r="G307" i="1" s="1"/>
  <c r="I307" i="1" s="1"/>
  <c r="E306" i="2"/>
  <c r="F95" i="1"/>
  <c r="G95" i="1" s="1"/>
  <c r="I95" i="1" s="1"/>
  <c r="E53" i="2"/>
  <c r="F252" i="1"/>
  <c r="G252" i="1" s="1"/>
  <c r="I252" i="1" s="1"/>
  <c r="E205" i="2"/>
  <c r="F225" i="1"/>
  <c r="G225" i="1" s="1"/>
  <c r="I225" i="1" s="1"/>
  <c r="E178" i="2"/>
  <c r="F208" i="1"/>
  <c r="G208" i="1" s="1"/>
  <c r="I208" i="1" s="1"/>
  <c r="E162" i="2"/>
  <c r="E128" i="2"/>
  <c r="F172" i="1"/>
  <c r="G172" i="1" s="1"/>
  <c r="I172" i="1" s="1"/>
  <c r="F344" i="1"/>
  <c r="G344" i="1" s="1"/>
  <c r="K344" i="1" s="1"/>
  <c r="E339" i="2"/>
  <c r="F61" i="1"/>
  <c r="G61" i="1" s="1"/>
  <c r="I61" i="1" s="1"/>
  <c r="E25" i="2"/>
  <c r="F287" i="1"/>
  <c r="G287" i="1" s="1"/>
  <c r="I287" i="1" s="1"/>
  <c r="E241" i="2"/>
  <c r="F59" i="1"/>
  <c r="G59" i="1" s="1"/>
  <c r="I59" i="1" s="1"/>
  <c r="E23" i="2"/>
  <c r="F40" i="1"/>
  <c r="G40" i="1" s="1"/>
  <c r="J40" i="1" s="1"/>
  <c r="E298" i="2"/>
  <c r="F282" i="1"/>
  <c r="G282" i="1" s="1"/>
  <c r="I282" i="1" s="1"/>
  <c r="E236" i="2"/>
  <c r="F324" i="1"/>
  <c r="G324" i="1"/>
  <c r="I324" i="1" s="1"/>
  <c r="E320" i="2"/>
  <c r="F66" i="1"/>
  <c r="G66" i="1" s="1"/>
  <c r="I66" i="1" s="1"/>
  <c r="E30" i="2"/>
  <c r="E229" i="2"/>
  <c r="F275" i="1"/>
  <c r="G275" i="1" s="1"/>
  <c r="I275" i="1"/>
  <c r="F101" i="1"/>
  <c r="G101" i="1" s="1"/>
  <c r="I101" i="1" s="1"/>
  <c r="E59" i="2"/>
  <c r="F251" i="1"/>
  <c r="G251" i="1" s="1"/>
  <c r="I251" i="1" s="1"/>
  <c r="F83" i="1"/>
  <c r="G83" i="1" s="1"/>
  <c r="I83" i="1" s="1"/>
  <c r="E46" i="2"/>
  <c r="F82" i="1"/>
  <c r="G82" i="1" s="1"/>
  <c r="I82" i="1" s="1"/>
  <c r="F284" i="1"/>
  <c r="G284" i="1" s="1"/>
  <c r="I284" i="1" s="1"/>
  <c r="E238" i="2"/>
  <c r="F330" i="1"/>
  <c r="G330" i="1" s="1"/>
  <c r="I330" i="1" s="1"/>
  <c r="E326" i="2"/>
  <c r="E58" i="2"/>
  <c r="F100" i="1"/>
  <c r="G100" i="1" s="1"/>
  <c r="I100" i="1" s="1"/>
  <c r="F182" i="1"/>
  <c r="G182" i="1" s="1"/>
  <c r="I182" i="1" s="1"/>
  <c r="F140" i="1"/>
  <c r="G140" i="1" s="1"/>
  <c r="I140" i="1" s="1"/>
  <c r="E98" i="2"/>
  <c r="F178" i="1"/>
  <c r="G178" i="1" s="1"/>
  <c r="I178" i="1" s="1"/>
  <c r="E134" i="2"/>
  <c r="F264" i="1"/>
  <c r="G264" i="1" s="1"/>
  <c r="I264" i="1" s="1"/>
  <c r="E218" i="2"/>
  <c r="F79" i="1"/>
  <c r="G79" i="1"/>
  <c r="I79" i="1" s="1"/>
  <c r="E43" i="2"/>
  <c r="F216" i="1"/>
  <c r="G216" i="1" s="1"/>
  <c r="I216" i="1" s="1"/>
  <c r="E169" i="2"/>
  <c r="F198" i="1"/>
  <c r="G198" i="1"/>
  <c r="I198" i="1" s="1"/>
  <c r="E155" i="2"/>
  <c r="F343" i="1"/>
  <c r="G343" i="1" s="1"/>
  <c r="K343" i="1" s="1"/>
  <c r="E338" i="2"/>
  <c r="E350" i="2"/>
  <c r="F358" i="1"/>
  <c r="G358" i="1" s="1"/>
  <c r="K358" i="1" s="1"/>
  <c r="F71" i="1"/>
  <c r="G71" i="1" s="1"/>
  <c r="I71" i="1" s="1"/>
  <c r="E35" i="2"/>
  <c r="F36" i="1"/>
  <c r="G36" i="1" s="1"/>
  <c r="J36" i="1" s="1"/>
  <c r="E294" i="2"/>
  <c r="E137" i="2"/>
  <c r="F181" i="1"/>
  <c r="G181" i="1" s="1"/>
  <c r="I181" i="1" s="1"/>
  <c r="F259" i="1"/>
  <c r="G259" i="1" s="1"/>
  <c r="I259" i="1" s="1"/>
  <c r="E213" i="2"/>
  <c r="F164" i="1"/>
  <c r="G164" i="1" s="1"/>
  <c r="I164" i="1" s="1"/>
  <c r="F48" i="1"/>
  <c r="G48" i="1" s="1"/>
  <c r="I48" i="1" s="1"/>
  <c r="F352" i="1"/>
  <c r="G352" i="1" s="1"/>
  <c r="K352" i="1" s="1"/>
  <c r="F68" i="1"/>
  <c r="G68" i="1" s="1"/>
  <c r="I68" i="1" s="1"/>
  <c r="F62" i="1"/>
  <c r="G62" i="1" s="1"/>
  <c r="I62" i="1" s="1"/>
  <c r="E26" i="2"/>
  <c r="F374" i="1"/>
  <c r="G374" i="1" s="1"/>
  <c r="I374" i="1" s="1"/>
  <c r="E357" i="2"/>
  <c r="F69" i="1"/>
  <c r="G69" i="1" s="1"/>
  <c r="I69" i="1" s="1"/>
  <c r="E33" i="2"/>
  <c r="F143" i="1"/>
  <c r="G143" i="1" s="1"/>
  <c r="I143" i="1" s="1"/>
  <c r="E101" i="2"/>
  <c r="E296" i="2" l="1"/>
  <c r="F286" i="1"/>
  <c r="G286" i="1" s="1"/>
  <c r="I286" i="1" s="1"/>
  <c r="F42" i="1"/>
  <c r="G42" i="1" s="1"/>
  <c r="J42" i="1" s="1"/>
  <c r="E129" i="2"/>
  <c r="E160" i="2"/>
  <c r="F255" i="1"/>
  <c r="G255" i="1" s="1"/>
  <c r="I255" i="1" s="1"/>
  <c r="E189" i="2"/>
  <c r="F230" i="1"/>
  <c r="G230" i="1" s="1"/>
  <c r="I230" i="1" s="1"/>
  <c r="E150" i="2"/>
  <c r="E232" i="2"/>
  <c r="F160" i="1"/>
  <c r="G160" i="1" s="1"/>
  <c r="I160" i="1" s="1"/>
  <c r="F314" i="1"/>
  <c r="G314" i="1" s="1"/>
  <c r="I314" i="1" s="1"/>
  <c r="E68" i="2"/>
  <c r="F179" i="1"/>
  <c r="G179" i="1" s="1"/>
  <c r="I179" i="1" s="1"/>
  <c r="E237" i="2"/>
  <c r="F116" i="1"/>
  <c r="G116" i="1" s="1"/>
  <c r="I116" i="1" s="1"/>
  <c r="E36" i="2"/>
  <c r="E209" i="2"/>
  <c r="E282" i="2"/>
  <c r="E81" i="2"/>
  <c r="F348" i="1"/>
  <c r="G348" i="1" s="1"/>
  <c r="K348" i="1" s="1"/>
  <c r="F347" i="1"/>
  <c r="G347" i="1" s="1"/>
  <c r="K347" i="1" s="1"/>
  <c r="E198" i="2"/>
  <c r="E201" i="2"/>
  <c r="E250" i="2"/>
  <c r="E346" i="2"/>
  <c r="E72" i="2"/>
  <c r="E94" i="2"/>
  <c r="E153" i="2"/>
  <c r="F125" i="1"/>
  <c r="G125" i="1" s="1"/>
  <c r="I125" i="1" s="1"/>
  <c r="E51" i="2"/>
  <c r="E286" i="2"/>
  <c r="E176" i="2"/>
  <c r="F211" i="1"/>
  <c r="G211" i="1" s="1"/>
  <c r="I211" i="1" s="1"/>
  <c r="E126" i="2"/>
  <c r="E313" i="2"/>
  <c r="F50" i="1"/>
  <c r="G50" i="1" s="1"/>
  <c r="I50" i="1" s="1"/>
  <c r="E200" i="2"/>
  <c r="F57" i="1"/>
  <c r="G57" i="1" s="1"/>
  <c r="I57" i="1" s="1"/>
  <c r="F141" i="1"/>
  <c r="G141" i="1" s="1"/>
  <c r="I141" i="1" s="1"/>
  <c r="E158" i="2"/>
  <c r="E276" i="2"/>
  <c r="E87" i="2"/>
  <c r="F258" i="1"/>
  <c r="G258" i="1" s="1"/>
  <c r="I258" i="1" s="1"/>
  <c r="E253" i="2"/>
  <c r="E333" i="2"/>
  <c r="E181" i="2"/>
  <c r="E114" i="2"/>
  <c r="E79" i="2"/>
  <c r="E49" i="2"/>
  <c r="E219" i="2"/>
  <c r="E54" i="2"/>
  <c r="E287" i="2"/>
  <c r="E15" i="2"/>
  <c r="E318" i="2"/>
  <c r="E174" i="2"/>
  <c r="E400" i="1"/>
  <c r="F400" i="1" s="1"/>
  <c r="G400" i="1" s="1"/>
  <c r="K400" i="1" s="1"/>
  <c r="E396" i="1"/>
  <c r="F396" i="1" s="1"/>
  <c r="G396" i="1" s="1"/>
  <c r="K396" i="1" s="1"/>
  <c r="E78" i="2"/>
  <c r="F326" i="1"/>
  <c r="G326" i="1" s="1"/>
  <c r="I326" i="1" s="1"/>
  <c r="E283" i="2"/>
  <c r="E211" i="2"/>
  <c r="E354" i="2"/>
  <c r="E28" i="2"/>
  <c r="E90" i="2"/>
  <c r="E259" i="2"/>
  <c r="E92" i="2"/>
  <c r="F154" i="1"/>
  <c r="G154" i="1" s="1"/>
  <c r="I154" i="1" s="1"/>
  <c r="E64" i="2"/>
  <c r="E317" i="2"/>
  <c r="E302" i="2"/>
  <c r="E399" i="1"/>
  <c r="F399" i="1" s="1"/>
  <c r="G399" i="1" s="1"/>
  <c r="K399" i="1" s="1"/>
  <c r="E395" i="1"/>
  <c r="F395" i="1" s="1"/>
  <c r="G395" i="1" s="1"/>
  <c r="K395" i="1" s="1"/>
  <c r="E57" i="2"/>
  <c r="E188" i="2"/>
  <c r="E148" i="2"/>
  <c r="E152" i="2"/>
  <c r="E251" i="2"/>
  <c r="E398" i="1"/>
  <c r="F398" i="1" s="1"/>
  <c r="G398" i="1" s="1"/>
  <c r="K398" i="1" s="1"/>
  <c r="E103" i="2"/>
  <c r="F145" i="1"/>
  <c r="G145" i="1" s="1"/>
  <c r="I145" i="1" s="1"/>
  <c r="F108" i="1"/>
  <c r="G108" i="1" s="1"/>
  <c r="I108" i="1" s="1"/>
  <c r="E66" i="2"/>
  <c r="E139" i="2"/>
  <c r="F183" i="1"/>
  <c r="G183" i="1" s="1"/>
  <c r="I183" i="1" s="1"/>
  <c r="E315" i="2"/>
  <c r="F319" i="1"/>
  <c r="G319" i="1" s="1"/>
  <c r="C11" i="1"/>
  <c r="C12" i="1"/>
  <c r="O401" i="1" l="1"/>
  <c r="O396" i="1"/>
  <c r="O279" i="1"/>
  <c r="O368" i="1"/>
  <c r="O378" i="1"/>
  <c r="O304" i="1"/>
  <c r="O124" i="1"/>
  <c r="O333" i="1"/>
  <c r="O249" i="1"/>
  <c r="O321" i="1"/>
  <c r="O284" i="1"/>
  <c r="O177" i="1"/>
  <c r="O33" i="1"/>
  <c r="O269" i="1"/>
  <c r="O130" i="1"/>
  <c r="O154" i="1"/>
  <c r="O298" i="1"/>
  <c r="O73" i="1"/>
  <c r="O182" i="1"/>
  <c r="O204" i="1"/>
  <c r="O162" i="1"/>
  <c r="O208" i="1"/>
  <c r="O183" i="1"/>
  <c r="O370" i="1"/>
  <c r="O151" i="1"/>
  <c r="O47" i="1"/>
  <c r="O169" i="1"/>
  <c r="O330" i="1"/>
  <c r="O38" i="1"/>
  <c r="O198" i="1"/>
  <c r="O224" i="1"/>
  <c r="O272" i="1"/>
  <c r="O50" i="1"/>
  <c r="O233" i="1"/>
  <c r="O44" i="1"/>
  <c r="O271" i="1"/>
  <c r="O178" i="1"/>
  <c r="O382" i="1"/>
  <c r="O22" i="1"/>
  <c r="O91" i="1"/>
  <c r="O111" i="1"/>
  <c r="O36" i="1"/>
  <c r="O209" i="1"/>
  <c r="O181" i="1"/>
  <c r="O372" i="1"/>
  <c r="O150" i="1"/>
  <c r="O117" i="1"/>
  <c r="O366" i="1"/>
  <c r="O374" i="1"/>
  <c r="O400" i="1"/>
  <c r="O57" i="1"/>
  <c r="O335" i="1"/>
  <c r="O276" i="1"/>
  <c r="O80" i="1"/>
  <c r="O74" i="1"/>
  <c r="O393" i="1"/>
  <c r="O156" i="1"/>
  <c r="O252" i="1"/>
  <c r="O282" i="1"/>
  <c r="O388" i="1"/>
  <c r="O264" i="1"/>
  <c r="O45" i="1"/>
  <c r="O144" i="1"/>
  <c r="O277" i="1"/>
  <c r="O349" i="1"/>
  <c r="O303" i="1"/>
  <c r="O179" i="1"/>
  <c r="O242" i="1"/>
  <c r="O51" i="1"/>
  <c r="O323" i="1"/>
  <c r="O141" i="1"/>
  <c r="O308" i="1"/>
  <c r="O234" i="1"/>
  <c r="O189" i="1"/>
  <c r="O190" i="1"/>
  <c r="O315" i="1"/>
  <c r="O373" i="1"/>
  <c r="O128" i="1"/>
  <c r="O344" i="1"/>
  <c r="O254" i="1"/>
  <c r="O136" i="1"/>
  <c r="O210" i="1"/>
  <c r="O238" i="1"/>
  <c r="O337" i="1"/>
  <c r="O255" i="1"/>
  <c r="O71" i="1"/>
  <c r="O153" i="1"/>
  <c r="O61" i="1"/>
  <c r="O21" i="1"/>
  <c r="O214" i="1"/>
  <c r="O64" i="1"/>
  <c r="O259" i="1"/>
  <c r="O387" i="1"/>
  <c r="O287" i="1"/>
  <c r="O205" i="1"/>
  <c r="O283" i="1"/>
  <c r="O101" i="1"/>
  <c r="O395" i="1"/>
  <c r="O37" i="1"/>
  <c r="O180" i="1"/>
  <c r="O221" i="1"/>
  <c r="O96" i="1"/>
  <c r="O149" i="1"/>
  <c r="O60" i="1"/>
  <c r="O223" i="1"/>
  <c r="O348" i="1"/>
  <c r="O85" i="1"/>
  <c r="O76" i="1"/>
  <c r="O119" i="1"/>
  <c r="O139" i="1"/>
  <c r="O218" i="1"/>
  <c r="O364" i="1"/>
  <c r="O229" i="1"/>
  <c r="O296" i="1"/>
  <c r="O301" i="1"/>
  <c r="O132" i="1"/>
  <c r="O235" i="1"/>
  <c r="O354" i="1"/>
  <c r="O75" i="1"/>
  <c r="O41" i="1"/>
  <c r="O248" i="1"/>
  <c r="O46" i="1"/>
  <c r="O121" i="1"/>
  <c r="O26" i="1"/>
  <c r="O357" i="1"/>
  <c r="O97" i="1"/>
  <c r="O353" i="1"/>
  <c r="O191" i="1"/>
  <c r="O112" i="1"/>
  <c r="O352" i="1"/>
  <c r="O211" i="1"/>
  <c r="O213" i="1"/>
  <c r="O29" i="1"/>
  <c r="O32" i="1"/>
  <c r="O24" i="1"/>
  <c r="O56" i="1"/>
  <c r="O293" i="1"/>
  <c r="O184" i="1"/>
  <c r="O160" i="1"/>
  <c r="O290" i="1"/>
  <c r="O31" i="1"/>
  <c r="O123" i="1"/>
  <c r="O360" i="1"/>
  <c r="O268" i="1"/>
  <c r="O70" i="1"/>
  <c r="O58" i="1"/>
  <c r="O399" i="1"/>
  <c r="O103" i="1"/>
  <c r="O270" i="1"/>
  <c r="O116" i="1"/>
  <c r="O114" i="1"/>
  <c r="O48" i="1"/>
  <c r="O157" i="1"/>
  <c r="O146" i="1"/>
  <c r="O78" i="1"/>
  <c r="O171" i="1"/>
  <c r="O202" i="1"/>
  <c r="O92" i="1"/>
  <c r="O289" i="1"/>
  <c r="O161" i="1"/>
  <c r="O143" i="1"/>
  <c r="O280" i="1"/>
  <c r="O230" i="1"/>
  <c r="O68" i="1"/>
  <c r="O199" i="1"/>
  <c r="O328" i="1"/>
  <c r="O193" i="1"/>
  <c r="O174" i="1"/>
  <c r="O325" i="1"/>
  <c r="O23" i="1"/>
  <c r="O188" i="1"/>
  <c r="O135" i="1"/>
  <c r="O127" i="1"/>
  <c r="O377" i="1"/>
  <c r="O39" i="1"/>
  <c r="O217" i="1"/>
  <c r="O350" i="1"/>
  <c r="O389" i="1"/>
  <c r="O363" i="1"/>
  <c r="O365" i="1"/>
  <c r="O332" i="1"/>
  <c r="O35" i="1"/>
  <c r="O351" i="1"/>
  <c r="O168" i="1"/>
  <c r="O148" i="1"/>
  <c r="O311" i="1"/>
  <c r="O131" i="1"/>
  <c r="O226" i="1"/>
  <c r="O261" i="1"/>
  <c r="O299" i="1"/>
  <c r="O236" i="1"/>
  <c r="O384" i="1"/>
  <c r="O192" i="1"/>
  <c r="O302" i="1"/>
  <c r="O397" i="1"/>
  <c r="O108" i="1"/>
  <c r="O34" i="1"/>
  <c r="O381" i="1"/>
  <c r="O237" i="1"/>
  <c r="O355" i="1"/>
  <c r="O297" i="1"/>
  <c r="O59" i="1"/>
  <c r="O109" i="1"/>
  <c r="O206" i="1"/>
  <c r="O54" i="1"/>
  <c r="O341" i="1"/>
  <c r="O152" i="1"/>
  <c r="O379" i="1"/>
  <c r="O66" i="1"/>
  <c r="O86" i="1"/>
  <c r="O307" i="1"/>
  <c r="O273" i="1"/>
  <c r="O200" i="1"/>
  <c r="O164" i="1"/>
  <c r="O291" i="1"/>
  <c r="O55" i="1"/>
  <c r="O263" i="1"/>
  <c r="O312" i="1"/>
  <c r="O40" i="1"/>
  <c r="O113" i="1"/>
  <c r="O142" i="1"/>
  <c r="O28" i="1"/>
  <c r="O222" i="1"/>
  <c r="O122" i="1"/>
  <c r="O126" i="1"/>
  <c r="O216" i="1"/>
  <c r="O147" i="1"/>
  <c r="O49" i="1"/>
  <c r="O244" i="1"/>
  <c r="O245" i="1"/>
  <c r="O306" i="1"/>
  <c r="O173" i="1"/>
  <c r="O185" i="1"/>
  <c r="O340" i="1"/>
  <c r="O322" i="1"/>
  <c r="O257" i="1"/>
  <c r="O343" i="1"/>
  <c r="O118" i="1"/>
  <c r="O385" i="1"/>
  <c r="O42" i="1"/>
  <c r="O125" i="1"/>
  <c r="O43" i="1"/>
  <c r="O394" i="1"/>
  <c r="O81" i="1"/>
  <c r="O196" i="1"/>
  <c r="O227" i="1"/>
  <c r="O134" i="1"/>
  <c r="O89" i="1"/>
  <c r="O52" i="1"/>
  <c r="O288" i="1"/>
  <c r="O320" i="1"/>
  <c r="O317" i="1"/>
  <c r="O155" i="1"/>
  <c r="O98" i="1"/>
  <c r="O215" i="1"/>
  <c r="O159" i="1"/>
  <c r="O219" i="1"/>
  <c r="O339" i="1"/>
  <c r="O239" i="1"/>
  <c r="O99" i="1"/>
  <c r="O329" i="1"/>
  <c r="O281" i="1"/>
  <c r="O172" i="1"/>
  <c r="O267" i="1"/>
  <c r="O305" i="1"/>
  <c r="O94" i="1"/>
  <c r="O167" i="1"/>
  <c r="O309" i="1"/>
  <c r="O369" i="1"/>
  <c r="O212" i="1"/>
  <c r="O327" i="1"/>
  <c r="O166" i="1"/>
  <c r="O176" i="1"/>
  <c r="O391" i="1"/>
  <c r="O383" i="1"/>
  <c r="O175" i="1"/>
  <c r="O133" i="1"/>
  <c r="O250" i="1"/>
  <c r="O145" i="1"/>
  <c r="O88" i="1"/>
  <c r="O345" i="1"/>
  <c r="O346" i="1"/>
  <c r="O392" i="1"/>
  <c r="O195" i="1"/>
  <c r="O266" i="1"/>
  <c r="O170" i="1"/>
  <c r="O390" i="1"/>
  <c r="O69" i="1"/>
  <c r="O362" i="1"/>
  <c r="O398" i="1"/>
  <c r="O110" i="1"/>
  <c r="O356" i="1"/>
  <c r="O186" i="1"/>
  <c r="O79" i="1"/>
  <c r="O342" i="1"/>
  <c r="O275" i="1"/>
  <c r="O138" i="1"/>
  <c r="O53" i="1"/>
  <c r="O331" i="1"/>
  <c r="O347" i="1"/>
  <c r="O334" i="1"/>
  <c r="O246" i="1"/>
  <c r="O292" i="1"/>
  <c r="O90" i="1"/>
  <c r="O256" i="1"/>
  <c r="O386" i="1"/>
  <c r="O376" i="1"/>
  <c r="O100" i="1"/>
  <c r="O278" i="1"/>
  <c r="O107" i="1"/>
  <c r="O129" i="1"/>
  <c r="O375" i="1"/>
  <c r="O274" i="1"/>
  <c r="O72" i="1"/>
  <c r="O319" i="1"/>
  <c r="O358" i="1"/>
  <c r="O65" i="1"/>
  <c r="O83" i="1"/>
  <c r="O285" i="1"/>
  <c r="O137" i="1"/>
  <c r="O260" i="1"/>
  <c r="O251" i="1"/>
  <c r="O294" i="1"/>
  <c r="O197" i="1"/>
  <c r="O105" i="1"/>
  <c r="O258" i="1"/>
  <c r="O231" i="1"/>
  <c r="O371" i="1"/>
  <c r="O225" i="1"/>
  <c r="C15" i="1"/>
  <c r="C18" i="1" s="1"/>
  <c r="O318" i="1"/>
  <c r="O187" i="1"/>
  <c r="O336" i="1"/>
  <c r="O194" i="1"/>
  <c r="O201" i="1"/>
  <c r="O253" i="1"/>
  <c r="O286" i="1"/>
  <c r="O63" i="1"/>
  <c r="O207" i="1"/>
  <c r="O67" i="1"/>
  <c r="O158" i="1"/>
  <c r="O220" i="1"/>
  <c r="O240" i="1"/>
  <c r="O380" i="1"/>
  <c r="O241" i="1"/>
  <c r="O367" i="1"/>
  <c r="O326" i="1"/>
  <c r="O104" i="1"/>
  <c r="O314" i="1"/>
  <c r="O25" i="1"/>
  <c r="O84" i="1"/>
  <c r="O262" i="1"/>
  <c r="O247" i="1"/>
  <c r="O102" i="1"/>
  <c r="O313" i="1"/>
  <c r="O203" i="1"/>
  <c r="O62" i="1"/>
  <c r="O82" i="1"/>
  <c r="O115" i="1"/>
  <c r="O165" i="1"/>
  <c r="O295" i="1"/>
  <c r="O359" i="1"/>
  <c r="O316" i="1"/>
  <c r="O77" i="1"/>
  <c r="O30" i="1"/>
  <c r="O310" i="1"/>
  <c r="O93" i="1"/>
  <c r="O361" i="1"/>
  <c r="O228" i="1"/>
  <c r="O324" i="1"/>
  <c r="O106" i="1"/>
  <c r="O95" i="1"/>
  <c r="O27" i="1"/>
  <c r="O120" i="1"/>
  <c r="O338" i="1"/>
  <c r="O140" i="1"/>
  <c r="O87" i="1"/>
  <c r="O163" i="1"/>
  <c r="O232" i="1"/>
  <c r="O243" i="1"/>
  <c r="O265" i="1"/>
  <c r="O300" i="1"/>
  <c r="C16" i="1"/>
  <c r="D18" i="1" s="1"/>
  <c r="I319" i="1"/>
  <c r="F18" i="1" l="1"/>
  <c r="F19" i="1" s="1"/>
</calcChain>
</file>

<file path=xl/sharedStrings.xml><?xml version="1.0" encoding="utf-8"?>
<sst xmlns="http://schemas.openxmlformats.org/spreadsheetml/2006/main" count="4056" uniqueCount="1120">
  <si>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</si>
  <si>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</si>
  <si>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</si>
  <si>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</si>
  <si>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</si>
  <si>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</si>
  <si>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</si>
  <si>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</si>
  <si>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</si>
  <si>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</si>
  <si>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</si>
  <si>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</si>
  <si>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</si>
  <si>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</si>
  <si>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</si>
  <si>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</si>
  <si>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</si>
  <si>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</si>
  <si>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</si>
  <si>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</si>
  <si>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</si>
  <si>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</si>
  <si>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</si>
  <si>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</si>
  <si>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</si>
  <si>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</si>
  <si>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</si>
  <si>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</si>
  <si>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</si>
  <si>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</si>
  <si>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Bull....9</t>
  </si>
  <si>
    <t>B</t>
  </si>
  <si>
    <t>BBSAG Bull.</t>
  </si>
  <si>
    <t>BBSAG Bull...14</t>
  </si>
  <si>
    <t>BBSAG Bull...15</t>
  </si>
  <si>
    <t>Germann R</t>
  </si>
  <si>
    <t>BBSAG Bull...16</t>
  </si>
  <si>
    <t>BBSAG Bull...19</t>
  </si>
  <si>
    <t>BBSAG Bull...20</t>
  </si>
  <si>
    <t>BBSAG Bull...21</t>
  </si>
  <si>
    <t>BBSAG Bull...22</t>
  </si>
  <si>
    <t>BBSAG Bull...26</t>
  </si>
  <si>
    <t>Diethelm R</t>
  </si>
  <si>
    <t>BBSAG Bull...27</t>
  </si>
  <si>
    <t>v</t>
  </si>
  <si>
    <t>BBSAG 45</t>
  </si>
  <si>
    <t>K</t>
  </si>
  <si>
    <t>BBSAG Bull...31</t>
  </si>
  <si>
    <t>ORION 126</t>
  </si>
  <si>
    <t>ORION 127</t>
  </si>
  <si>
    <t>BBSAG Bull...32</t>
  </si>
  <si>
    <t>BBSAG Bull.1</t>
  </si>
  <si>
    <t>BBSAG Bull.2</t>
  </si>
  <si>
    <t>BBSAG Bull.5</t>
  </si>
  <si>
    <t>BBSAG Bull.6</t>
  </si>
  <si>
    <t>BBSAG Bull.7</t>
  </si>
  <si>
    <t>BBSAG Bull.8</t>
  </si>
  <si>
    <t>BBSAG Bull.11</t>
  </si>
  <si>
    <t>BBSAG Bull.12</t>
  </si>
  <si>
    <t>BBSAG Bull.13</t>
  </si>
  <si>
    <t>BBSAG Bull.16</t>
  </si>
  <si>
    <t>BBSAG Bull.17</t>
  </si>
  <si>
    <t>BBSAG Bull.18</t>
  </si>
  <si>
    <t>BBSAG 18</t>
  </si>
  <si>
    <t>BBSAG Bull.19</t>
  </si>
  <si>
    <t>IBVS 1249</t>
  </si>
  <si>
    <t>BBSAG Bull.20</t>
  </si>
  <si>
    <t>BBSAG Bull.23</t>
  </si>
  <si>
    <t>BBSAG Bull.24</t>
  </si>
  <si>
    <t>BBSAG Bull.25</t>
  </si>
  <si>
    <t>Peter H</t>
  </si>
  <si>
    <t>BBSAG Bull.26</t>
  </si>
  <si>
    <t>BBSAG Bull.29</t>
  </si>
  <si>
    <t>BBSAG Bull.30</t>
  </si>
  <si>
    <t>BBSAG Bull.31</t>
  </si>
  <si>
    <t>BBSAG Bull.32</t>
  </si>
  <si>
    <t>BBSAG Bull.34</t>
  </si>
  <si>
    <t>BBSAG 34</t>
  </si>
  <si>
    <t>BBSAG Bull.35</t>
  </si>
  <si>
    <t>BBSAG Bull.36</t>
  </si>
  <si>
    <t>BBSAG 36</t>
  </si>
  <si>
    <t>BBSAG Bull.38</t>
  </si>
  <si>
    <t>BBSAG Bull.39</t>
  </si>
  <si>
    <t>BBSAG Bull.40</t>
  </si>
  <si>
    <t>BBSAG Bull.41</t>
  </si>
  <si>
    <t>BBSAG Bull.44</t>
  </si>
  <si>
    <t>BBSAG Bull.45</t>
  </si>
  <si>
    <t>BBSAG Bull.46</t>
  </si>
  <si>
    <t>BBSAG Bull.51</t>
  </si>
  <si>
    <t>Stoikidis N</t>
  </si>
  <si>
    <t>Parris A</t>
  </si>
  <si>
    <t>BBSAG Bull.52</t>
  </si>
  <si>
    <t>BBSAG Bull.56</t>
  </si>
  <si>
    <t>BBSAG Bull.57</t>
  </si>
  <si>
    <t>BBSAG Bull.58</t>
  </si>
  <si>
    <t>BBSAG Bull.61</t>
  </si>
  <si>
    <t>BBSAG Bull.62</t>
  </si>
  <si>
    <t>BBSAG Bull.63</t>
  </si>
  <si>
    <t>BBSAG Bull.64</t>
  </si>
  <si>
    <t>BBSAG Bull.68</t>
  </si>
  <si>
    <t>BBSAG Bull.69</t>
  </si>
  <si>
    <t>BBSAG Bull.70</t>
  </si>
  <si>
    <t>Kohl M</t>
  </si>
  <si>
    <t>BBSAG Bull.73</t>
  </si>
  <si>
    <t>BBSAG Bull.74</t>
  </si>
  <si>
    <t>BBSAG Bull.75</t>
  </si>
  <si>
    <t>BBSAG Bull.78</t>
  </si>
  <si>
    <t>BBSAG Bull.79</t>
  </si>
  <si>
    <t>BBSAG Bull.81</t>
  </si>
  <si>
    <t>BBSAG Bull.82</t>
  </si>
  <si>
    <t>BBSAG Bull.84</t>
  </si>
  <si>
    <t>BBSAG Bull.85</t>
  </si>
  <si>
    <t>BBSAG Bull.86</t>
  </si>
  <si>
    <t>BBSAG Bull.87</t>
  </si>
  <si>
    <t>Paschke A</t>
  </si>
  <si>
    <t>BBSAG Bull.90</t>
  </si>
  <si>
    <t>BBSAG Bull.92</t>
  </si>
  <si>
    <t>BBSAG Bull.93</t>
  </si>
  <si>
    <t>BBSAG Bull.96</t>
  </si>
  <si>
    <t>BBSAG 96</t>
  </si>
  <si>
    <t>BBSAG Bull.97</t>
  </si>
  <si>
    <t>BBSAG Bull.98</t>
  </si>
  <si>
    <t>BBSAG Bull.99</t>
  </si>
  <si>
    <t>BBSAG Bull.102</t>
  </si>
  <si>
    <t>BBSAG Bull.103</t>
  </si>
  <si>
    <t>BBSAG Bull.104</t>
  </si>
  <si>
    <t>BBSAG Bull.105</t>
  </si>
  <si>
    <t>BBSAG Bull.107</t>
  </si>
  <si>
    <t>BBSAG Bull.108</t>
  </si>
  <si>
    <t>BBSAG Bull.111</t>
  </si>
  <si>
    <t>BBSAG Bull.113</t>
  </si>
  <si>
    <t>BBSAG Bull.114</t>
  </si>
  <si>
    <t>BBSAG Bull.115</t>
  </si>
  <si>
    <t>c</t>
  </si>
  <si>
    <t>cd       21</t>
  </si>
  <si>
    <t>BBSAG Bull.117</t>
  </si>
  <si>
    <t>BBSAG Bull.116</t>
  </si>
  <si>
    <t>Locher Kurt</t>
  </si>
  <si>
    <t>BBSAG Bull.118</t>
  </si>
  <si>
    <t>K. Locher</t>
  </si>
  <si>
    <t>BBSAG 119</t>
  </si>
  <si>
    <t>II</t>
  </si>
  <si>
    <t>IBVS 5543</t>
  </si>
  <si>
    <t>TW Cet / GSC 05857-01814</t>
  </si>
  <si>
    <t>EW/KW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</si>
  <si>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</si>
  <si>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</si>
  <si>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</si>
  <si>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</si>
  <si>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</si>
  <si>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</si>
  <si>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</si>
  <si>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</si>
  <si>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</si>
  <si>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</si>
  <si>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0003</t>
  </si>
  <si>
    <t>JAVSO..36..171</t>
  </si>
  <si>
    <t>JAVSO..40....1</t>
  </si>
  <si>
    <t>JAVSO..36..186</t>
  </si>
  <si>
    <t>JAVSO..37...44</t>
  </si>
  <si>
    <t>JAVSO..38..183</t>
  </si>
  <si>
    <t>JAVSO..39..177</t>
  </si>
  <si>
    <t>I</t>
  </si>
  <si>
    <t>JAVSO..42..426</t>
  </si>
  <si>
    <t>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</si>
  <si>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</si>
  <si>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</si>
  <si>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</si>
  <si>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</si>
  <si>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</si>
  <si>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</si>
  <si>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</si>
  <si>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</si>
  <si>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</si>
  <si>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</si>
  <si>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</si>
  <si>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</si>
  <si>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2427658.450 </t>
  </si>
  <si>
    <t> 08.08.1934 22:48 </t>
  </si>
  <si>
    <t> -0.009 </t>
  </si>
  <si>
    <t>V </t>
  </si>
  <si>
    <t> W.Zessewitsch </t>
  </si>
  <si>
    <t> IODE 4.1.205 </t>
  </si>
  <si>
    <t>2428836.02 </t>
  </si>
  <si>
    <t> 29.10.1937 12:28 </t>
  </si>
  <si>
    <t> -0.02 </t>
  </si>
  <si>
    <t> S.Kanda </t>
  </si>
  <si>
    <t>VSB 47 </t>
  </si>
  <si>
    <t>2430613.419 </t>
  </si>
  <si>
    <t> 10.09.1942 22:03 </t>
  </si>
  <si>
    <t> -0.001 </t>
  </si>
  <si>
    <t>2430637.340 </t>
  </si>
  <si>
    <t> 04.10.1942 20:09 </t>
  </si>
  <si>
    <t> -0.002 </t>
  </si>
  <si>
    <t>2430645.263 </t>
  </si>
  <si>
    <t> 12.10.1942 18:18 </t>
  </si>
  <si>
    <t> -0.000 </t>
  </si>
  <si>
    <t>2430645.419 </t>
  </si>
  <si>
    <t> 12.10.1942 22:03 </t>
  </si>
  <si>
    <t>2430647.316 </t>
  </si>
  <si>
    <t> 14.10.1942 19:35 </t>
  </si>
  <si>
    <t> -0.007 </t>
  </si>
  <si>
    <t>2430651.279 </t>
  </si>
  <si>
    <t> 18.10.1942 18:41 </t>
  </si>
  <si>
    <t> -0.005 </t>
  </si>
  <si>
    <t>2430695.163 </t>
  </si>
  <si>
    <t> 01.12.1942 15:54 </t>
  </si>
  <si>
    <t>2430698.176 </t>
  </si>
  <si>
    <t> 04.12.1942 16:13 </t>
  </si>
  <si>
    <t>2430966.394 </t>
  </si>
  <si>
    <t> 29.08.1943 21:27 </t>
  </si>
  <si>
    <t> 0.001 </t>
  </si>
  <si>
    <t>2430969.397 </t>
  </si>
  <si>
    <t> 01.09.1943 21:31 </t>
  </si>
  <si>
    <t> -0.006 </t>
  </si>
  <si>
    <t>2430977.480 </t>
  </si>
  <si>
    <t> 09.09.1943 23:31 </t>
  </si>
  <si>
    <t>2430993.330 </t>
  </si>
  <si>
    <t> 25.09.1943 19:55 </t>
  </si>
  <si>
    <t> 0.005 </t>
  </si>
  <si>
    <t>2433542.5563 </t>
  </si>
  <si>
    <t> 18.09.1950 01:21 </t>
  </si>
  <si>
    <t> -0.0008 </t>
  </si>
  <si>
    <t>E </t>
  </si>
  <si>
    <t>?</t>
  </si>
  <si>
    <t> Cillie &amp; Bok </t>
  </si>
  <si>
    <t> HB 920.29 </t>
  </si>
  <si>
    <t>2433558.5575 </t>
  </si>
  <si>
    <t> 04.10.1950 01:22 </t>
  </si>
  <si>
    <t> -0.0006 </t>
  </si>
  <si>
    <t>2433561.5674 </t>
  </si>
  <si>
    <t> 07.10.1950 01:37 </t>
  </si>
  <si>
    <t>2433562.5178 </t>
  </si>
  <si>
    <t> 08.10.1950 00:25 </t>
  </si>
  <si>
    <t> -0.0010 </t>
  </si>
  <si>
    <t>2433564.5776 </t>
  </si>
  <si>
    <t> 10.10.1950 01:51 </t>
  </si>
  <si>
    <t> -0.0007 </t>
  </si>
  <si>
    <t>2433565.5276 </t>
  </si>
  <si>
    <t> 11.10.1950 00:39 </t>
  </si>
  <si>
    <t> -0.0013 </t>
  </si>
  <si>
    <t>2433573.4487 </t>
  </si>
  <si>
    <t> 18.10.1950 22:46 </t>
  </si>
  <si>
    <t> -0.0015 </t>
  </si>
  <si>
    <t>2433599.2719 </t>
  </si>
  <si>
    <t> 13.11.1950 18:31 </t>
  </si>
  <si>
    <t> -0.0017 </t>
  </si>
  <si>
    <t>2433599.4309 </t>
  </si>
  <si>
    <t> 13.11.1950 22:20 </t>
  </si>
  <si>
    <t> -0.0011 </t>
  </si>
  <si>
    <t>2433611.3121 </t>
  </si>
  <si>
    <t> 25.11.1950 19:29 </t>
  </si>
  <si>
    <t> -0.0019 </t>
  </si>
  <si>
    <t>2439412.414 </t>
  </si>
  <si>
    <t> 13.10.1966 21:56 </t>
  </si>
  <si>
    <t> 0.017 </t>
  </si>
  <si>
    <t> S.Bozkurt </t>
  </si>
  <si>
    <t> AN 291.112 </t>
  </si>
  <si>
    <t>2439412.418 </t>
  </si>
  <si>
    <t> 13.10.1966 22:01 </t>
  </si>
  <si>
    <t> 0.021 </t>
  </si>
  <si>
    <t> S.Hazer </t>
  </si>
  <si>
    <t>2439758.558 </t>
  </si>
  <si>
    <t> 25.09.1967 01:23 </t>
  </si>
  <si>
    <t> 0.000 </t>
  </si>
  <si>
    <t> K.Locher </t>
  </si>
  <si>
    <t> ORI 104 </t>
  </si>
  <si>
    <t>2439852.352 </t>
  </si>
  <si>
    <t> 27.12.1967 20:26 </t>
  </si>
  <si>
    <t> 0.006 </t>
  </si>
  <si>
    <t> ORI 105 </t>
  </si>
  <si>
    <t>2440093.636 </t>
  </si>
  <si>
    <t> 25.08.1968 03:15 </t>
  </si>
  <si>
    <t> 0.007 </t>
  </si>
  <si>
    <t> ORI 109 </t>
  </si>
  <si>
    <t>2440101.558 </t>
  </si>
  <si>
    <t> 02.09.1968 01:23 </t>
  </si>
  <si>
    <t> 0.008 </t>
  </si>
  <si>
    <t>2440112.483 </t>
  </si>
  <si>
    <t> 12.09.1968 23:35 </t>
  </si>
  <si>
    <t> 0.002 </t>
  </si>
  <si>
    <t>2440119.450 </t>
  </si>
  <si>
    <t> 19.09.1968 22:48 </t>
  </si>
  <si>
    <t>2440125.625 </t>
  </si>
  <si>
    <t> 26.09.1968 03:00 </t>
  </si>
  <si>
    <t>2440127.524 </t>
  </si>
  <si>
    <t> 28.09.1968 00:34 </t>
  </si>
  <si>
    <t> -0.008 </t>
  </si>
  <si>
    <t>2440134.507 </t>
  </si>
  <si>
    <t> 05.10.1968 00:10 </t>
  </si>
  <si>
    <t>2440142.430 </t>
  </si>
  <si>
    <t> 12.10.1968 22:19 </t>
  </si>
  <si>
    <t> ORI 110 </t>
  </si>
  <si>
    <t>2440152.402 </t>
  </si>
  <si>
    <t> 22.10.1968 21:38 </t>
  </si>
  <si>
    <t>2440181.406 </t>
  </si>
  <si>
    <t> 20.11.1968 21:44 </t>
  </si>
  <si>
    <t> 0.009 </t>
  </si>
  <si>
    <t>2440206.273 </t>
  </si>
  <si>
    <t> 15.12.1968 18:33 </t>
  </si>
  <si>
    <t> 0.004 </t>
  </si>
  <si>
    <t>2440206.277 </t>
  </si>
  <si>
    <t> 15.12.1968 18:38 </t>
  </si>
  <si>
    <t> R.Germann </t>
  </si>
  <si>
    <t>2440209.286 </t>
  </si>
  <si>
    <t> 18.12.1968 18:51 </t>
  </si>
  <si>
    <t>2440228.295 </t>
  </si>
  <si>
    <t> 06.01.1969 19:04 </t>
  </si>
  <si>
    <t> ORI 111 </t>
  </si>
  <si>
    <t>2440231.309 </t>
  </si>
  <si>
    <t> 09.01.1969 19:24 </t>
  </si>
  <si>
    <t>2440238.278 </t>
  </si>
  <si>
    <t> 16.01.1969 18:40 </t>
  </si>
  <si>
    <t>2440437.580 </t>
  </si>
  <si>
    <t> 04.08.1969 01:55 </t>
  </si>
  <si>
    <t> ORI 114 </t>
  </si>
  <si>
    <t>2440440.597 </t>
  </si>
  <si>
    <t> 07.08.1969 02:19 </t>
  </si>
  <si>
    <t> 0.016 </t>
  </si>
  <si>
    <t>2440504.431 </t>
  </si>
  <si>
    <t> 09.10.1969 22:20 </t>
  </si>
  <si>
    <t> ORI 115 </t>
  </si>
  <si>
    <t>2440507.444 </t>
  </si>
  <si>
    <t> 12.10.1969 22:39 </t>
  </si>
  <si>
    <t> ORI 116 </t>
  </si>
  <si>
    <t>2440527.395 </t>
  </si>
  <si>
    <t> 01.11.1969 21:28 </t>
  </si>
  <si>
    <t> -0.004 </t>
  </si>
  <si>
    <t>2440555.296 </t>
  </si>
  <si>
    <t> 29.11.1969 19:06 </t>
  </si>
  <si>
    <t> 0.014 </t>
  </si>
  <si>
    <t>2440568.275 </t>
  </si>
  <si>
    <t> 12.12.1969 18:36 </t>
  </si>
  <si>
    <t> ORI 117 </t>
  </si>
  <si>
    <t>2440590.302 </t>
  </si>
  <si>
    <t> 03.01.1970 19:14 </t>
  </si>
  <si>
    <t>2440594.259 </t>
  </si>
  <si>
    <t> 07.01.1970 18:12 </t>
  </si>
  <si>
    <t>2440812.575 </t>
  </si>
  <si>
    <t> 14.08.1970 01:48 </t>
  </si>
  <si>
    <t> ORI 121 </t>
  </si>
  <si>
    <t>2440853.599 </t>
  </si>
  <si>
    <t> 24.09.1970 02:22 </t>
  </si>
  <si>
    <t>2440854.549 </t>
  </si>
  <si>
    <t> 25.09.1970 01:10 </t>
  </si>
  <si>
    <t> R.Diethelm </t>
  </si>
  <si>
    <t>2440856.608 </t>
  </si>
  <si>
    <t> 27.09.1970 02:35 </t>
  </si>
  <si>
    <t>2440889.403 </t>
  </si>
  <si>
    <t> 29.10.1970 21:40 </t>
  </si>
  <si>
    <t> ORI 122 </t>
  </si>
  <si>
    <t>2440911.272 </t>
  </si>
  <si>
    <t> 20.11.1970 18:31 </t>
  </si>
  <si>
    <t>2440921.279 </t>
  </si>
  <si>
    <t> 30.11.1970 18:41 </t>
  </si>
  <si>
    <t> 0.033 </t>
  </si>
  <si>
    <t>2441168.554 </t>
  </si>
  <si>
    <t> 05.08.1971 01:17 </t>
  </si>
  <si>
    <t> ORI 126 </t>
  </si>
  <si>
    <t>2441180.595 </t>
  </si>
  <si>
    <t> 17.08.1971 02:16 </t>
  </si>
  <si>
    <t>2441193.581 </t>
  </si>
  <si>
    <t> 30.08.1971 01:56 </t>
  </si>
  <si>
    <t>2441207.527 </t>
  </si>
  <si>
    <t> 13.09.1971 00:38 </t>
  </si>
  <si>
    <t> ORI 127 </t>
  </si>
  <si>
    <t>2441221.618 </t>
  </si>
  <si>
    <t> 27.09.1971 02:49 </t>
  </si>
  <si>
    <t>2441301.310 </t>
  </si>
  <si>
    <t> 15.12.1971 19:26 </t>
  </si>
  <si>
    <t> BBS 1 </t>
  </si>
  <si>
    <t>2441302.264 </t>
  </si>
  <si>
    <t> 16.12.1971 18:20 </t>
  </si>
  <si>
    <t>2441334.259 </t>
  </si>
  <si>
    <t> 17.01.1972 18:12 </t>
  </si>
  <si>
    <t>2441536.578 </t>
  </si>
  <si>
    <t> 07.08.1972 01:52 </t>
  </si>
  <si>
    <t> BBS 5 </t>
  </si>
  <si>
    <t>2441565.580 </t>
  </si>
  <si>
    <t> 05.09.1972 01:55 </t>
  </si>
  <si>
    <t>2441585.526 </t>
  </si>
  <si>
    <t> 25.09.1972 00:37 </t>
  </si>
  <si>
    <t>2441623.398 </t>
  </si>
  <si>
    <t> 01.11.1972 21:33 </t>
  </si>
  <si>
    <t> BBS 6 </t>
  </si>
  <si>
    <t>2441627.351 </t>
  </si>
  <si>
    <t> 05.11.1972 20:25 </t>
  </si>
  <si>
    <t>2441645.414 </t>
  </si>
  <si>
    <t> 23.11.1972 21:56 </t>
  </si>
  <si>
    <t> 0.003 </t>
  </si>
  <si>
    <t>2441648.425 </t>
  </si>
  <si>
    <t> 26.11.1972 22:12 </t>
  </si>
  <si>
    <t>2441649.372 </t>
  </si>
  <si>
    <t> 27.11.1972 20:55 </t>
  </si>
  <si>
    <t>2441653.337 </t>
  </si>
  <si>
    <t> 01.12.1972 20:05 </t>
  </si>
  <si>
    <t> BBS 7 </t>
  </si>
  <si>
    <t>2441657.292 </t>
  </si>
  <si>
    <t> 05.12.1972 19:00 </t>
  </si>
  <si>
    <t>2441664.263 </t>
  </si>
  <si>
    <t> 12.12.1972 18:18 </t>
  </si>
  <si>
    <t>2441673.290 </t>
  </si>
  <si>
    <t> 21.12.1972 18:57 </t>
  </si>
  <si>
    <t>2441675.348 </t>
  </si>
  <si>
    <t> 23.12.1972 20:21 </t>
  </si>
  <si>
    <t>2441677.252 </t>
  </si>
  <si>
    <t> 25.12.1972 18:02 </t>
  </si>
  <si>
    <t>2441699.269 </t>
  </si>
  <si>
    <t> 16.01.1973 18:27 </t>
  </si>
  <si>
    <t>2441708.296 </t>
  </si>
  <si>
    <t> 25.01.1973 19:06 </t>
  </si>
  <si>
    <t> -0.010 </t>
  </si>
  <si>
    <t>2441722.245 </t>
  </si>
  <si>
    <t> 08.02.1973 17:52 </t>
  </si>
  <si>
    <t> BBS 8 </t>
  </si>
  <si>
    <t>2441901.582 </t>
  </si>
  <si>
    <t> 07.08.1973 01:58 </t>
  </si>
  <si>
    <t> BBS 11 </t>
  </si>
  <si>
    <t>2441904.593 </t>
  </si>
  <si>
    <t> 10.08.1973 02:13 </t>
  </si>
  <si>
    <t>2441905.554 </t>
  </si>
  <si>
    <t> 11.08.1973 01:17 </t>
  </si>
  <si>
    <t>2441913.620 </t>
  </si>
  <si>
    <t> 19.08.1973 02:52 </t>
  </si>
  <si>
    <t>2441929.626 </t>
  </si>
  <si>
    <t> 04.09.1973 03:01 </t>
  </si>
  <si>
    <t>2441931.529 </t>
  </si>
  <si>
    <t> 06.09.1973 00:41 </t>
  </si>
  <si>
    <t>2441933.586 </t>
  </si>
  <si>
    <t> 08.09.1973 02:03 </t>
  </si>
  <si>
    <t>2441942.618 </t>
  </si>
  <si>
    <t> 17.09.1973 02:49 </t>
  </si>
  <si>
    <t>2441958.456 </t>
  </si>
  <si>
    <t> 02.10.1973 22:56 </t>
  </si>
  <si>
    <t> BBS 12 </t>
  </si>
  <si>
    <t>2441972.550 </t>
  </si>
  <si>
    <t> 17.10.1973 01:12 </t>
  </si>
  <si>
    <t>2441981.428 </t>
  </si>
  <si>
    <t> 25.10.1973 22:16 </t>
  </si>
  <si>
    <t>2441987.452 </t>
  </si>
  <si>
    <t> 31.10.1973 22:50 </t>
  </si>
  <si>
    <t>2441996.324 </t>
  </si>
  <si>
    <t> 09.11.1973 19:46 </t>
  </si>
  <si>
    <t>2441997.427 </t>
  </si>
  <si>
    <t> 10.11.1973 22:14 </t>
  </si>
  <si>
    <t>2442004.404 </t>
  </si>
  <si>
    <t> 17.11.1973 21:41 </t>
  </si>
  <si>
    <t>2442005.356 </t>
  </si>
  <si>
    <t> 18.11.1973 20:32 </t>
  </si>
  <si>
    <t>2442006.299 </t>
  </si>
  <si>
    <t> 19.11.1973 19:10 </t>
  </si>
  <si>
    <t>2442008.356 </t>
  </si>
  <si>
    <t> 21.11.1973 20:32 </t>
  </si>
  <si>
    <t>2442008.367 </t>
  </si>
  <si>
    <t> 21.11.1973 20:48 </t>
  </si>
  <si>
    <t>2442009.314 </t>
  </si>
  <si>
    <t> 22.11.1973 19:32 </t>
  </si>
  <si>
    <t>2442009.318 </t>
  </si>
  <si>
    <t> 22.11.1973 19:37 </t>
  </si>
  <si>
    <t>2442010.422 </t>
  </si>
  <si>
    <t> 23.11.1973 22:07 </t>
  </si>
  <si>
    <t>2442011.372 </t>
  </si>
  <si>
    <t> 24.11.1973 20:55 </t>
  </si>
  <si>
    <t>2442015.336 </t>
  </si>
  <si>
    <t> 28.11.1973 20:03 </t>
  </si>
  <si>
    <t>2442026.429 </t>
  </si>
  <si>
    <t> 09.12.1973 22:17 </t>
  </si>
  <si>
    <t> BBS 13 </t>
  </si>
  <si>
    <t>2442027.380 </t>
  </si>
  <si>
    <t> 10.12.1973 21:07 </t>
  </si>
  <si>
    <t>2442038.298 </t>
  </si>
  <si>
    <t> 21.12.1973 19:09 </t>
  </si>
  <si>
    <t>2442058.261 </t>
  </si>
  <si>
    <t> 10.01.1974 18:15 </t>
  </si>
  <si>
    <t>2442071.260 </t>
  </si>
  <si>
    <t> 23.01.1974 18:14 </t>
  </si>
  <si>
    <t>2442074.270 </t>
  </si>
  <si>
    <t> 26.01.1974 18:28 </t>
  </si>
  <si>
    <t>2442257.571 </t>
  </si>
  <si>
    <t> 29.07.1974 01:42 </t>
  </si>
  <si>
    <t> BBS 16 </t>
  </si>
  <si>
    <t>2442274.520 </t>
  </si>
  <si>
    <t> 15.08.1974 00:28 </t>
  </si>
  <si>
    <t> BBS 17 </t>
  </si>
  <si>
    <t>2442276.578 </t>
  </si>
  <si>
    <t> 17.08.1974 01:52 </t>
  </si>
  <si>
    <t>2442285.607 </t>
  </si>
  <si>
    <t> 26.08.1974 02:34 </t>
  </si>
  <si>
    <t>2442289.562 </t>
  </si>
  <si>
    <t> 30.08.1974 01:29 </t>
  </si>
  <si>
    <t>2442289.563 </t>
  </si>
  <si>
    <t> 30.08.1974 01:30 </t>
  </si>
  <si>
    <t>2442299.554 </t>
  </si>
  <si>
    <t> 09.09.1974 01:17 </t>
  </si>
  <si>
    <t>2442301.605 </t>
  </si>
  <si>
    <t> 11.09.1974 02:31 </t>
  </si>
  <si>
    <t>2442303.511 </t>
  </si>
  <si>
    <t> 13.09.1974 00:15 </t>
  </si>
  <si>
    <t>2442337.415 </t>
  </si>
  <si>
    <t> 16.10.1974 21:57 </t>
  </si>
  <si>
    <t> BBS 18 </t>
  </si>
  <si>
    <t>2442339.467 </t>
  </si>
  <si>
    <t> 18.10.1974 23:12 </t>
  </si>
  <si>
    <t>2442365.288 </t>
  </si>
  <si>
    <t> 13.11.1974 18:54 </t>
  </si>
  <si>
    <t>2442365.294 </t>
  </si>
  <si>
    <t> 13.11.1974 19:03 </t>
  </si>
  <si>
    <t>2442365.459 </t>
  </si>
  <si>
    <t> 13.11.1974 23:00 </t>
  </si>
  <si>
    <t>2442367.352 </t>
  </si>
  <si>
    <t> 15.11.1974 20:26 </t>
  </si>
  <si>
    <t>2442373.374 </t>
  </si>
  <si>
    <t> 21.11.1974 20:58 </t>
  </si>
  <si>
    <t>2442377.337 </t>
  </si>
  <si>
    <t> 25.11.1974 20:05 </t>
  </si>
  <si>
    <t>2442385.259 </t>
  </si>
  <si>
    <t> 03.12.1974 18:12 </t>
  </si>
  <si>
    <t> BBS 19 </t>
  </si>
  <si>
    <t>2442385.422 </t>
  </si>
  <si>
    <t> 03.12.1974 22:07 </t>
  </si>
  <si>
    <t>2442392.545 </t>
  </si>
  <si>
    <t> 11.12.1974 01:04 </t>
  </si>
  <si>
    <t> B.A.Krobusek </t>
  </si>
  <si>
    <t>IBVS 1249 </t>
  </si>
  <si>
    <t>2442395.405 </t>
  </si>
  <si>
    <t> 13.12.1974 21:43 </t>
  </si>
  <si>
    <t>2442396.339 </t>
  </si>
  <si>
    <t> 14.12.1974 20:08 </t>
  </si>
  <si>
    <t> -0.011 </t>
  </si>
  <si>
    <t>2442398.256 </t>
  </si>
  <si>
    <t> 16.12.1974 18:08 </t>
  </si>
  <si>
    <t>2442402.345 </t>
  </si>
  <si>
    <t> 20.12.1974 20:16 </t>
  </si>
  <si>
    <t> -0.025 </t>
  </si>
  <si>
    <t>2442403.305 </t>
  </si>
  <si>
    <t> 21.12.1974 19:19 </t>
  </si>
  <si>
    <t> -0.016 </t>
  </si>
  <si>
    <t>2442403.320 </t>
  </si>
  <si>
    <t> 21.12.1974 19:40 </t>
  </si>
  <si>
    <t>2442404.269 </t>
  </si>
  <si>
    <t> 22.12.1974 18:27 </t>
  </si>
  <si>
    <t>2442405.218 </t>
  </si>
  <si>
    <t> 23.12.1974 17:13 </t>
  </si>
  <si>
    <t>2442414.245 </t>
  </si>
  <si>
    <t> 01.01.1975 17:52 </t>
  </si>
  <si>
    <t> BBS 20 </t>
  </si>
  <si>
    <t>2442417.238 </t>
  </si>
  <si>
    <t> 04.01.1975 17:42 </t>
  </si>
  <si>
    <t> -0.024 </t>
  </si>
  <si>
    <t>2442423.282 </t>
  </si>
  <si>
    <t> 10.01.1975 18:46 </t>
  </si>
  <si>
    <t>2442424.226 </t>
  </si>
  <si>
    <t> 11.01.1975 17:25 </t>
  </si>
  <si>
    <t>2442634.616 </t>
  </si>
  <si>
    <t> 10.08.1975 02:47 </t>
  </si>
  <si>
    <t> BBS 23 </t>
  </si>
  <si>
    <t>2442673.599 </t>
  </si>
  <si>
    <t> 18.09.1975 02:22 </t>
  </si>
  <si>
    <t> BBS 24 </t>
  </si>
  <si>
    <t>2442729.358 </t>
  </si>
  <si>
    <t> 12.11.1975 20:35 </t>
  </si>
  <si>
    <t>2442738.396 </t>
  </si>
  <si>
    <t> 21.11.1975 21:30 </t>
  </si>
  <si>
    <t>2442740.285 </t>
  </si>
  <si>
    <t> 23.11.1975 18:50 </t>
  </si>
  <si>
    <t>2442740.296 </t>
  </si>
  <si>
    <t> 23.11.1975 19:06 </t>
  </si>
  <si>
    <t>2442741.412 </t>
  </si>
  <si>
    <t> 24.11.1975 21:53 </t>
  </si>
  <si>
    <t> 0.011 </t>
  </si>
  <si>
    <t>2442742.334 </t>
  </si>
  <si>
    <t> 25.11.1975 20:00 </t>
  </si>
  <si>
    <t> -0.018 </t>
  </si>
  <si>
    <t>2442752.328 </t>
  </si>
  <si>
    <t> 05.12.1975 19:52 </t>
  </si>
  <si>
    <t> BBS 25 </t>
  </si>
  <si>
    <t>2442767.225 </t>
  </si>
  <si>
    <t> 20.12.1975 17:24 </t>
  </si>
  <si>
    <t>2442776.261 </t>
  </si>
  <si>
    <t> 29.12.1975 18:15 </t>
  </si>
  <si>
    <t>2442778.312 </t>
  </si>
  <si>
    <t> 31.12.1975 19:29 </t>
  </si>
  <si>
    <t>2442782.266 </t>
  </si>
  <si>
    <t> 04.01.1976 18:23 </t>
  </si>
  <si>
    <t> H.Peter </t>
  </si>
  <si>
    <t> BBS 26 </t>
  </si>
  <si>
    <t>2442782.274 </t>
  </si>
  <si>
    <t> 04.01.1976 18:34 </t>
  </si>
  <si>
    <t>2442785.294 </t>
  </si>
  <si>
    <t> 07.01.1976 19:03 </t>
  </si>
  <si>
    <t>2442786.230 </t>
  </si>
  <si>
    <t> 08.01.1976 17:31 </t>
  </si>
  <si>
    <t>2442787.339 </t>
  </si>
  <si>
    <t> 09.01.1976 20:08 </t>
  </si>
  <si>
    <t>2443012.625 </t>
  </si>
  <si>
    <t> 22.08.1976 03:00 </t>
  </si>
  <si>
    <t> BBS 29 </t>
  </si>
  <si>
    <t>2443013.555 </t>
  </si>
  <si>
    <t> 23.08.1976 01:19 </t>
  </si>
  <si>
    <t> -0.022 </t>
  </si>
  <si>
    <t>2443044.623 </t>
  </si>
  <si>
    <t> 23.09.1976 02:57 </t>
  </si>
  <si>
    <t> BBS 30 </t>
  </si>
  <si>
    <t>2443058.407 </t>
  </si>
  <si>
    <t> 06.10.1976 21:46 </t>
  </si>
  <si>
    <t>2443074.402 </t>
  </si>
  <si>
    <t> 22.10.1976 21:38 </t>
  </si>
  <si>
    <t>2443077.426 </t>
  </si>
  <si>
    <t> 25.10.1976 22:13 </t>
  </si>
  <si>
    <t>2443145.371 </t>
  </si>
  <si>
    <t> 01.01.1977 20:54 </t>
  </si>
  <si>
    <t> -0.017 </t>
  </si>
  <si>
    <t> BBS 31 </t>
  </si>
  <si>
    <t>2443154.251 </t>
  </si>
  <si>
    <t> 10.01.1977 18:01 </t>
  </si>
  <si>
    <t> BBS 32 </t>
  </si>
  <si>
    <t>2443154.258 </t>
  </si>
  <si>
    <t> 10.01.1977 18:11 </t>
  </si>
  <si>
    <t>2443380.650 </t>
  </si>
  <si>
    <t> 25.08.1977 03:36 </t>
  </si>
  <si>
    <t> BBS 34 </t>
  </si>
  <si>
    <t>2443385.557 </t>
  </si>
  <si>
    <t> 30.08.1977 01:22 </t>
  </si>
  <si>
    <t>2443397.596 </t>
  </si>
  <si>
    <t> 11.09.1977 02:18 </t>
  </si>
  <si>
    <t> BBS 35 </t>
  </si>
  <si>
    <t>2443453.370 </t>
  </si>
  <si>
    <t> 05.11.1977 20:52 </t>
  </si>
  <si>
    <t>2443456.377 </t>
  </si>
  <si>
    <t> 08.11.1977 21:02 </t>
  </si>
  <si>
    <t>2443483.307 </t>
  </si>
  <si>
    <t> 05.12.1977 19:22 </t>
  </si>
  <si>
    <t> BBS 36 </t>
  </si>
  <si>
    <t>2443488.226 </t>
  </si>
  <si>
    <t> 10.12.1977 17:25 </t>
  </si>
  <si>
    <t>2443515.305 </t>
  </si>
  <si>
    <t> 06.01.1978 19:19 </t>
  </si>
  <si>
    <t>2443734.576 </t>
  </si>
  <si>
    <t> 14.08.1978 01:49 </t>
  </si>
  <si>
    <t> BBS 38 </t>
  </si>
  <si>
    <t>2443813.307 </t>
  </si>
  <si>
    <t> 31.10.1978 19:22 </t>
  </si>
  <si>
    <t> BBS 39 </t>
  </si>
  <si>
    <t>2443831.372 </t>
  </si>
  <si>
    <t> 18.11.1978 20:55 </t>
  </si>
  <si>
    <t> BBS 40 </t>
  </si>
  <si>
    <t>2443832.326 </t>
  </si>
  <si>
    <t> 19.11.1978 19:49 </t>
  </si>
  <si>
    <t>2443836.286 </t>
  </si>
  <si>
    <t> 23.11.1978 18:51 </t>
  </si>
  <si>
    <t>2443841.348 </t>
  </si>
  <si>
    <t> 28.11.1978 20:21 </t>
  </si>
  <si>
    <t>2443845.306 </t>
  </si>
  <si>
    <t> 02.12.1978 19:20 </t>
  </si>
  <si>
    <t> BBS 41 </t>
  </si>
  <si>
    <t>2443845.320 </t>
  </si>
  <si>
    <t> 02.12.1978 19:40 </t>
  </si>
  <si>
    <t>2443846.267 </t>
  </si>
  <si>
    <t> 03.12.1978 18:24 </t>
  </si>
  <si>
    <t>2444099.595 </t>
  </si>
  <si>
    <t> 14.08.1979 02:16 </t>
  </si>
  <si>
    <t> BBS 44 </t>
  </si>
  <si>
    <t>2444160.429 </t>
  </si>
  <si>
    <t> 13.10.1979 22:17 </t>
  </si>
  <si>
    <t> BBS 45 </t>
  </si>
  <si>
    <t>2444164.386 </t>
  </si>
  <si>
    <t> 17.10.1979 21:15 </t>
  </si>
  <si>
    <t>2444165.488 </t>
  </si>
  <si>
    <t> 18.10.1979 23:42 </t>
  </si>
  <si>
    <t>2444210.322 </t>
  </si>
  <si>
    <t> 02.12.1979 19:43 </t>
  </si>
  <si>
    <t> BBS 46 </t>
  </si>
  <si>
    <t>2444516.567 </t>
  </si>
  <si>
    <t> 04.10.1980 01:36 </t>
  </si>
  <si>
    <t> BBS 51 </t>
  </si>
  <si>
    <t>2444523.370 </t>
  </si>
  <si>
    <t> 10.10.1980 20:52 </t>
  </si>
  <si>
    <t>2444523.374 </t>
  </si>
  <si>
    <t> 10.10.1980 20:58 </t>
  </si>
  <si>
    <t> N.Stoikidis </t>
  </si>
  <si>
    <t>2444523.379 </t>
  </si>
  <si>
    <t> 10.10.1980 21:05 </t>
  </si>
  <si>
    <t> A.Parris </t>
  </si>
  <si>
    <t>2444526.385 </t>
  </si>
  <si>
    <t> 13.10.1980 21:14 </t>
  </si>
  <si>
    <t>2444555.366 </t>
  </si>
  <si>
    <t> 11.11.1980 20:47 </t>
  </si>
  <si>
    <t> -0.013 </t>
  </si>
  <si>
    <t>2444582.310 </t>
  </si>
  <si>
    <t> 08.12.1980 19:26 </t>
  </si>
  <si>
    <t> BBS 52 </t>
  </si>
  <si>
    <t>2444595.301 </t>
  </si>
  <si>
    <t> 21.12.1980 19:13 </t>
  </si>
  <si>
    <t>2444602.269 </t>
  </si>
  <si>
    <t> 28.12.1980 18:27 </t>
  </si>
  <si>
    <t>2444602.272 </t>
  </si>
  <si>
    <t> 28.12.1980 18:31 </t>
  </si>
  <si>
    <t>2444605.282 </t>
  </si>
  <si>
    <t> 31.12.1980 18:46 </t>
  </si>
  <si>
    <t>2444613.351 </t>
  </si>
  <si>
    <t> 08.01.1981 20:25 </t>
  </si>
  <si>
    <t> -0.012 </t>
  </si>
  <si>
    <t>2444841.647 </t>
  </si>
  <si>
    <t> 25.08.1981 03:31 </t>
  </si>
  <si>
    <t> BBS 56 </t>
  </si>
  <si>
    <t>2444868.591 </t>
  </si>
  <si>
    <t> 21.09.1981 02:11 </t>
  </si>
  <si>
    <t>2444877.456 </t>
  </si>
  <si>
    <t> 29.09.1981 22:56 </t>
  </si>
  <si>
    <t>2444913.414 </t>
  </si>
  <si>
    <t> 04.11.1981 21:56 </t>
  </si>
  <si>
    <t> BBS 57 </t>
  </si>
  <si>
    <t>2444924.358 </t>
  </si>
  <si>
    <t> 15.11.1981 20:35 </t>
  </si>
  <si>
    <t>2444938.291 </t>
  </si>
  <si>
    <t> 29.11.1981 18:59 </t>
  </si>
  <si>
    <t>2444990.262 </t>
  </si>
  <si>
    <t> 20.01.1982 18:17 </t>
  </si>
  <si>
    <t> BBS 58 </t>
  </si>
  <si>
    <t>2445182.580 </t>
  </si>
  <si>
    <t> 01.08.1982 01:55 </t>
  </si>
  <si>
    <t> BBS 61 </t>
  </si>
  <si>
    <t>2445211.566 </t>
  </si>
  <si>
    <t> 30.08.1982 01:35 </t>
  </si>
  <si>
    <t> BBS 62 </t>
  </si>
  <si>
    <t>2445226.617 </t>
  </si>
  <si>
    <t> 14.09.1982 02:48 </t>
  </si>
  <si>
    <t>2445231.533 </t>
  </si>
  <si>
    <t> 19.09.1982 00:47 </t>
  </si>
  <si>
    <t>2445250.387 </t>
  </si>
  <si>
    <t> 07.10.1982 21:17 </t>
  </si>
  <si>
    <t> BBS 63 </t>
  </si>
  <si>
    <t>2445252.452 </t>
  </si>
  <si>
    <t> 09.10.1982 22:50 </t>
  </si>
  <si>
    <t>2445288.408 </t>
  </si>
  <si>
    <t> 14.11.1982 21:47 </t>
  </si>
  <si>
    <t> BBS 64 </t>
  </si>
  <si>
    <t>2445323.263 </t>
  </si>
  <si>
    <t> 19.12.1982 18:18 </t>
  </si>
  <si>
    <t>2445336.252 </t>
  </si>
  <si>
    <t> 01.01.1983 18:02 </t>
  </si>
  <si>
    <t>2445346.238 </t>
  </si>
  <si>
    <t> 11.01.1983 17:42 </t>
  </si>
  <si>
    <t>2445566.603 </t>
  </si>
  <si>
    <t> 20.08.1983 02:28 </t>
  </si>
  <si>
    <t> BBS 68 </t>
  </si>
  <si>
    <t>2445585.610 </t>
  </si>
  <si>
    <t> 08.09.1983 02:38 </t>
  </si>
  <si>
    <t>2445594.490 </t>
  </si>
  <si>
    <t> 16.09.1983 23:45 </t>
  </si>
  <si>
    <t>2445625.541 </t>
  </si>
  <si>
    <t> 18.10.1983 00:59 </t>
  </si>
  <si>
    <t> BBS 69 </t>
  </si>
  <si>
    <t>2445670.384 </t>
  </si>
  <si>
    <t> 01.12.1983 21:12 </t>
  </si>
  <si>
    <t> BBS 70 </t>
  </si>
  <si>
    <t>2445680.352 </t>
  </si>
  <si>
    <t> 11.12.1983 20:26 </t>
  </si>
  <si>
    <t>2445691.278 </t>
  </si>
  <si>
    <t> 22.12.1983 18:40 </t>
  </si>
  <si>
    <t> -0.015 </t>
  </si>
  <si>
    <t>2445694.294 </t>
  </si>
  <si>
    <t> 25.12.1983 19:03 </t>
  </si>
  <si>
    <t> M.Kohl </t>
  </si>
  <si>
    <t>2445697.308 </t>
  </si>
  <si>
    <t> 28.12.1983 19:23 </t>
  </si>
  <si>
    <t>2445701.261 </t>
  </si>
  <si>
    <t> 01.01.1984 18:15 </t>
  </si>
  <si>
    <t>2445701.263 </t>
  </si>
  <si>
    <t> 01.01.1984 18:18 </t>
  </si>
  <si>
    <t>2445916.564 </t>
  </si>
  <si>
    <t> 04.08.1984 01:32 </t>
  </si>
  <si>
    <t> BBS 73 </t>
  </si>
  <si>
    <t>2445974.556 </t>
  </si>
  <si>
    <t> 01.10.1984 01:20 </t>
  </si>
  <si>
    <t> BBS 74 </t>
  </si>
  <si>
    <t>2446005.439 </t>
  </si>
  <si>
    <t> 31.10.1984 22:32 </t>
  </si>
  <si>
    <t>2446054.242 </t>
  </si>
  <si>
    <t> 19.12.1984 17:48 </t>
  </si>
  <si>
    <t> BBS 75 </t>
  </si>
  <si>
    <t>2446057.249 </t>
  </si>
  <si>
    <t> 22.12.1984 17:58 </t>
  </si>
  <si>
    <t>2446057.257 </t>
  </si>
  <si>
    <t> 22.12.1984 18:10 </t>
  </si>
  <si>
    <t>2446306.621 </t>
  </si>
  <si>
    <t> 29.08.1985 02:54 </t>
  </si>
  <si>
    <t> BBS 78 </t>
  </si>
  <si>
    <t>2446430.194 </t>
  </si>
  <si>
    <t> 30.12.1985 16:39 </t>
  </si>
  <si>
    <t> BBS 79 </t>
  </si>
  <si>
    <t>2446434.298 </t>
  </si>
  <si>
    <t> 03.01.1986 19:09 </t>
  </si>
  <si>
    <t>2446659.591 </t>
  </si>
  <si>
    <t> 17.08.1986 02:11 </t>
  </si>
  <si>
    <t> BBS 81 </t>
  </si>
  <si>
    <t>2446739.429 </t>
  </si>
  <si>
    <t> 04.11.1986 22:17 </t>
  </si>
  <si>
    <t> BBS 82 </t>
  </si>
  <si>
    <t>2446765.264 </t>
  </si>
  <si>
    <t> 30.11.1986 18:20 </t>
  </si>
  <si>
    <t>2447002.579 </t>
  </si>
  <si>
    <t> 26.07.1987 01:53 </t>
  </si>
  <si>
    <t> BBS 84 </t>
  </si>
  <si>
    <t>2447027.610 </t>
  </si>
  <si>
    <t> 20.08.1987 02:38 </t>
  </si>
  <si>
    <t> BBS 85 </t>
  </si>
  <si>
    <t>2447078.465 </t>
  </si>
  <si>
    <t> 09.10.1987 23:09 </t>
  </si>
  <si>
    <t> BBS 86 </t>
  </si>
  <si>
    <t>2447169.246 </t>
  </si>
  <si>
    <t> 08.01.1988 17:54 </t>
  </si>
  <si>
    <t> BBS 87 </t>
  </si>
  <si>
    <t>2447467.401 </t>
  </si>
  <si>
    <t> 01.11.1988 21:37 </t>
  </si>
  <si>
    <t> A.Paschke </t>
  </si>
  <si>
    <t> BBS 90 </t>
  </si>
  <si>
    <t>2447480.382 </t>
  </si>
  <si>
    <t> 14.11.1988 21:10 </t>
  </si>
  <si>
    <t>2447480.389 </t>
  </si>
  <si>
    <t> 14.11.1988 21:20 </t>
  </si>
  <si>
    <t>2447481.340 </t>
  </si>
  <si>
    <t> 15.11.1988 20:09 </t>
  </si>
  <si>
    <t>2447481.502 </t>
  </si>
  <si>
    <t> 16.11.1988 00:02 </t>
  </si>
  <si>
    <t>2447736.566 </t>
  </si>
  <si>
    <t> 29.07.1989 01:35 </t>
  </si>
  <si>
    <t> BBS 92 </t>
  </si>
  <si>
    <t>2447854.436 </t>
  </si>
  <si>
    <t> 23.11.1989 22:27 </t>
  </si>
  <si>
    <t> BBS 93 </t>
  </si>
  <si>
    <t>2448126.603 </t>
  </si>
  <si>
    <t> 23.08.1990 02:28 </t>
  </si>
  <si>
    <t> BBS 96 </t>
  </si>
  <si>
    <t>2448255.258 </t>
  </si>
  <si>
    <t> 29.12.1990 18:11 </t>
  </si>
  <si>
    <t> BBS 97 </t>
  </si>
  <si>
    <t>2448473.577 </t>
  </si>
  <si>
    <t> 05.08.1991 01:50 </t>
  </si>
  <si>
    <t> BBS 98 </t>
  </si>
  <si>
    <t>2448541.522 </t>
  </si>
  <si>
    <t> 12.10.1991 00:31 </t>
  </si>
  <si>
    <t> BBS 99 </t>
  </si>
  <si>
    <t>2448835.567 </t>
  </si>
  <si>
    <t> 01.08.1992 01:36 </t>
  </si>
  <si>
    <t> BBS 102 </t>
  </si>
  <si>
    <t>2449001.270 </t>
  </si>
  <si>
    <t> 13.01.1993 18:28 </t>
  </si>
  <si>
    <t> BBS 103 </t>
  </si>
  <si>
    <t>2449200.567 </t>
  </si>
  <si>
    <t> 01.08.1993 01:36 </t>
  </si>
  <si>
    <t> -0.019 </t>
  </si>
  <si>
    <t> BBS 104 </t>
  </si>
  <si>
    <t>2449336.339 </t>
  </si>
  <si>
    <t> 14.12.1993 20:08 </t>
  </si>
  <si>
    <t> BBS 105 </t>
  </si>
  <si>
    <t>2449605.511 </t>
  </si>
  <si>
    <t> 10.09.1994 00:15 </t>
  </si>
  <si>
    <t> BBS 107 </t>
  </si>
  <si>
    <t>2449650.350 </t>
  </si>
  <si>
    <t> 24.10.1994 20:24 </t>
  </si>
  <si>
    <t> BBS 108 </t>
  </si>
  <si>
    <t>2450034.366 </t>
  </si>
  <si>
    <t> 12.11.1995 20:47 </t>
  </si>
  <si>
    <t> BBS 111 </t>
  </si>
  <si>
    <t>2450311.613 </t>
  </si>
  <si>
    <t> 16.08.1996 02:42 </t>
  </si>
  <si>
    <t> -0.014 </t>
  </si>
  <si>
    <t> BBS 113 </t>
  </si>
  <si>
    <t>2450422.354 </t>
  </si>
  <si>
    <t> 04.12.1996 20:29 </t>
  </si>
  <si>
    <t> BBS 114 </t>
  </si>
  <si>
    <t>2450670.602 </t>
  </si>
  <si>
    <t> 10.08.1997 02:26 </t>
  </si>
  <si>
    <t> BBS 115 </t>
  </si>
  <si>
    <t>2450706.565 </t>
  </si>
  <si>
    <t> 15.09.1997 01:33 </t>
  </si>
  <si>
    <t> BBS 117 </t>
  </si>
  <si>
    <t>2450751.398 </t>
  </si>
  <si>
    <t> 29.10.1997 21:33 </t>
  </si>
  <si>
    <t> -0.020 </t>
  </si>
  <si>
    <t> BBS 116 </t>
  </si>
  <si>
    <t>2450812.558 </t>
  </si>
  <si>
    <t> 30.12.1997 01:23 </t>
  </si>
  <si>
    <t> C.Stephan </t>
  </si>
  <si>
    <t> AOEB 7 </t>
  </si>
  <si>
    <t>2450831.237 </t>
  </si>
  <si>
    <t> 17.01.1998 17:41 </t>
  </si>
  <si>
    <t> -0.027 </t>
  </si>
  <si>
    <t>2451032.606 </t>
  </si>
  <si>
    <t> 07.08.1998 02:32 </t>
  </si>
  <si>
    <t> BBS 118 </t>
  </si>
  <si>
    <t>2451125.605 </t>
  </si>
  <si>
    <t> 08.11.1998 02:31 </t>
  </si>
  <si>
    <t>2451138.595 </t>
  </si>
  <si>
    <t> 21.11.1998 02:16 </t>
  </si>
  <si>
    <t>2451144.612 </t>
  </si>
  <si>
    <t> 27.11.1998 02:41 </t>
  </si>
  <si>
    <t>2451158.553 </t>
  </si>
  <si>
    <t> 11.12.1998 01:16 </t>
  </si>
  <si>
    <t>2451163.309 </t>
  </si>
  <si>
    <t> 15.12.1998 19:24 </t>
  </si>
  <si>
    <t> BBS 119 </t>
  </si>
  <si>
    <t>2451169.646 </t>
  </si>
  <si>
    <t> 22.12.1998 03:30 </t>
  </si>
  <si>
    <t>2451195.626 </t>
  </si>
  <si>
    <t> 17.01.1999 03:01 </t>
  </si>
  <si>
    <t>2451430.573 </t>
  </si>
  <si>
    <t> 09.09.1999 01:45 </t>
  </si>
  <si>
    <t> BBS 121 </t>
  </si>
  <si>
    <t>2451487.127 </t>
  </si>
  <si>
    <t> 04.11.1999 15:02 </t>
  </si>
  <si>
    <t> -0.021 </t>
  </si>
  <si>
    <t>C </t>
  </si>
  <si>
    <t>Ic</t>
  </si>
  <si>
    <t> S.Kiyota </t>
  </si>
  <si>
    <t>2451510.580 </t>
  </si>
  <si>
    <t> 28.11.1999 01:55 </t>
  </si>
  <si>
    <t>2451511.533 </t>
  </si>
  <si>
    <t> 29.11.1999 00:47 </t>
  </si>
  <si>
    <t>2451516.598 </t>
  </si>
  <si>
    <t> 04.12.1999 02:21 </t>
  </si>
  <si>
    <t>2451551.287 </t>
  </si>
  <si>
    <t> 07.01.2000 18:53 </t>
  </si>
  <si>
    <t> -0.023 </t>
  </si>
  <si>
    <t> BBS 122 </t>
  </si>
  <si>
    <t>2451581.545 </t>
  </si>
  <si>
    <t> 07.02.2000 01:04 </t>
  </si>
  <si>
    <t>2451796.540 </t>
  </si>
  <si>
    <t> 09.09.2000 00:57 </t>
  </si>
  <si>
    <t> BBS 123 </t>
  </si>
  <si>
    <t>2451845.487 </t>
  </si>
  <si>
    <t> 27.10.2000 23:41 </t>
  </si>
  <si>
    <t> BBS 124 </t>
  </si>
  <si>
    <t>2451868.615 </t>
  </si>
  <si>
    <t> 20.11.2000 02:45 </t>
  </si>
  <si>
    <t>2451887.630 </t>
  </si>
  <si>
    <t> 09.12.2000 03:07 </t>
  </si>
  <si>
    <t>2451887.9447 </t>
  </si>
  <si>
    <t> 09.12.2000 10:40 </t>
  </si>
  <si>
    <t> -0.0206 </t>
  </si>
  <si>
    <t> Nagai </t>
  </si>
  <si>
    <t>VSB 38 </t>
  </si>
  <si>
    <t>2452118.616 </t>
  </si>
  <si>
    <t> 28.07.2001 02:47 </t>
  </si>
  <si>
    <t> BBS 126 </t>
  </si>
  <si>
    <t>2452224.603 </t>
  </si>
  <si>
    <t> 11.11.2001 02:28 </t>
  </si>
  <si>
    <t>2452230.455 </t>
  </si>
  <si>
    <t> 16.11.2001 22:55 </t>
  </si>
  <si>
    <t> BBS 127 </t>
  </si>
  <si>
    <t>2452230.625 </t>
  </si>
  <si>
    <t> 17.11.2001 03:00 </t>
  </si>
  <si>
    <t>2452231.577 </t>
  </si>
  <si>
    <t> 18.11.2001 01:50 </t>
  </si>
  <si>
    <t>2452232.9966 </t>
  </si>
  <si>
    <t> 19.11.2001 11:55 </t>
  </si>
  <si>
    <t> -0.0204 </t>
  </si>
  <si>
    <t>VSB 39 </t>
  </si>
  <si>
    <t>2452236.6407 </t>
  </si>
  <si>
    <t> 23.11.2001 03:22 </t>
  </si>
  <si>
    <t> -0.0201 </t>
  </si>
  <si>
    <t>ns</t>
  </si>
  <si>
    <t> S.Dvorak </t>
  </si>
  <si>
    <t>2452283.5353 </t>
  </si>
  <si>
    <t> 09.01.2002 00:50 </t>
  </si>
  <si>
    <t> -0.0196 </t>
  </si>
  <si>
    <t>2452500.572 </t>
  </si>
  <si>
    <t> 14.08.2002 01:43 </t>
  </si>
  <si>
    <t> -0.026 </t>
  </si>
  <si>
    <t> BBS 128 </t>
  </si>
  <si>
    <t>2452530.525 </t>
  </si>
  <si>
    <t> 13.09.2002 00:36 </t>
  </si>
  <si>
    <t> BBS 129 </t>
  </si>
  <si>
    <t>2452586.760 </t>
  </si>
  <si>
    <t> 08.11.2002 06:14 </t>
  </si>
  <si>
    <t> AOEB 10 </t>
  </si>
  <si>
    <t>2452587.711 </t>
  </si>
  <si>
    <t> 09.11.2002 05:03 </t>
  </si>
  <si>
    <t>2452589.610 </t>
  </si>
  <si>
    <t> 11.11.2002 02:38 </t>
  </si>
  <si>
    <t>2452601.6540 </t>
  </si>
  <si>
    <t> 23.11.2002 03:41 </t>
  </si>
  <si>
    <t> -0.0202 </t>
  </si>
  <si>
    <t>2452602.611 </t>
  </si>
  <si>
    <t> 24.11.2002 02:39 </t>
  </si>
  <si>
    <t>2452609.578 </t>
  </si>
  <si>
    <t> 01.12.2002 01:52 </t>
  </si>
  <si>
    <t>2452874.615 </t>
  </si>
  <si>
    <t> 23.08.2003 02:45 </t>
  </si>
  <si>
    <t> BBS 130 </t>
  </si>
  <si>
    <t>2452931.8131 </t>
  </si>
  <si>
    <t> 19.10.2003 07:30 </t>
  </si>
  <si>
    <t> -0.0208 </t>
  </si>
  <si>
    <t> B.Manske </t>
  </si>
  <si>
    <t>2452979.6573 </t>
  </si>
  <si>
    <t> 06.12.2003 03:46 </t>
  </si>
  <si>
    <t> -0.0212 </t>
  </si>
  <si>
    <t> G.Samolyk </t>
  </si>
  <si>
    <t>2452991.701 </t>
  </si>
  <si>
    <t> 18.12.2003 04:49 </t>
  </si>
  <si>
    <t>2452993.5988 </t>
  </si>
  <si>
    <t> 20.12.2003 02:22 </t>
  </si>
  <si>
    <t>2453238.8414 </t>
  </si>
  <si>
    <t> 21.08.2004 08:11 </t>
  </si>
  <si>
    <t> -0.0220 </t>
  </si>
  <si>
    <t>2453252.617 </t>
  </si>
  <si>
    <t> 04.09.2004 02:48 </t>
  </si>
  <si>
    <t> -0.029 </t>
  </si>
  <si>
    <t>OEJV 0003 </t>
  </si>
  <si>
    <t>2453314.0918 </t>
  </si>
  <si>
    <t> 04.11.2004 14:12 </t>
  </si>
  <si>
    <t> -0.0239 </t>
  </si>
  <si>
    <t>VSB 43 </t>
  </si>
  <si>
    <t>2453316.6273 </t>
  </si>
  <si>
    <t> 07.11.2004 03:03 </t>
  </si>
  <si>
    <t> -0.0232 </t>
  </si>
  <si>
    <t>2453363.5213 </t>
  </si>
  <si>
    <t> 24.12.2004 00:30 </t>
  </si>
  <si>
    <t> -0.0233 </t>
  </si>
  <si>
    <t>2453618.574 </t>
  </si>
  <si>
    <t> 05.09.2005 01:46 </t>
  </si>
  <si>
    <t> -0.036 </t>
  </si>
  <si>
    <t>2453713.641 </t>
  </si>
  <si>
    <t> 09.12.2005 03:23 </t>
  </si>
  <si>
    <t> AOEB 12 </t>
  </si>
  <si>
    <t>2453758.634 </t>
  </si>
  <si>
    <t> 23.01.2006 03:12 </t>
  </si>
  <si>
    <t>2454078.648 </t>
  </si>
  <si>
    <t> 09.12.2006 03:33 </t>
  </si>
  <si>
    <t> -0.031 </t>
  </si>
  <si>
    <t>2454078.6553 </t>
  </si>
  <si>
    <t> 09.12.2006 03:43 </t>
  </si>
  <si>
    <t> -0.0240 </t>
  </si>
  <si>
    <t> R.Poklar </t>
  </si>
  <si>
    <t>2454098.9336 </t>
  </si>
  <si>
    <t> 29.12.2006 10:24 </t>
  </si>
  <si>
    <t> -0.0242 </t>
  </si>
  <si>
    <t> K. Nagai et al. </t>
  </si>
  <si>
    <t>VSB 45 </t>
  </si>
  <si>
    <t>2454390.7538 </t>
  </si>
  <si>
    <t> 17.10.2007 06:05 </t>
  </si>
  <si>
    <t> -0.0246 </t>
  </si>
  <si>
    <t> J.Bialozynski </t>
  </si>
  <si>
    <t>JAAVSO 36(2);171 </t>
  </si>
  <si>
    <t>2454427.0332 </t>
  </si>
  <si>
    <t> 22.11.2007 12:47 </t>
  </si>
  <si>
    <t> -0.0248 </t>
  </si>
  <si>
    <t> K.Nakajima </t>
  </si>
  <si>
    <t>VSB 46 </t>
  </si>
  <si>
    <t>2454450.6386 </t>
  </si>
  <si>
    <t> 16.12.2007 03:19 </t>
  </si>
  <si>
    <t>2454702.8526 </t>
  </si>
  <si>
    <t> 24.08.2008 08:27 </t>
  </si>
  <si>
    <t> -0.0250 </t>
  </si>
  <si>
    <t>o</t>
  </si>
  <si>
    <t>JAAVSO 36(2);186 </t>
  </si>
  <si>
    <t>2454755.1327 </t>
  </si>
  <si>
    <t> 15.10.2008 15:11 </t>
  </si>
  <si>
    <t> -0.0254 </t>
  </si>
  <si>
    <t>VSB 48 </t>
  </si>
  <si>
    <t>2454822.6223 </t>
  </si>
  <si>
    <t> 22.12.2008 02:56 </t>
  </si>
  <si>
    <t> -0.0253 </t>
  </si>
  <si>
    <t> JAAVSO 37;44 </t>
  </si>
  <si>
    <t>2455114.7595 </t>
  </si>
  <si>
    <t> 10.10.2009 06:13 </t>
  </si>
  <si>
    <t> -0.0255 </t>
  </si>
  <si>
    <t> JAAVSO 38;120 </t>
  </si>
  <si>
    <t>2455168.6240 </t>
  </si>
  <si>
    <t> 03.12.2009 02:58 </t>
  </si>
  <si>
    <t> -0.0259 </t>
  </si>
  <si>
    <t>2455486.7429 </t>
  </si>
  <si>
    <t> 17.10.2010 05:49 </t>
  </si>
  <si>
    <t> -0.0263 </t>
  </si>
  <si>
    <t> JAAVSO 39;177 </t>
  </si>
  <si>
    <t>2455513.6749 </t>
  </si>
  <si>
    <t> 13.11.2010 04:11 </t>
  </si>
  <si>
    <t> -0.0267 </t>
  </si>
  <si>
    <t>2455891.6792 </t>
  </si>
  <si>
    <t> 26.11.2011 04:18 </t>
  </si>
  <si>
    <t> JAAVSO 40;975 </t>
  </si>
  <si>
    <t>2455892.635 </t>
  </si>
  <si>
    <t> 27.11.2011 03:14 </t>
  </si>
  <si>
    <t>VSB 53 </t>
  </si>
  <si>
    <t>2455913.547 </t>
  </si>
  <si>
    <t> 18.12.2011 01:07 </t>
  </si>
  <si>
    <t>2455919.568 </t>
  </si>
  <si>
    <t> 24.12.2011 01:37 </t>
  </si>
  <si>
    <t>2456233.0867 </t>
  </si>
  <si>
    <t> 01.11.2012 14:04 </t>
  </si>
  <si>
    <t> -0.0271 </t>
  </si>
  <si>
    <t>Rc</t>
  </si>
  <si>
    <t> K.Shiokawa </t>
  </si>
  <si>
    <t>VSB 55 </t>
  </si>
  <si>
    <t>2456240.538 </t>
  </si>
  <si>
    <t> 09.11.2012 00:54 </t>
  </si>
  <si>
    <t>2456252.569 </t>
  </si>
  <si>
    <t> 21.11.2012 01:39 </t>
  </si>
  <si>
    <t>2456256.6917 </t>
  </si>
  <si>
    <t> 25.11.2012 04:36 </t>
  </si>
  <si>
    <t> -0.0276 </t>
  </si>
  <si>
    <t> JAAVSO 41;122 </t>
  </si>
  <si>
    <t>2456602.6943 </t>
  </si>
  <si>
    <t> 06.11.2013 04:39 </t>
  </si>
  <si>
    <t> -0.0273 </t>
  </si>
  <si>
    <t> JAAVSO 42;426 </t>
  </si>
  <si>
    <t>2456927.7833 </t>
  </si>
  <si>
    <t> 27.09.2014 06:47 </t>
  </si>
  <si>
    <t> -0.0283 </t>
  </si>
  <si>
    <t>JAVSO..44…26</t>
  </si>
  <si>
    <t>JAVSO..44…69</t>
  </si>
  <si>
    <t>JAVSO..45..121</t>
  </si>
  <si>
    <t>JAVSO..46…79 (2018)</t>
  </si>
  <si>
    <t>VSB 067</t>
  </si>
  <si>
    <t>JAVSO, 48, 87</t>
  </si>
  <si>
    <t>JAVSO, 49, 108</t>
  </si>
  <si>
    <t>JAVSO, 50, 133</t>
  </si>
  <si>
    <t>JBAV, 63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</si>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</sst>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  <xf numFmtId="165" fontId="25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956594323873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769252958613219"/>
          <c:w val="0.803005008347245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-1.8998449995706324E-2</c:v>
                </c:pt>
                <c:pt idx="1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6-4FFA-A6B3-063D82D785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  <c:pt idx="380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  <c:pt idx="3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-8.912099994631717E-3</c:v>
                </c:pt>
                <c:pt idx="2">
                  <c:v>-7.3149999661836773E-4</c:v>
                </c:pt>
                <c:pt idx="3">
                  <c:v>-2.0499499987636227E-3</c:v>
                </c:pt>
                <c:pt idx="4">
                  <c:v>-3.4744999720714986E-4</c:v>
                </c:pt>
                <c:pt idx="5">
                  <c:v>-2.7733999959309585E-3</c:v>
                </c:pt>
                <c:pt idx="6">
                  <c:v>-6.8847999973513652E-3</c:v>
                </c:pt>
                <c:pt idx="7">
                  <c:v>-4.5335499999055173E-3</c:v>
                </c:pt>
                <c:pt idx="8">
                  <c:v>-4.5216999933472835E-3</c:v>
                </c:pt>
                <c:pt idx="9">
                  <c:v>-1.6147499991348013E-3</c:v>
                </c:pt>
                <c:pt idx="10">
                  <c:v>1.2519000047177542E-3</c:v>
                </c:pt>
                <c:pt idx="11">
                  <c:v>-5.8411499958310742E-3</c:v>
                </c:pt>
                <c:pt idx="12">
                  <c:v>-2.5645999958214816E-3</c:v>
                </c:pt>
                <c:pt idx="13">
                  <c:v>4.8404000044683926E-3</c:v>
                </c:pt>
                <c:pt idx="24">
                  <c:v>1.7005499998049345E-2</c:v>
                </c:pt>
                <c:pt idx="25">
                  <c:v>2.1005499998864252E-2</c:v>
                </c:pt>
                <c:pt idx="26">
                  <c:v>3.047499994863756E-4</c:v>
                </c:pt>
                <c:pt idx="27">
                  <c:v>6.1423500010278076E-3</c:v>
                </c:pt>
                <c:pt idx="28">
                  <c:v>7.4204999982612208E-3</c:v>
                </c:pt>
                <c:pt idx="29">
                  <c:v>8.1229999996139668E-3</c:v>
                </c:pt>
                <c:pt idx="30">
                  <c:v>1.7324500004178844E-3</c:v>
                </c:pt>
                <c:pt idx="31">
                  <c:v>-2.0093499988433905E-3</c:v>
                </c:pt>
                <c:pt idx="32">
                  <c:v>-5.6213999996543862E-3</c:v>
                </c:pt>
                <c:pt idx="33">
                  <c:v>-7.7327999970293604E-3</c:v>
                </c:pt>
                <c:pt idx="34">
                  <c:v>4.5253999996930361E-3</c:v>
                </c:pt>
                <c:pt idx="35">
                  <c:v>6.2279000048874877E-3</c:v>
                </c:pt>
                <c:pt idx="36">
                  <c:v>-2.606949994515162E-3</c:v>
                </c:pt>
                <c:pt idx="37">
                  <c:v>9.4442000045091845E-3</c:v>
                </c:pt>
                <c:pt idx="38">
                  <c:v>3.5700500011444092E-3</c:v>
                </c:pt>
                <c:pt idx="39">
                  <c:v>7.5700500019593164E-3</c:v>
                </c:pt>
                <c:pt idx="40">
                  <c:v>6.4770000026328489E-3</c:v>
                </c:pt>
                <c:pt idx="41">
                  <c:v>4.3630000000121072E-3</c:v>
                </c:pt>
                <c:pt idx="42">
                  <c:v>8.2699500053422526E-3</c:v>
                </c:pt>
                <c:pt idx="43">
                  <c:v>6.5281499992124736E-3</c:v>
                </c:pt>
                <c:pt idx="44">
                  <c:v>8.6830500076757744E-3</c:v>
                </c:pt>
                <c:pt idx="45">
                  <c:v>1.5590000002703164E-2</c:v>
                </c:pt>
                <c:pt idx="46">
                  <c:v>3.9321500007645227E-3</c:v>
                </c:pt>
                <c:pt idx="47">
                  <c:v>6.8391000095289201E-3</c:v>
                </c:pt>
                <c:pt idx="48">
                  <c:v>-3.8305999987642281E-3</c:v>
                </c:pt>
                <c:pt idx="49">
                  <c:v>1.4202200007275678E-2</c:v>
                </c:pt>
                <c:pt idx="50">
                  <c:v>2.2743000081391074E-3</c:v>
                </c:pt>
                <c:pt idx="51">
                  <c:v>8.0672500043874606E-3</c:v>
                </c:pt>
                <c:pt idx="52">
                  <c:v>4.4185000006109476E-3</c:v>
                </c:pt>
                <c:pt idx="53">
                  <c:v>9.4593999965582043E-3</c:v>
                </c:pt>
                <c:pt idx="54">
                  <c:v>1.1383500022930093E-3</c:v>
                </c:pt>
                <c:pt idx="55">
                  <c:v>5.8265000552637503E-4</c:v>
                </c:pt>
                <c:pt idx="56">
                  <c:v>4.5300002966541797E-5</c:v>
                </c:pt>
                <c:pt idx="57">
                  <c:v>8.7365000217687339E-4</c:v>
                </c:pt>
                <c:pt idx="58">
                  <c:v>7.0925500040175393E-3</c:v>
                </c:pt>
                <c:pt idx="59">
                  <c:v>3.3257700008107349E-2</c:v>
                </c:pt>
                <c:pt idx="60">
                  <c:v>-5.0557199996546842E-2</c:v>
                </c:pt>
                <c:pt idx="61">
                  <c:v>5.3497499975492246E-3</c:v>
                </c:pt>
                <c:pt idx="62">
                  <c:v>5.9775500048999675E-3</c:v>
                </c:pt>
                <c:pt idx="63">
                  <c:v>5.9775500048999675E-3</c:v>
                </c:pt>
                <c:pt idx="64">
                  <c:v>1.0496500035515055E-3</c:v>
                </c:pt>
                <c:pt idx="65">
                  <c:v>1.0496500035515055E-3</c:v>
                </c:pt>
                <c:pt idx="66">
                  <c:v>5.5660500074736774E-3</c:v>
                </c:pt>
                <c:pt idx="67">
                  <c:v>5.5660500074736774E-3</c:v>
                </c:pt>
                <c:pt idx="68">
                  <c:v>-3.3434999932069331E-3</c:v>
                </c:pt>
                <c:pt idx="69">
                  <c:v>-3.3434999932069331E-3</c:v>
                </c:pt>
                <c:pt idx="70">
                  <c:v>4.0365000313613564E-4</c:v>
                </c:pt>
                <c:pt idx="71">
                  <c:v>3.8479500071844086E-3</c:v>
                </c:pt>
                <c:pt idx="72">
                  <c:v>-3.1939499967847951E-3</c:v>
                </c:pt>
                <c:pt idx="73">
                  <c:v>-1.7307949994574301E-2</c:v>
                </c:pt>
                <c:pt idx="74">
                  <c:v>5.8679000067058951E-3</c:v>
                </c:pt>
                <c:pt idx="75">
                  <c:v>1.5919050005322788E-2</c:v>
                </c:pt>
                <c:pt idx="76">
                  <c:v>2.4934999964898452E-4</c:v>
                </c:pt>
                <c:pt idx="77">
                  <c:v>8.4473000024445355E-3</c:v>
                </c:pt>
                <c:pt idx="78">
                  <c:v>7.9855000512907282E-4</c:v>
                </c:pt>
                <c:pt idx="79">
                  <c:v>3.2402500000898726E-3</c:v>
                </c:pt>
                <c:pt idx="80">
                  <c:v>4.1472000084468164E-3</c:v>
                </c:pt>
                <c:pt idx="81">
                  <c:v>5.9150000743102282E-4</c:v>
                </c:pt>
                <c:pt idx="82">
                  <c:v>4.9427500052843243E-3</c:v>
                </c:pt>
                <c:pt idx="83">
                  <c:v>-7.0599999889964238E-4</c:v>
                </c:pt>
                <c:pt idx="84">
                  <c:v>-4.4779999734601006E-4</c:v>
                </c:pt>
                <c:pt idx="85">
                  <c:v>-3.7269499953254126E-3</c:v>
                </c:pt>
                <c:pt idx="86">
                  <c:v>-5.2643000017269515E-3</c:v>
                </c:pt>
                <c:pt idx="87">
                  <c:v>-2.3756999944453128E-3</c:v>
                </c:pt>
                <c:pt idx="88">
                  <c:v>-6.5827500002342276E-3</c:v>
                </c:pt>
                <c:pt idx="89">
                  <c:v>-9.8618999982136302E-3</c:v>
                </c:pt>
                <c:pt idx="90">
                  <c:v>-2.3454999973182566E-3</c:v>
                </c:pt>
                <c:pt idx="91">
                  <c:v>-3.5208999979658984E-3</c:v>
                </c:pt>
                <c:pt idx="92">
                  <c:v>-2.6139499968849123E-3</c:v>
                </c:pt>
                <c:pt idx="93">
                  <c:v>7.830349997675512E-3</c:v>
                </c:pt>
                <c:pt idx="94">
                  <c:v>-5.8930999948643148E-3</c:v>
                </c:pt>
                <c:pt idx="95">
                  <c:v>-9.1404999693622813E-4</c:v>
                </c:pt>
                <c:pt idx="96">
                  <c:v>9.7455000650370494E-4</c:v>
                </c:pt>
                <c:pt idx="97">
                  <c:v>-1.5627999964635819E-3</c:v>
                </c:pt>
                <c:pt idx="98">
                  <c:v>1.580500029376708E-4</c:v>
                </c:pt>
                <c:pt idx="99">
                  <c:v>-4.436949995579198E-3</c:v>
                </c:pt>
                <c:pt idx="100">
                  <c:v>-1.0346499992010649E-2</c:v>
                </c:pt>
                <c:pt idx="101">
                  <c:v>-4.1996999934781343E-3</c:v>
                </c:pt>
                <c:pt idx="102">
                  <c:v>-3.8579999818466604E-4</c:v>
                </c:pt>
                <c:pt idx="103">
                  <c:v>-2.3899999359855428E-4</c:v>
                </c:pt>
                <c:pt idx="104">
                  <c:v>-6.2206499933381565E-3</c:v>
                </c:pt>
                <c:pt idx="105">
                  <c:v>3.7550002161879092E-5</c:v>
                </c:pt>
                <c:pt idx="106">
                  <c:v>1.4818500058026984E-3</c:v>
                </c:pt>
                <c:pt idx="107">
                  <c:v>-6.0738499960280024E-3</c:v>
                </c:pt>
                <c:pt idx="108">
                  <c:v>-8.6111999989952892E-3</c:v>
                </c:pt>
                <c:pt idx="109">
                  <c:v>2.3887999996077269E-3</c:v>
                </c:pt>
                <c:pt idx="110">
                  <c:v>-1.1669000014080666E-3</c:v>
                </c:pt>
                <c:pt idx="111">
                  <c:v>2.8330999994068407E-3</c:v>
                </c:pt>
                <c:pt idx="112">
                  <c:v>-2.1485499964910559E-3</c:v>
                </c:pt>
                <c:pt idx="113">
                  <c:v>-2.7042499932576902E-3</c:v>
                </c:pt>
                <c:pt idx="114">
                  <c:v>6.4700000802986324E-4</c:v>
                </c:pt>
                <c:pt idx="115">
                  <c:v>3.8304999980027787E-3</c:v>
                </c:pt>
                <c:pt idx="116">
                  <c:v>4.2747999978018925E-3</c:v>
                </c:pt>
                <c:pt idx="117">
                  <c:v>-9.1157499919063412E-3</c:v>
                </c:pt>
                <c:pt idx="118">
                  <c:v>-7.7854499977547675E-3</c:v>
                </c:pt>
                <c:pt idx="119">
                  <c:v>2.8665000718319789E-4</c:v>
                </c:pt>
                <c:pt idx="120">
                  <c:v>1.9359999714652076E-4</c:v>
                </c:pt>
                <c:pt idx="121">
                  <c:v>2.3694500050623901E-3</c:v>
                </c:pt>
                <c:pt idx="122">
                  <c:v>-2.07199998840224E-4</c:v>
                </c:pt>
                <c:pt idx="123">
                  <c:v>-1.7445499979658052E-3</c:v>
                </c:pt>
                <c:pt idx="124">
                  <c:v>-3.0236999955377541E-3</c:v>
                </c:pt>
                <c:pt idx="125">
                  <c:v>-8.6724499997217208E-3</c:v>
                </c:pt>
                <c:pt idx="126">
                  <c:v>-7.6724499958800152E-3</c:v>
                </c:pt>
                <c:pt idx="127">
                  <c:v>2.4926999976742081E-3</c:v>
                </c:pt>
                <c:pt idx="128">
                  <c:v>-6.0446499919635244E-3</c:v>
                </c:pt>
                <c:pt idx="129">
                  <c:v>-1.1560499988263473E-3</c:v>
                </c:pt>
                <c:pt idx="130">
                  <c:v>-3.0934999813325703E-4</c:v>
                </c:pt>
                <c:pt idx="131">
                  <c:v>-7.8466999984811991E-3</c:v>
                </c:pt>
                <c:pt idx="132">
                  <c:v>-1.0276549997797702E-2</c:v>
                </c:pt>
                <c:pt idx="133">
                  <c:v>-4.2765499965753406E-3</c:v>
                </c:pt>
                <c:pt idx="134">
                  <c:v>-2.7654999576043338E-4</c:v>
                </c:pt>
                <c:pt idx="135">
                  <c:v>2.2975000028964132E-3</c:v>
                </c:pt>
                <c:pt idx="136">
                  <c:v>-5.8138999957009219E-3</c:v>
                </c:pt>
                <c:pt idx="137">
                  <c:v>-3.9999999935389496E-3</c:v>
                </c:pt>
                <c:pt idx="139">
                  <c:v>-1.6487499960931018E-3</c:v>
                </c:pt>
                <c:pt idx="140">
                  <c:v>-9.4625000201631337E-4</c:v>
                </c:pt>
                <c:pt idx="141">
                  <c:v>3.6278000043239444E-3</c:v>
                </c:pt>
                <c:pt idx="143">
                  <c:v>5.7929500035243109E-3</c:v>
                </c:pt>
                <c:pt idx="144">
                  <c:v>-1.0762749996501952E-2</c:v>
                </c:pt>
                <c:pt idx="145">
                  <c:v>5.1258500025141984E-3</c:v>
                </c:pt>
                <c:pt idx="146">
                  <c:v>-2.4948849997599609E-2</c:v>
                </c:pt>
                <c:pt idx="147">
                  <c:v>-1.5504549999604933E-2</c:v>
                </c:pt>
                <c:pt idx="148">
                  <c:v>-5.0455000018700957E-4</c:v>
                </c:pt>
                <c:pt idx="149">
                  <c:v>-2.0602499935193919E-3</c:v>
                </c:pt>
                <c:pt idx="150">
                  <c:v>-3.6159499941277318E-3</c:v>
                </c:pt>
                <c:pt idx="151">
                  <c:v>-6.8950999921071343E-3</c:v>
                </c:pt>
                <c:pt idx="152">
                  <c:v>-2.3988150001969188E-2</c:v>
                </c:pt>
                <c:pt idx="153">
                  <c:v>-1.7424999532522634E-4</c:v>
                </c:pt>
                <c:pt idx="154">
                  <c:v>-6.7299499933142215E-3</c:v>
                </c:pt>
                <c:pt idx="155">
                  <c:v>-6.3915499922586605E-3</c:v>
                </c:pt>
                <c:pt idx="156">
                  <c:v>3.8247500051511452E-3</c:v>
                </c:pt>
                <c:pt idx="157">
                  <c:v>-3.109649995167274E-3</c:v>
                </c:pt>
                <c:pt idx="158">
                  <c:v>4.6112000054563396E-3</c:v>
                </c:pt>
                <c:pt idx="159">
                  <c:v>-7.5001999939559028E-3</c:v>
                </c:pt>
                <c:pt idx="160">
                  <c:v>3.4998000046471134E-3</c:v>
                </c:pt>
                <c:pt idx="161">
                  <c:v>1.0518149996642023E-2</c:v>
                </c:pt>
                <c:pt idx="162">
                  <c:v>-1.8037549991277047E-2</c:v>
                </c:pt>
                <c:pt idx="163">
                  <c:v>-4.8723999934736639E-3</c:v>
                </c:pt>
                <c:pt idx="164">
                  <c:v>8.8300002971664071E-5</c:v>
                </c:pt>
                <c:pt idx="165">
                  <c:v>5.809150003187824E-3</c:v>
                </c:pt>
                <c:pt idx="166">
                  <c:v>-2.7282000010018237E-3</c:v>
                </c:pt>
                <c:pt idx="167">
                  <c:v>-9.3769499944755808E-3</c:v>
                </c:pt>
                <c:pt idx="168">
                  <c:v>-1.3769500001217239E-3</c:v>
                </c:pt>
                <c:pt idx="169">
                  <c:v>8.5300000064307824E-3</c:v>
                </c:pt>
                <c:pt idx="170">
                  <c:v>-6.0256999931880273E-3</c:v>
                </c:pt>
                <c:pt idx="171">
                  <c:v>-6.0073499989812262E-3</c:v>
                </c:pt>
                <c:pt idx="172">
                  <c:v>-1.7082499980460852E-3</c:v>
                </c:pt>
                <c:pt idx="173">
                  <c:v>-2.2263949998887256E-2</c:v>
                </c:pt>
                <c:pt idx="174">
                  <c:v>-5.7501499977661297E-3</c:v>
                </c:pt>
                <c:pt idx="175">
                  <c:v>-4.80779999634251E-3</c:v>
                </c:pt>
                <c:pt idx="176">
                  <c:v>-1.0828749997017439E-2</c:v>
                </c:pt>
                <c:pt idx="177">
                  <c:v>3.0782000030740164E-3</c:v>
                </c:pt>
                <c:pt idx="178">
                  <c:v>7.3162150001735426E-2</c:v>
                </c:pt>
                <c:pt idx="179">
                  <c:v>-1.6654349994496442E-2</c:v>
                </c:pt>
                <c:pt idx="180">
                  <c:v>-8.5075500028324313E-3</c:v>
                </c:pt>
                <c:pt idx="181">
                  <c:v>-1.5075499977683648E-3</c:v>
                </c:pt>
                <c:pt idx="182">
                  <c:v>4.9146500023198314E-3</c:v>
                </c:pt>
                <c:pt idx="183">
                  <c:v>-1.9009999232366681E-4</c:v>
                </c:pt>
                <c:pt idx="184">
                  <c:v>-4.3945499928668141E-3</c:v>
                </c:pt>
                <c:pt idx="185">
                  <c:v>-5.7667500004754402E-3</c:v>
                </c:pt>
                <c:pt idx="186">
                  <c:v>2.2988500059000216E-3</c:v>
                </c:pt>
                <c:pt idx="187">
                  <c:v>-7.941999938338995E-4</c:v>
                </c:pt>
                <c:pt idx="188">
                  <c:v>-3.2056999989436008E-3</c:v>
                </c:pt>
                <c:pt idx="189">
                  <c:v>4.5898500029579736E-3</c:v>
                </c:pt>
                <c:pt idx="190">
                  <c:v>-7.2475999986636452E-3</c:v>
                </c:pt>
                <c:pt idx="191">
                  <c:v>3.4326449997024611E-2</c:v>
                </c:pt>
                <c:pt idx="192">
                  <c:v>2.23760000517359E-3</c:v>
                </c:pt>
                <c:pt idx="193">
                  <c:v>-4.4595499930437654E-3</c:v>
                </c:pt>
                <c:pt idx="194">
                  <c:v>-1.7849990399554372E-5</c:v>
                </c:pt>
                <c:pt idx="195">
                  <c:v>3.426450006372761E-3</c:v>
                </c:pt>
                <c:pt idx="196">
                  <c:v>2.7776999995694496E-3</c:v>
                </c:pt>
                <c:pt idx="197">
                  <c:v>-4.8526999962632544E-3</c:v>
                </c:pt>
                <c:pt idx="198">
                  <c:v>-7.5014500034740195E-3</c:v>
                </c:pt>
                <c:pt idx="199">
                  <c:v>6.4985499993781559E-3</c:v>
                </c:pt>
                <c:pt idx="200">
                  <c:v>2.94285000563832E-3</c:v>
                </c:pt>
                <c:pt idx="201">
                  <c:v>7.8488000071956776E-3</c:v>
                </c:pt>
                <c:pt idx="202">
                  <c:v>6.2840000027790666E-3</c:v>
                </c:pt>
                <c:pt idx="203">
                  <c:v>2.6352499990025535E-3</c:v>
                </c:pt>
                <c:pt idx="204">
                  <c:v>-4.3463999973027967E-3</c:v>
                </c:pt>
                <c:pt idx="205">
                  <c:v>-4.8902499984251335E-3</c:v>
                </c:pt>
                <c:pt idx="206">
                  <c:v>2.7484000092954375E-3</c:v>
                </c:pt>
                <c:pt idx="207">
                  <c:v>-6.5674499928718433E-3</c:v>
                </c:pt>
                <c:pt idx="208">
                  <c:v>-2.567449992056936E-3</c:v>
                </c:pt>
                <c:pt idx="209">
                  <c:v>2.4325500053237192E-3</c:v>
                </c:pt>
                <c:pt idx="210">
                  <c:v>-1.6604999982519075E-3</c:v>
                </c:pt>
                <c:pt idx="211">
                  <c:v>-1.2609349992999341E-2</c:v>
                </c:pt>
                <c:pt idx="212">
                  <c:v>-1.0208500025328249E-3</c:v>
                </c:pt>
                <c:pt idx="213">
                  <c:v>-9.4874999922467396E-4</c:v>
                </c:pt>
                <c:pt idx="214">
                  <c:v>-3.6905499946442433E-3</c:v>
                </c:pt>
                <c:pt idx="215">
                  <c:v>-6.9054999767104164E-4</c:v>
                </c:pt>
                <c:pt idx="216">
                  <c:v>-7.8360000043176115E-4</c:v>
                </c:pt>
                <c:pt idx="217">
                  <c:v>-1.1507049995998386E-2</c:v>
                </c:pt>
                <c:pt idx="218">
                  <c:v>-7.3009999978239648E-3</c:v>
                </c:pt>
                <c:pt idx="219">
                  <c:v>4.2874999999185093E-3</c:v>
                </c:pt>
                <c:pt idx="220">
                  <c:v>-2.5657000005594455E-3</c:v>
                </c:pt>
                <c:pt idx="221">
                  <c:v>-7.2563499998068437E-3</c:v>
                </c:pt>
                <c:pt idx="222">
                  <c:v>5.3531000012299046E-3</c:v>
                </c:pt>
                <c:pt idx="223">
                  <c:v>-3.1305000011343509E-3</c:v>
                </c:pt>
                <c:pt idx="224">
                  <c:v>4.157900002610404E-3</c:v>
                </c:pt>
                <c:pt idx="225">
                  <c:v>-6.9453999967663549E-3</c:v>
                </c:pt>
                <c:pt idx="226">
                  <c:v>-1.2894250001409091E-2</c:v>
                </c:pt>
                <c:pt idx="227">
                  <c:v>-1.2359499996819068E-2</c:v>
                </c:pt>
                <c:pt idx="228">
                  <c:v>-7.5639499918906949E-3</c:v>
                </c:pt>
                <c:pt idx="229">
                  <c:v>-6.2519999919459224E-3</c:v>
                </c:pt>
                <c:pt idx="230">
                  <c:v>-7.8935000055935234E-4</c:v>
                </c:pt>
                <c:pt idx="231">
                  <c:v>-7.4799999929382466E-3</c:v>
                </c:pt>
                <c:pt idx="232">
                  <c:v>-6.1889999997220002E-3</c:v>
                </c:pt>
                <c:pt idx="233">
                  <c:v>-8.1168999968213029E-3</c:v>
                </c:pt>
                <c:pt idx="234">
                  <c:v>-2.9517500006477349E-3</c:v>
                </c:pt>
                <c:pt idx="235">
                  <c:v>-8.4481999947456643E-3</c:v>
                </c:pt>
                <c:pt idx="236">
                  <c:v>-1.256219999777386E-2</c:v>
                </c:pt>
                <c:pt idx="237">
                  <c:v>-4.415399998833891E-3</c:v>
                </c:pt>
                <c:pt idx="238">
                  <c:v>-4.9015999975381419E-3</c:v>
                </c:pt>
                <c:pt idx="239">
                  <c:v>3.5545499995350838E-3</c:v>
                </c:pt>
                <c:pt idx="240">
                  <c:v>-9.2803000006824732E-3</c:v>
                </c:pt>
                <c:pt idx="241">
                  <c:v>-1.467084999603685E-2</c:v>
                </c:pt>
                <c:pt idx="242">
                  <c:v>-8.7638999975752085E-3</c:v>
                </c:pt>
                <c:pt idx="243">
                  <c:v>-4.8569499995210208E-3</c:v>
                </c:pt>
                <c:pt idx="244">
                  <c:v>-1.2505699996836483E-2</c:v>
                </c:pt>
                <c:pt idx="245">
                  <c:v>-1.050569999642903E-2</c:v>
                </c:pt>
                <c:pt idx="246">
                  <c:v>-1.0371750002377667E-2</c:v>
                </c:pt>
                <c:pt idx="247">
                  <c:v>-2.269450000312645E-3</c:v>
                </c:pt>
                <c:pt idx="248">
                  <c:v>-1.2329699995461851E-2</c:v>
                </c:pt>
                <c:pt idx="249">
                  <c:v>-4.5222999979159795E-3</c:v>
                </c:pt>
                <c:pt idx="250">
                  <c:v>-7.615349990373943E-3</c:v>
                </c:pt>
                <c:pt idx="251">
                  <c:v>3.8465000397991389E-4</c:v>
                </c:pt>
                <c:pt idx="252">
                  <c:v>1.939350004249718E-3</c:v>
                </c:pt>
                <c:pt idx="253">
                  <c:v>2.6983500065398403E-3</c:v>
                </c:pt>
                <c:pt idx="254">
                  <c:v>-1.2376349994156044E-2</c:v>
                </c:pt>
                <c:pt idx="255">
                  <c:v>-1.0772499954327941E-3</c:v>
                </c:pt>
                <c:pt idx="256">
                  <c:v>-9.7560499998508021E-3</c:v>
                </c:pt>
                <c:pt idx="257">
                  <c:v>1.8141000036848709E-3</c:v>
                </c:pt>
                <c:pt idx="258">
                  <c:v>-5.2589999977499247E-3</c:v>
                </c:pt>
                <c:pt idx="259">
                  <c:v>-5.5590999982086942E-3</c:v>
                </c:pt>
                <c:pt idx="260">
                  <c:v>-5.2890500010107644E-3</c:v>
                </c:pt>
                <c:pt idx="261">
                  <c:v>-2.3584000009577721E-3</c:v>
                </c:pt>
                <c:pt idx="262">
                  <c:v>-4.9962999983108602E-3</c:v>
                </c:pt>
                <c:pt idx="263">
                  <c:v>-1.4924199997039977E-2</c:v>
                </c:pt>
                <c:pt idx="264">
                  <c:v>-7.924199991975911E-3</c:v>
                </c:pt>
                <c:pt idx="265">
                  <c:v>-7.4798999994527549E-3</c:v>
                </c:pt>
                <c:pt idx="266">
                  <c:v>-3.9058499969542027E-3</c:v>
                </c:pt>
                <c:pt idx="267">
                  <c:v>-5.6853499991120771E-3</c:v>
                </c:pt>
                <c:pt idx="268">
                  <c:v>-4.5921499986434355E-3</c:v>
                </c:pt>
                <c:pt idx="269">
                  <c:v>-1.3374249996559229E-2</c:v>
                </c:pt>
                <c:pt idx="270">
                  <c:v>-1.2374249999993481E-2</c:v>
                </c:pt>
                <c:pt idx="271">
                  <c:v>-2.4564999330323189E-4</c:v>
                </c:pt>
                <c:pt idx="272">
                  <c:v>7.7952499996172264E-3</c:v>
                </c:pt>
                <c:pt idx="273">
                  <c:v>-1.1937299997953232E-2</c:v>
                </c:pt>
                <c:pt idx="274">
                  <c:v>-5.5004999958327971E-3</c:v>
                </c:pt>
                <c:pt idx="275">
                  <c:v>-1.6044199997850228E-2</c:v>
                </c:pt>
                <c:pt idx="276">
                  <c:v>-1.888929999404354E-2</c:v>
                </c:pt>
                <c:pt idx="277">
                  <c:v>-1.7928449997270945E-2</c:v>
                </c:pt>
                <c:pt idx="278">
                  <c:v>-1.1617500000284053E-2</c:v>
                </c:pt>
                <c:pt idx="279">
                  <c:v>-7.1613499967497773E-3</c:v>
                </c:pt>
                <c:pt idx="280">
                  <c:v>-1.5664149992517196E-2</c:v>
                </c:pt>
                <c:pt idx="281">
                  <c:v>-1.4076649997150525E-2</c:v>
                </c:pt>
                <c:pt idx="282">
                  <c:v>-1.2815699999919161E-2</c:v>
                </c:pt>
                <c:pt idx="283">
                  <c:v>-1.8279349998920225E-2</c:v>
                </c:pt>
                <c:pt idx="284">
                  <c:v>-1.796999999351101E-2</c:v>
                </c:pt>
                <c:pt idx="285">
                  <c:v>-1.9513849998475052E-2</c:v>
                </c:pt>
                <c:pt idx="286">
                  <c:v>-1.1930550004763063E-2</c:v>
                </c:pt>
                <c:pt idx="287">
                  <c:v>-2.7192649999051355E-2</c:v>
                </c:pt>
                <c:pt idx="288">
                  <c:v>-1.757509999879403E-2</c:v>
                </c:pt>
                <c:pt idx="289">
                  <c:v>-1.4607749995775521E-2</c:v>
                </c:pt>
                <c:pt idx="290">
                  <c:v>-1.5535649996309076E-2</c:v>
                </c:pt>
                <c:pt idx="291">
                  <c:v>-1.8721749998803716E-2</c:v>
                </c:pt>
                <c:pt idx="292">
                  <c:v>-1.9205349999538157E-2</c:v>
                </c:pt>
                <c:pt idx="293">
                  <c:v>-1.5983849996700883E-2</c:v>
                </c:pt>
                <c:pt idx="294">
                  <c:v>-1.6021849995013326E-2</c:v>
                </c:pt>
                <c:pt idx="295">
                  <c:v>-1.7877650003356393E-2</c:v>
                </c:pt>
                <c:pt idx="296">
                  <c:v>-1.6561500000534579E-2</c:v>
                </c:pt>
                <c:pt idx="297">
                  <c:v>-2.0625649995054118E-2</c:v>
                </c:pt>
                <c:pt idx="298">
                  <c:v>-1.4666249997389968E-2</c:v>
                </c:pt>
                <c:pt idx="299">
                  <c:v>-1.2221949997183401E-2</c:v>
                </c:pt>
                <c:pt idx="300">
                  <c:v>-1.6852350003318861E-2</c:v>
                </c:pt>
                <c:pt idx="301">
                  <c:v>-2.3135399998864159E-2</c:v>
                </c:pt>
                <c:pt idx="302">
                  <c:v>-2.4491849995683879E-2</c:v>
                </c:pt>
                <c:pt idx="303">
                  <c:v>-1.3505999995686579E-2</c:v>
                </c:pt>
                <c:pt idx="304">
                  <c:v>-2.0124549999309238E-2</c:v>
                </c:pt>
                <c:pt idx="305">
                  <c:v>-2.2313250003207941E-2</c:v>
                </c:pt>
                <c:pt idx="306">
                  <c:v>-1.8427249997330364E-2</c:v>
                </c:pt>
                <c:pt idx="308">
                  <c:v>-1.7462349998822901E-2</c:v>
                </c:pt>
                <c:pt idx="309">
                  <c:v>-1.74228999967454E-2</c:v>
                </c:pt>
                <c:pt idx="310">
                  <c:v>-2.7183049998711795E-2</c:v>
                </c:pt>
                <c:pt idx="311">
                  <c:v>-1.5608999994583428E-2</c:v>
                </c:pt>
                <c:pt idx="312">
                  <c:v>-1.4164699998218566E-2</c:v>
                </c:pt>
                <c:pt idx="316">
                  <c:v>-2.6427799995872192E-2</c:v>
                </c:pt>
                <c:pt idx="317">
                  <c:v>-1.5932349997456186E-2</c:v>
                </c:pt>
                <c:pt idx="351">
                  <c:v>-2.1443249999720138E-2</c:v>
                </c:pt>
                <c:pt idx="352">
                  <c:v>-2.1668649998900946E-2</c:v>
                </c:pt>
                <c:pt idx="353">
                  <c:v>-2.085475000058068E-2</c:v>
                </c:pt>
                <c:pt idx="355">
                  <c:v>-2.1829449993674643E-2</c:v>
                </c:pt>
                <c:pt idx="356">
                  <c:v>-3.1201649995637126E-2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6-4FFA-A6B3-063D82D785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4">
                  <c:v>-8.210500018321909E-4</c:v>
                </c:pt>
                <c:pt idx="15">
                  <c:v>-6.4199999178526923E-4</c:v>
                </c:pt>
                <c:pt idx="16">
                  <c:v>-8.3504999929573387E-4</c:v>
                </c:pt>
                <c:pt idx="17">
                  <c:v>-9.9074999161530286E-4</c:v>
                </c:pt>
                <c:pt idx="18">
                  <c:v>-7.2809999983292073E-4</c:v>
                </c:pt>
                <c:pt idx="19">
                  <c:v>-1.283799996599555E-3</c:v>
                </c:pt>
                <c:pt idx="20">
                  <c:v>-1.4812999943387695E-3</c:v>
                </c:pt>
                <c:pt idx="21">
                  <c:v>-1.7111499983002432E-3</c:v>
                </c:pt>
                <c:pt idx="22">
                  <c:v>-1.1370999927748926E-3</c:v>
                </c:pt>
                <c:pt idx="23">
                  <c:v>-1.8833499925676733E-3</c:v>
                </c:pt>
                <c:pt idx="142">
                  <c:v>-2.5399500009370968E-3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6-4FFA-A6B3-063D82D785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07">
                  <c:v>-2.05791499975021E-2</c:v>
                </c:pt>
                <c:pt idx="313">
                  <c:v>-2.0398249995196238E-2</c:v>
                </c:pt>
                <c:pt idx="314">
                  <c:v>-2.0095099993341137E-2</c:v>
                </c:pt>
                <c:pt idx="315">
                  <c:v>-1.9576299993786961E-2</c:v>
                </c:pt>
                <c:pt idx="318">
                  <c:v>-2.2144599999592174E-2</c:v>
                </c:pt>
                <c:pt idx="319">
                  <c:v>-2.1700299992517103E-2</c:v>
                </c:pt>
                <c:pt idx="320">
                  <c:v>-2.3811699997168034E-2</c:v>
                </c:pt>
                <c:pt idx="321">
                  <c:v>-2.018389999284409E-2</c:v>
                </c:pt>
                <c:pt idx="322">
                  <c:v>-1.3739599999098573E-2</c:v>
                </c:pt>
                <c:pt idx="323">
                  <c:v>-1.7481399998359848E-2</c:v>
                </c:pt>
                <c:pt idx="324">
                  <c:v>-2.7095749996078666E-2</c:v>
                </c:pt>
                <c:pt idx="325">
                  <c:v>-2.0763699998497032E-2</c:v>
                </c:pt>
                <c:pt idx="326">
                  <c:v>-2.1200600000156555E-2</c:v>
                </c:pt>
                <c:pt idx="327">
                  <c:v>-1.7872799995529931E-2</c:v>
                </c:pt>
                <c:pt idx="328">
                  <c:v>-2.1184199998970143E-2</c:v>
                </c:pt>
                <c:pt idx="329">
                  <c:v>-2.1954800002276897E-2</c:v>
                </c:pt>
                <c:pt idx="330">
                  <c:v>-2.94124499996542E-2</c:v>
                </c:pt>
                <c:pt idx="331">
                  <c:v>-2.3881049994088244E-2</c:v>
                </c:pt>
                <c:pt idx="332">
                  <c:v>-2.3196249996544793E-2</c:v>
                </c:pt>
                <c:pt idx="333">
                  <c:v>-2.3277449996385258E-2</c:v>
                </c:pt>
                <c:pt idx="334">
                  <c:v>-3.6356949996843468E-2</c:v>
                </c:pt>
                <c:pt idx="335">
                  <c:v>-2.4926949990913272E-2</c:v>
                </c:pt>
                <c:pt idx="336">
                  <c:v>-2.4896750001062173E-2</c:v>
                </c:pt>
                <c:pt idx="337">
                  <c:v>-3.1315749998611864E-2</c:v>
                </c:pt>
                <c:pt idx="338">
                  <c:v>-2.4015750001126435E-2</c:v>
                </c:pt>
                <c:pt idx="339">
                  <c:v>-2.4237350000475999E-2</c:v>
                </c:pt>
                <c:pt idx="340">
                  <c:v>-2.4637249996885657E-2</c:v>
                </c:pt>
                <c:pt idx="341">
                  <c:v>-2.4779799998214003E-2</c:v>
                </c:pt>
                <c:pt idx="342">
                  <c:v>-2.4846349995641503E-2</c:v>
                </c:pt>
                <c:pt idx="343">
                  <c:v>-2.4958750000223517E-2</c:v>
                </c:pt>
                <c:pt idx="344">
                  <c:v>-2.5422249993425794E-2</c:v>
                </c:pt>
                <c:pt idx="345">
                  <c:v>-2.5276949992985465E-2</c:v>
                </c:pt>
                <c:pt idx="346">
                  <c:v>-2.5528749996738043E-2</c:v>
                </c:pt>
                <c:pt idx="347">
                  <c:v>-2.5851749996945728E-2</c:v>
                </c:pt>
                <c:pt idx="348">
                  <c:v>-2.6259350001055282E-2</c:v>
                </c:pt>
                <c:pt idx="349">
                  <c:v>-2.6670849998481572E-2</c:v>
                </c:pt>
                <c:pt idx="350">
                  <c:v>-2.6687549994676374E-2</c:v>
                </c:pt>
                <c:pt idx="354">
                  <c:v>-2.7109799993922934E-2</c:v>
                </c:pt>
                <c:pt idx="357">
                  <c:v>-2.75763499957975E-2</c:v>
                </c:pt>
                <c:pt idx="358">
                  <c:v>-2.7251149993389845E-2</c:v>
                </c:pt>
                <c:pt idx="359">
                  <c:v>-2.8300549995037727E-2</c:v>
                </c:pt>
                <c:pt idx="360">
                  <c:v>-2.993909999349853E-2</c:v>
                </c:pt>
                <c:pt idx="361">
                  <c:v>-2.9939099942566827E-2</c:v>
                </c:pt>
                <c:pt idx="362">
                  <c:v>-3.0084450001595542E-2</c:v>
                </c:pt>
                <c:pt idx="363">
                  <c:v>-3.1102900000405498E-2</c:v>
                </c:pt>
                <c:pt idx="364">
                  <c:v>-3.2801499997731298E-2</c:v>
                </c:pt>
                <c:pt idx="365">
                  <c:v>-3.1217550000292249E-2</c:v>
                </c:pt>
                <c:pt idx="366">
                  <c:v>-3.2417199996416457E-2</c:v>
                </c:pt>
                <c:pt idx="367">
                  <c:v>-3.2385400001658127E-2</c:v>
                </c:pt>
                <c:pt idx="368">
                  <c:v>-3.3224799997697119E-2</c:v>
                </c:pt>
                <c:pt idx="369">
                  <c:v>-3.3711449999827892E-2</c:v>
                </c:pt>
                <c:pt idx="370">
                  <c:v>-3.720305000024382E-2</c:v>
                </c:pt>
                <c:pt idx="371">
                  <c:v>-3.5903050003980752E-2</c:v>
                </c:pt>
                <c:pt idx="372">
                  <c:v>-3.5703050001757219E-2</c:v>
                </c:pt>
                <c:pt idx="373">
                  <c:v>-3.6299899998994078E-2</c:v>
                </c:pt>
                <c:pt idx="374">
                  <c:v>-3.7786099994264077E-2</c:v>
                </c:pt>
                <c:pt idx="375">
                  <c:v>-3.5370249992411118E-2</c:v>
                </c:pt>
                <c:pt idx="376">
                  <c:v>-3.5193900002923328E-2</c:v>
                </c:pt>
                <c:pt idx="377">
                  <c:v>-3.5407249997660983E-2</c:v>
                </c:pt>
                <c:pt idx="378">
                  <c:v>-3.5833200003253296E-2</c:v>
                </c:pt>
                <c:pt idx="379">
                  <c:v>-3.5455999990517739E-2</c:v>
                </c:pt>
                <c:pt idx="380">
                  <c:v>-3.6318949998531025E-2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6-4FFA-A6B3-063D82D785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6-4FFA-A6B3-063D82D785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6-4FFA-A6B3-063D82D785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6-4FFA-A6B3-063D82D785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3.8726089476812942E-2</c:v>
                </c:pt>
                <c:pt idx="1">
                  <c:v>3.5945497378531505E-2</c:v>
                </c:pt>
                <c:pt idx="2">
                  <c:v>3.1748610152563604E-2</c:v>
                </c:pt>
                <c:pt idx="3">
                  <c:v>3.1692122945939025E-2</c:v>
                </c:pt>
                <c:pt idx="4">
                  <c:v>3.1673418572884526E-2</c:v>
                </c:pt>
                <c:pt idx="5">
                  <c:v>3.1673044485423435E-2</c:v>
                </c:pt>
                <c:pt idx="6">
                  <c:v>3.166855543589036E-2</c:v>
                </c:pt>
                <c:pt idx="7">
                  <c:v>3.165920324936311E-2</c:v>
                </c:pt>
                <c:pt idx="8">
                  <c:v>3.1555581022641201E-2</c:v>
                </c:pt>
                <c:pt idx="9">
                  <c:v>3.1548473360880493E-2</c:v>
                </c:pt>
                <c:pt idx="10">
                  <c:v>3.0915143289255244E-2</c:v>
                </c:pt>
                <c:pt idx="11">
                  <c:v>3.0908035627494536E-2</c:v>
                </c:pt>
                <c:pt idx="12">
                  <c:v>3.088895716697895E-2</c:v>
                </c:pt>
                <c:pt idx="13">
                  <c:v>3.0851548420869956E-2</c:v>
                </c:pt>
                <c:pt idx="14">
                  <c:v>2.4832107084471925E-2</c:v>
                </c:pt>
                <c:pt idx="15">
                  <c:v>2.4794324250901841E-2</c:v>
                </c:pt>
                <c:pt idx="16">
                  <c:v>2.4787216589141133E-2</c:v>
                </c:pt>
                <c:pt idx="17">
                  <c:v>2.4784972064374595E-2</c:v>
                </c:pt>
                <c:pt idx="18">
                  <c:v>2.4780108927380425E-2</c:v>
                </c:pt>
                <c:pt idx="19">
                  <c:v>2.4777864402613883E-2</c:v>
                </c:pt>
                <c:pt idx="20">
                  <c:v>2.4759160029559388E-2</c:v>
                </c:pt>
                <c:pt idx="21">
                  <c:v>2.469818377340173E-2</c:v>
                </c:pt>
                <c:pt idx="22">
                  <c:v>2.4697809685940639E-2</c:v>
                </c:pt>
                <c:pt idx="23">
                  <c:v>2.4669753126358895E-2</c:v>
                </c:pt>
                <c:pt idx="24">
                  <c:v>1.0971792563629E-2</c:v>
                </c:pt>
                <c:pt idx="25">
                  <c:v>1.0971792563629E-2</c:v>
                </c:pt>
                <c:pt idx="26">
                  <c:v>1.0154411461147508E-2</c:v>
                </c:pt>
                <c:pt idx="27">
                  <c:v>9.9329516841822705E-3</c:v>
                </c:pt>
                <c:pt idx="28">
                  <c:v>9.3632164809423109E-3</c:v>
                </c:pt>
                <c:pt idx="29">
                  <c:v>9.3445121078878125E-3</c:v>
                </c:pt>
                <c:pt idx="30">
                  <c:v>9.3187000730726097E-3</c:v>
                </c:pt>
                <c:pt idx="31">
                  <c:v>9.3022402247846525E-3</c:v>
                </c:pt>
                <c:pt idx="32">
                  <c:v>9.2876508138021452E-3</c:v>
                </c:pt>
                <c:pt idx="33">
                  <c:v>9.2831617642690663E-3</c:v>
                </c:pt>
                <c:pt idx="34">
                  <c:v>9.2667019159811091E-3</c:v>
                </c:pt>
                <c:pt idx="35">
                  <c:v>9.2479975429266108E-3</c:v>
                </c:pt>
                <c:pt idx="36">
                  <c:v>9.2244300328779456E-3</c:v>
                </c:pt>
                <c:pt idx="37">
                  <c:v>9.1559720274984897E-3</c:v>
                </c:pt>
                <c:pt idx="38">
                  <c:v>9.0972402961073708E-3</c:v>
                </c:pt>
                <c:pt idx="39">
                  <c:v>9.0972402961073708E-3</c:v>
                </c:pt>
                <c:pt idx="40">
                  <c:v>9.0901326343466628E-3</c:v>
                </c:pt>
                <c:pt idx="41">
                  <c:v>9.0452421390158702E-3</c:v>
                </c:pt>
                <c:pt idx="42">
                  <c:v>9.0381344772551622E-3</c:v>
                </c:pt>
                <c:pt idx="43">
                  <c:v>9.0216746289672051E-3</c:v>
                </c:pt>
                <c:pt idx="44">
                  <c:v>8.5510726029160763E-3</c:v>
                </c:pt>
                <c:pt idx="45">
                  <c:v>8.5439649411553666E-3</c:v>
                </c:pt>
                <c:pt idx="46">
                  <c:v>8.3932076943361265E-3</c:v>
                </c:pt>
                <c:pt idx="47">
                  <c:v>8.3861000325754186E-3</c:v>
                </c:pt>
                <c:pt idx="48">
                  <c:v>8.3389650124780865E-3</c:v>
                </c:pt>
                <c:pt idx="49">
                  <c:v>8.2731256193262596E-3</c:v>
                </c:pt>
                <c:pt idx="50">
                  <c:v>8.2424504475168865E-3</c:v>
                </c:pt>
                <c:pt idx="51">
                  <c:v>8.190452290425386E-3</c:v>
                </c:pt>
                <c:pt idx="52">
                  <c:v>8.1811001038981368E-3</c:v>
                </c:pt>
                <c:pt idx="53">
                  <c:v>7.6656075825162163E-3</c:v>
                </c:pt>
                <c:pt idx="54">
                  <c:v>7.5687189300939249E-3</c:v>
                </c:pt>
                <c:pt idx="55">
                  <c:v>7.5664744053273855E-3</c:v>
                </c:pt>
                <c:pt idx="56">
                  <c:v>7.5616112683332161E-3</c:v>
                </c:pt>
                <c:pt idx="57">
                  <c:v>7.4841751638876014E-3</c:v>
                </c:pt>
                <c:pt idx="58">
                  <c:v>7.4325510942571914E-3</c:v>
                </c:pt>
                <c:pt idx="59">
                  <c:v>7.4089835842085262E-3</c:v>
                </c:pt>
                <c:pt idx="60">
                  <c:v>6.8321407192078569E-3</c:v>
                </c:pt>
                <c:pt idx="61">
                  <c:v>6.825033057447148E-3</c:v>
                </c:pt>
                <c:pt idx="62">
                  <c:v>6.7966024104043135E-3</c:v>
                </c:pt>
                <c:pt idx="63">
                  <c:v>6.7966024104043135E-3</c:v>
                </c:pt>
                <c:pt idx="64">
                  <c:v>6.7659272385949395E-3</c:v>
                </c:pt>
                <c:pt idx="65">
                  <c:v>6.7659272385949395E-3</c:v>
                </c:pt>
                <c:pt idx="66">
                  <c:v>6.7330075420190261E-3</c:v>
                </c:pt>
                <c:pt idx="67">
                  <c:v>6.7330075420190261E-3</c:v>
                </c:pt>
                <c:pt idx="68">
                  <c:v>6.6997137579820221E-3</c:v>
                </c:pt>
                <c:pt idx="69">
                  <c:v>6.6997137579820221E-3</c:v>
                </c:pt>
                <c:pt idx="70">
                  <c:v>6.5115477650537889E-3</c:v>
                </c:pt>
                <c:pt idx="71">
                  <c:v>6.5093032402872494E-3</c:v>
                </c:pt>
                <c:pt idx="72">
                  <c:v>6.4337375731470837E-3</c:v>
                </c:pt>
                <c:pt idx="73">
                  <c:v>6.3888470778162921E-3</c:v>
                </c:pt>
                <c:pt idx="74">
                  <c:v>5.9560278853352452E-3</c:v>
                </c:pt>
                <c:pt idx="75">
                  <c:v>5.8875698799557884E-3</c:v>
                </c:pt>
                <c:pt idx="76">
                  <c:v>5.8404348598584573E-3</c:v>
                </c:pt>
                <c:pt idx="77">
                  <c:v>5.7510279566579644E-3</c:v>
                </c:pt>
                <c:pt idx="78">
                  <c:v>5.741675770130716E-3</c:v>
                </c:pt>
                <c:pt idx="79">
                  <c:v>5.6990297995664647E-3</c:v>
                </c:pt>
                <c:pt idx="80">
                  <c:v>5.6919221378057558E-3</c:v>
                </c:pt>
                <c:pt idx="81">
                  <c:v>5.6896776130392164E-3</c:v>
                </c:pt>
                <c:pt idx="82">
                  <c:v>5.6803254265119681E-3</c:v>
                </c:pt>
                <c:pt idx="83">
                  <c:v>5.6709732399847198E-3</c:v>
                </c:pt>
                <c:pt idx="84">
                  <c:v>5.6545133916967635E-3</c:v>
                </c:pt>
                <c:pt idx="85">
                  <c:v>5.6331904064146378E-3</c:v>
                </c:pt>
                <c:pt idx="86">
                  <c:v>5.6283272694204684E-3</c:v>
                </c:pt>
                <c:pt idx="87">
                  <c:v>5.6238382198873886E-3</c:v>
                </c:pt>
                <c:pt idx="88">
                  <c:v>5.5718400627958889E-3</c:v>
                </c:pt>
                <c:pt idx="89">
                  <c:v>5.5505170775137632E-3</c:v>
                </c:pt>
                <c:pt idx="90">
                  <c:v>5.5175973809378498E-3</c:v>
                </c:pt>
                <c:pt idx="91">
                  <c:v>5.0941303749840513E-3</c:v>
                </c:pt>
                <c:pt idx="92">
                  <c:v>5.0870227132233424E-3</c:v>
                </c:pt>
                <c:pt idx="93">
                  <c:v>5.084778188456803E-3</c:v>
                </c:pt>
                <c:pt idx="94">
                  <c:v>5.0656997279412167E-3</c:v>
                </c:pt>
                <c:pt idx="95">
                  <c:v>5.0279168943711339E-3</c:v>
                </c:pt>
                <c:pt idx="96">
                  <c:v>5.0234278448380541E-3</c:v>
                </c:pt>
                <c:pt idx="97">
                  <c:v>5.0185647078438856E-3</c:v>
                </c:pt>
                <c:pt idx="98">
                  <c:v>4.9972417225617599E-3</c:v>
                </c:pt>
                <c:pt idx="99">
                  <c:v>4.9598329764527667E-3</c:v>
                </c:pt>
                <c:pt idx="100">
                  <c:v>4.9265391924157636E-3</c:v>
                </c:pt>
                <c:pt idx="101">
                  <c:v>4.9055902945947276E-3</c:v>
                </c:pt>
                <c:pt idx="102">
                  <c:v>4.8913749710733099E-3</c:v>
                </c:pt>
                <c:pt idx="103">
                  <c:v>4.8704260732522738E-3</c:v>
                </c:pt>
                <c:pt idx="104">
                  <c:v>4.8678074610246447E-3</c:v>
                </c:pt>
                <c:pt idx="105">
                  <c:v>4.8513476127366876E-3</c:v>
                </c:pt>
                <c:pt idx="106">
                  <c:v>4.8491030879701481E-3</c:v>
                </c:pt>
                <c:pt idx="107">
                  <c:v>4.8468585632036086E-3</c:v>
                </c:pt>
                <c:pt idx="108">
                  <c:v>4.8419954262094392E-3</c:v>
                </c:pt>
                <c:pt idx="109">
                  <c:v>4.8419954262094392E-3</c:v>
                </c:pt>
                <c:pt idx="110">
                  <c:v>4.8397509014428998E-3</c:v>
                </c:pt>
                <c:pt idx="111">
                  <c:v>4.8397509014428998E-3</c:v>
                </c:pt>
                <c:pt idx="112">
                  <c:v>4.8371322892152707E-3</c:v>
                </c:pt>
                <c:pt idx="113">
                  <c:v>4.8348877644487313E-3</c:v>
                </c:pt>
                <c:pt idx="114">
                  <c:v>4.825535577921483E-3</c:v>
                </c:pt>
                <c:pt idx="115">
                  <c:v>4.7993494556451879E-3</c:v>
                </c:pt>
                <c:pt idx="116">
                  <c:v>4.7971049308786484E-3</c:v>
                </c:pt>
                <c:pt idx="117">
                  <c:v>4.771292896063443E-3</c:v>
                </c:pt>
                <c:pt idx="118">
                  <c:v>4.7241578759661118E-3</c:v>
                </c:pt>
                <c:pt idx="119">
                  <c:v>4.6934827041567378E-3</c:v>
                </c:pt>
                <c:pt idx="120">
                  <c:v>4.686375042396029E-3</c:v>
                </c:pt>
                <c:pt idx="121">
                  <c:v>4.253555849914983E-3</c:v>
                </c:pt>
                <c:pt idx="122">
                  <c:v>4.2135284915783607E-3</c:v>
                </c:pt>
                <c:pt idx="123">
                  <c:v>4.2086653545841913E-3</c:v>
                </c:pt>
                <c:pt idx="124">
                  <c:v>4.1873423693020656E-3</c:v>
                </c:pt>
                <c:pt idx="125">
                  <c:v>4.1779901827748173E-3</c:v>
                </c:pt>
                <c:pt idx="126">
                  <c:v>4.1779901827748173E-3</c:v>
                </c:pt>
                <c:pt idx="127">
                  <c:v>4.1544226727261522E-3</c:v>
                </c:pt>
                <c:pt idx="128">
                  <c:v>4.1495595357319828E-3</c:v>
                </c:pt>
                <c:pt idx="129">
                  <c:v>4.1450704861989039E-3</c:v>
                </c:pt>
                <c:pt idx="130">
                  <c:v>4.0650157695256593E-3</c:v>
                </c:pt>
                <c:pt idx="131">
                  <c:v>4.0601526325314899E-3</c:v>
                </c:pt>
                <c:pt idx="132">
                  <c:v>3.9991763763738315E-3</c:v>
                </c:pt>
                <c:pt idx="133">
                  <c:v>3.9991763763738315E-3</c:v>
                </c:pt>
                <c:pt idx="134">
                  <c:v>3.9991763763738315E-3</c:v>
                </c:pt>
                <c:pt idx="135">
                  <c:v>3.9988022889127419E-3</c:v>
                </c:pt>
                <c:pt idx="136">
                  <c:v>3.9943132393796621E-3</c:v>
                </c:pt>
                <c:pt idx="137">
                  <c:v>3.9800979158582453E-3</c:v>
                </c:pt>
                <c:pt idx="138">
                  <c:v>3.9800979158582453E-3</c:v>
                </c:pt>
                <c:pt idx="139">
                  <c:v>3.970745729330997E-3</c:v>
                </c:pt>
                <c:pt idx="140">
                  <c:v>3.9520413562765004E-3</c:v>
                </c:pt>
                <c:pt idx="141">
                  <c:v>3.9516672688154108E-3</c:v>
                </c:pt>
                <c:pt idx="142">
                  <c:v>3.934833333066364E-3</c:v>
                </c:pt>
                <c:pt idx="143">
                  <c:v>3.9280997587667456E-3</c:v>
                </c:pt>
                <c:pt idx="144">
                  <c:v>3.9258552340002053E-3</c:v>
                </c:pt>
                <c:pt idx="145">
                  <c:v>3.9213661844671264E-3</c:v>
                </c:pt>
                <c:pt idx="146">
                  <c:v>3.9116399104787885E-3</c:v>
                </c:pt>
                <c:pt idx="147">
                  <c:v>3.909395385712249E-3</c:v>
                </c:pt>
                <c:pt idx="148">
                  <c:v>3.909395385712249E-3</c:v>
                </c:pt>
                <c:pt idx="149">
                  <c:v>3.9071508609457095E-3</c:v>
                </c:pt>
                <c:pt idx="150">
                  <c:v>3.9049063361791697E-3</c:v>
                </c:pt>
                <c:pt idx="151">
                  <c:v>3.883583350897044E-3</c:v>
                </c:pt>
                <c:pt idx="152">
                  <c:v>3.8764756891363351E-3</c:v>
                </c:pt>
                <c:pt idx="153">
                  <c:v>3.8622603656149179E-3</c:v>
                </c:pt>
                <c:pt idx="154">
                  <c:v>3.8600158408483784E-3</c:v>
                </c:pt>
                <c:pt idx="155">
                  <c:v>3.3632276925209541E-3</c:v>
                </c:pt>
                <c:pt idx="156">
                  <c:v>3.2712021770928317E-3</c:v>
                </c:pt>
                <c:pt idx="157">
                  <c:v>3.139523390789177E-3</c:v>
                </c:pt>
                <c:pt idx="158">
                  <c:v>3.1182004055070513E-3</c:v>
                </c:pt>
                <c:pt idx="159">
                  <c:v>3.113711355973972E-3</c:v>
                </c:pt>
                <c:pt idx="160">
                  <c:v>3.113711355973972E-3</c:v>
                </c:pt>
                <c:pt idx="161">
                  <c:v>3.1110927437463425E-3</c:v>
                </c:pt>
                <c:pt idx="162">
                  <c:v>3.108848218979803E-3</c:v>
                </c:pt>
                <c:pt idx="163">
                  <c:v>3.0852807089311375E-3</c:v>
                </c:pt>
                <c:pt idx="164">
                  <c:v>3.0501164875886841E-3</c:v>
                </c:pt>
                <c:pt idx="165">
                  <c:v>3.0287935023065584E-3</c:v>
                </c:pt>
                <c:pt idx="166">
                  <c:v>3.023930365312389E-3</c:v>
                </c:pt>
                <c:pt idx="167">
                  <c:v>3.0145781787851412E-3</c:v>
                </c:pt>
                <c:pt idx="168">
                  <c:v>3.0145781787851412E-3</c:v>
                </c:pt>
                <c:pt idx="169">
                  <c:v>3.0074705170244323E-3</c:v>
                </c:pt>
                <c:pt idx="170">
                  <c:v>3.0052259922578929E-3</c:v>
                </c:pt>
                <c:pt idx="171">
                  <c:v>3.0026073800302634E-3</c:v>
                </c:pt>
                <c:pt idx="172">
                  <c:v>2.4706550103603857E-3</c:v>
                </c:pt>
                <c:pt idx="173">
                  <c:v>2.4684104855938463E-3</c:v>
                </c:pt>
                <c:pt idx="174">
                  <c:v>2.39508934322022E-3</c:v>
                </c:pt>
                <c:pt idx="175">
                  <c:v>2.3625437341053962E-3</c:v>
                </c:pt>
                <c:pt idx="176">
                  <c:v>2.3247609005353138E-3</c:v>
                </c:pt>
                <c:pt idx="177">
                  <c:v>2.3176532387746054E-3</c:v>
                </c:pt>
                <c:pt idx="178">
                  <c:v>2.1833558402433208E-3</c:v>
                </c:pt>
                <c:pt idx="179">
                  <c:v>2.1571697179670257E-3</c:v>
                </c:pt>
                <c:pt idx="180">
                  <c:v>2.1362208201459901E-3</c:v>
                </c:pt>
                <c:pt idx="181">
                  <c:v>2.1362208201459901E-3</c:v>
                </c:pt>
                <c:pt idx="182">
                  <c:v>1.7905640060988963E-3</c:v>
                </c:pt>
                <c:pt idx="183">
                  <c:v>1.6016498382484829E-3</c:v>
                </c:pt>
                <c:pt idx="184">
                  <c:v>1.5900531269546951E-3</c:v>
                </c:pt>
                <c:pt idx="185">
                  <c:v>1.5616224799118606E-3</c:v>
                </c:pt>
                <c:pt idx="186">
                  <c:v>1.429943693608206E-3</c:v>
                </c:pt>
                <c:pt idx="187">
                  <c:v>1.4228360318474971E-3</c:v>
                </c:pt>
                <c:pt idx="188">
                  <c:v>1.3592411634622092E-3</c:v>
                </c:pt>
                <c:pt idx="189">
                  <c:v>1.3476444521684215E-3</c:v>
                </c:pt>
                <c:pt idx="190">
                  <c:v>1.283675496322044E-3</c:v>
                </c:pt>
                <c:pt idx="191">
                  <c:v>1.2833014088609539E-3</c:v>
                </c:pt>
                <c:pt idx="192">
                  <c:v>7.659384501735836E-4</c:v>
                </c:pt>
                <c:pt idx="193">
                  <c:v>5.8001698201188938E-4</c:v>
                </c:pt>
                <c:pt idx="194">
                  <c:v>5.3737101144763757E-4</c:v>
                </c:pt>
                <c:pt idx="195">
                  <c:v>5.3512648668109812E-4</c:v>
                </c:pt>
                <c:pt idx="196">
                  <c:v>5.2577430015384981E-4</c:v>
                </c:pt>
                <c:pt idx="197">
                  <c:v>5.13803501398972E-4</c:v>
                </c:pt>
                <c:pt idx="198">
                  <c:v>5.0445131487172369E-4</c:v>
                </c:pt>
                <c:pt idx="199">
                  <c:v>5.0445131487172369E-4</c:v>
                </c:pt>
                <c:pt idx="200">
                  <c:v>5.0220679010518424E-4</c:v>
                </c:pt>
                <c:pt idx="201">
                  <c:v>-9.5959060177610786E-5</c:v>
                </c:pt>
                <c:pt idx="202">
                  <c:v>-2.3960864523614282E-4</c:v>
                </c:pt>
                <c:pt idx="203">
                  <c:v>-2.4896083176339113E-4</c:v>
                </c:pt>
                <c:pt idx="204">
                  <c:v>-2.5157944399102107E-4</c:v>
                </c:pt>
                <c:pt idx="205">
                  <c:v>-3.5744619547947026E-4</c:v>
                </c:pt>
                <c:pt idx="206">
                  <c:v>-1.0805572577663016E-3</c:v>
                </c:pt>
                <c:pt idx="207">
                  <c:v>-1.0966430185931682E-3</c:v>
                </c:pt>
                <c:pt idx="208">
                  <c:v>-1.0966430185931682E-3</c:v>
                </c:pt>
                <c:pt idx="209">
                  <c:v>-1.0966430185931682E-3</c:v>
                </c:pt>
                <c:pt idx="210">
                  <c:v>-1.1037506803538771E-3</c:v>
                </c:pt>
                <c:pt idx="211">
                  <c:v>-1.1722086857333339E-3</c:v>
                </c:pt>
                <c:pt idx="212">
                  <c:v>-1.2358035541186214E-3</c:v>
                </c:pt>
                <c:pt idx="213">
                  <c:v>-1.2664787259279954E-3</c:v>
                </c:pt>
                <c:pt idx="214">
                  <c:v>-1.2829385742159525E-3</c:v>
                </c:pt>
                <c:pt idx="215">
                  <c:v>-1.2829385742159525E-3</c:v>
                </c:pt>
                <c:pt idx="216">
                  <c:v>-1.2900462359766614E-3</c:v>
                </c:pt>
                <c:pt idx="217">
                  <c:v>-1.3091246964922476E-3</c:v>
                </c:pt>
                <c:pt idx="218">
                  <c:v>-1.8481847279228332E-3</c:v>
                </c:pt>
                <c:pt idx="219">
                  <c:v>-1.9117795963081215E-3</c:v>
                </c:pt>
                <c:pt idx="220">
                  <c:v>-1.9327284941291576E-3</c:v>
                </c:pt>
                <c:pt idx="221">
                  <c:v>-2.0176463477965707E-3</c:v>
                </c:pt>
                <c:pt idx="222">
                  <c:v>-2.0434583826117762E-3</c:v>
                </c:pt>
                <c:pt idx="223">
                  <c:v>-2.0763780791876896E-3</c:v>
                </c:pt>
                <c:pt idx="224">
                  <c:v>-2.1990787664251865E-3</c:v>
                </c:pt>
                <c:pt idx="225">
                  <c:v>-2.653220944188359E-3</c:v>
                </c:pt>
                <c:pt idx="226">
                  <c:v>-2.7216789495678158E-3</c:v>
                </c:pt>
                <c:pt idx="227">
                  <c:v>-2.7572172583713583E-3</c:v>
                </c:pt>
                <c:pt idx="228">
                  <c:v>-2.768813969665147E-3</c:v>
                </c:pt>
                <c:pt idx="229">
                  <c:v>-2.8133303775348482E-3</c:v>
                </c:pt>
                <c:pt idx="230">
                  <c:v>-2.8181935145290167E-3</c:v>
                </c:pt>
                <c:pt idx="231">
                  <c:v>-2.9031113681964307E-3</c:v>
                </c:pt>
                <c:pt idx="232">
                  <c:v>-2.9854106096362147E-3</c:v>
                </c:pt>
                <c:pt idx="233">
                  <c:v>-3.0160857814455887E-3</c:v>
                </c:pt>
                <c:pt idx="234">
                  <c:v>-3.0396532914942547E-3</c:v>
                </c:pt>
                <c:pt idx="235">
                  <c:v>-3.5600089498703446E-3</c:v>
                </c:pt>
                <c:pt idx="236">
                  <c:v>-3.6048994452011355E-3</c:v>
                </c:pt>
                <c:pt idx="237">
                  <c:v>-3.6258483430221715E-3</c:v>
                </c:pt>
                <c:pt idx="238">
                  <c:v>-3.6991694853957978E-3</c:v>
                </c:pt>
                <c:pt idx="239">
                  <c:v>-3.8050362368842469E-3</c:v>
                </c:pt>
                <c:pt idx="240">
                  <c:v>-3.828603746932913E-3</c:v>
                </c:pt>
                <c:pt idx="241">
                  <c:v>-3.8544157817481176E-3</c:v>
                </c:pt>
                <c:pt idx="242">
                  <c:v>-3.8615234435088255E-3</c:v>
                </c:pt>
                <c:pt idx="243">
                  <c:v>-3.8686311052695353E-3</c:v>
                </c:pt>
                <c:pt idx="244">
                  <c:v>-3.8779832917967827E-3</c:v>
                </c:pt>
                <c:pt idx="245">
                  <c:v>-3.8779832917967827E-3</c:v>
                </c:pt>
                <c:pt idx="246">
                  <c:v>-4.3863681514179961E-3</c:v>
                </c:pt>
                <c:pt idx="247">
                  <c:v>-4.5232841621769097E-3</c:v>
                </c:pt>
                <c:pt idx="248">
                  <c:v>-4.5962312170894446E-3</c:v>
                </c:pt>
                <c:pt idx="249">
                  <c:v>-4.711450155105143E-3</c:v>
                </c:pt>
                <c:pt idx="250">
                  <c:v>-4.718557816865851E-3</c:v>
                </c:pt>
                <c:pt idx="251">
                  <c:v>-4.718557816865851E-3</c:v>
                </c:pt>
                <c:pt idx="252">
                  <c:v>-5.3073714806213985E-3</c:v>
                </c:pt>
                <c:pt idx="253">
                  <c:v>-5.5991597002715415E-3</c:v>
                </c:pt>
                <c:pt idx="254">
                  <c:v>-5.6088859742598803E-3</c:v>
                </c:pt>
                <c:pt idx="255">
                  <c:v>-6.1408383439297571E-3</c:v>
                </c:pt>
                <c:pt idx="256">
                  <c:v>-6.3293784243190817E-3</c:v>
                </c:pt>
                <c:pt idx="257">
                  <c:v>-6.3903546804767401E-3</c:v>
                </c:pt>
                <c:pt idx="258">
                  <c:v>-6.9507376971894522E-3</c:v>
                </c:pt>
                <c:pt idx="259">
                  <c:v>-7.0098435160416608E-3</c:v>
                </c:pt>
                <c:pt idx="260">
                  <c:v>-7.1299255910515277E-3</c:v>
                </c:pt>
                <c:pt idx="261">
                  <c:v>-7.3442777062560569E-3</c:v>
                </c:pt>
                <c:pt idx="262">
                  <c:v>-8.0483103080273011E-3</c:v>
                </c:pt>
                <c:pt idx="263">
                  <c:v>-8.0789854798366759E-3</c:v>
                </c:pt>
                <c:pt idx="264">
                  <c:v>-8.0789854798366759E-3</c:v>
                </c:pt>
                <c:pt idx="265">
                  <c:v>-8.0812300046032154E-3</c:v>
                </c:pt>
                <c:pt idx="266">
                  <c:v>-8.081604092064305E-3</c:v>
                </c:pt>
                <c:pt idx="267">
                  <c:v>-8.6838849044190893E-3</c:v>
                </c:pt>
                <c:pt idx="268">
                  <c:v>-8.9622059754699956E-3</c:v>
                </c:pt>
                <c:pt idx="269">
                  <c:v>-9.6048882336224918E-3</c:v>
                </c:pt>
                <c:pt idx="270">
                  <c:v>-9.6048882336224918E-3</c:v>
                </c:pt>
                <c:pt idx="271">
                  <c:v>-9.908647252027513E-3</c:v>
                </c:pt>
                <c:pt idx="272">
                  <c:v>-1.0424139773409434E-2</c:v>
                </c:pt>
                <c:pt idx="273">
                  <c:v>-1.0584623294217013E-2</c:v>
                </c:pt>
                <c:pt idx="274">
                  <c:v>-1.127892962199992E-2</c:v>
                </c:pt>
                <c:pt idx="275">
                  <c:v>-1.1670225106299986E-2</c:v>
                </c:pt>
                <c:pt idx="276">
                  <c:v>-1.2140827132351113E-2</c:v>
                </c:pt>
                <c:pt idx="277">
                  <c:v>-1.2461420086505182E-2</c:v>
                </c:pt>
                <c:pt idx="278">
                  <c:v>-1.3096994682896969E-2</c:v>
                </c:pt>
                <c:pt idx="279">
                  <c:v>-1.320286143438542E-2</c:v>
                </c:pt>
                <c:pt idx="280">
                  <c:v>-1.4109649440067405E-2</c:v>
                </c:pt>
                <c:pt idx="281">
                  <c:v>-1.4764302496974781E-2</c:v>
                </c:pt>
                <c:pt idx="282">
                  <c:v>-1.5025789632276638E-2</c:v>
                </c:pt>
                <c:pt idx="283">
                  <c:v>-1.5611984683804557E-2</c:v>
                </c:pt>
                <c:pt idx="284">
                  <c:v>-1.5696902537471968E-2</c:v>
                </c:pt>
                <c:pt idx="285">
                  <c:v>-1.5802769288960419E-2</c:v>
                </c:pt>
                <c:pt idx="286">
                  <c:v>-1.5947167048941131E-2</c:v>
                </c:pt>
                <c:pt idx="287">
                  <c:v>-1.5991309369349744E-2</c:v>
                </c:pt>
                <c:pt idx="288">
                  <c:v>-1.6466774532395041E-2</c:v>
                </c:pt>
                <c:pt idx="289">
                  <c:v>-1.668636387205483E-2</c:v>
                </c:pt>
                <c:pt idx="290">
                  <c:v>-1.6717039043864203E-2</c:v>
                </c:pt>
                <c:pt idx="291">
                  <c:v>-1.6731254367385619E-2</c:v>
                </c:pt>
                <c:pt idx="292">
                  <c:v>-1.6764174063961534E-2</c:v>
                </c:pt>
                <c:pt idx="293">
                  <c:v>-1.6775396687794233E-2</c:v>
                </c:pt>
                <c:pt idx="294">
                  <c:v>-1.6790360186237828E-2</c:v>
                </c:pt>
                <c:pt idx="295">
                  <c:v>-1.6851710529856578E-2</c:v>
                </c:pt>
                <c:pt idx="296">
                  <c:v>-1.740648223465294E-2</c:v>
                </c:pt>
                <c:pt idx="297">
                  <c:v>-1.7540031458262044E-2</c:v>
                </c:pt>
                <c:pt idx="298">
                  <c:v>-1.7595396402503356E-2</c:v>
                </c:pt>
                <c:pt idx="299">
                  <c:v>-1.7597640927269894E-2</c:v>
                </c:pt>
                <c:pt idx="300">
                  <c:v>-1.7609611726024772E-2</c:v>
                </c:pt>
                <c:pt idx="301">
                  <c:v>-1.7691536880003467E-2</c:v>
                </c:pt>
                <c:pt idx="302">
                  <c:v>-1.7762987585071641E-2</c:v>
                </c:pt>
                <c:pt idx="303">
                  <c:v>-1.8270624269770674E-2</c:v>
                </c:pt>
                <c:pt idx="304">
                  <c:v>-1.8386217295247462E-2</c:v>
                </c:pt>
                <c:pt idx="305">
                  <c:v>-1.8440834064566591E-2</c:v>
                </c:pt>
                <c:pt idx="306">
                  <c:v>-1.8485724559897384E-2</c:v>
                </c:pt>
                <c:pt idx="307">
                  <c:v>-1.8486472734819563E-2</c:v>
                </c:pt>
                <c:pt idx="308">
                  <c:v>-1.9031144078166497E-2</c:v>
                </c:pt>
                <c:pt idx="309">
                  <c:v>-1.928140858963566E-2</c:v>
                </c:pt>
                <c:pt idx="310">
                  <c:v>-1.9295249825695988E-2</c:v>
                </c:pt>
                <c:pt idx="311">
                  <c:v>-1.9295623913157079E-2</c:v>
                </c:pt>
                <c:pt idx="312">
                  <c:v>-1.9297868437923617E-2</c:v>
                </c:pt>
                <c:pt idx="313">
                  <c:v>-1.9301235225073425E-2</c:v>
                </c:pt>
                <c:pt idx="314">
                  <c:v>-1.9309839236678495E-2</c:v>
                </c:pt>
                <c:pt idx="315">
                  <c:v>-1.9420569125161113E-2</c:v>
                </c:pt>
                <c:pt idx="316">
                  <c:v>-1.9933068946854315E-2</c:v>
                </c:pt>
                <c:pt idx="317">
                  <c:v>-2.0003771477000311E-2</c:v>
                </c:pt>
                <c:pt idx="318">
                  <c:v>-2.0136572525687235E-2</c:v>
                </c:pt>
                <c:pt idx="319">
                  <c:v>-2.0138817050453776E-2</c:v>
                </c:pt>
                <c:pt idx="320">
                  <c:v>-2.0143306099986855E-2</c:v>
                </c:pt>
                <c:pt idx="321">
                  <c:v>-2.0171736747029691E-2</c:v>
                </c:pt>
                <c:pt idx="322">
                  <c:v>-2.0173981271796228E-2</c:v>
                </c:pt>
                <c:pt idx="323">
                  <c:v>-2.0190441120084186E-2</c:v>
                </c:pt>
                <c:pt idx="324">
                  <c:v>-2.0816289442487635E-2</c:v>
                </c:pt>
                <c:pt idx="325">
                  <c:v>-2.0951335015941101E-2</c:v>
                </c:pt>
                <c:pt idx="326">
                  <c:v>-2.1064309429190256E-2</c:v>
                </c:pt>
                <c:pt idx="327">
                  <c:v>-2.1092740076233091E-2</c:v>
                </c:pt>
                <c:pt idx="328">
                  <c:v>-2.109722912576617E-2</c:v>
                </c:pt>
                <c:pt idx="329">
                  <c:v>-2.1676316515533381E-2</c:v>
                </c:pt>
                <c:pt idx="330">
                  <c:v>-2.1708862124648204E-2</c:v>
                </c:pt>
                <c:pt idx="331">
                  <c:v>-2.1854008059551094E-2</c:v>
                </c:pt>
                <c:pt idx="332">
                  <c:v>-2.1859993458928535E-2</c:v>
                </c:pt>
                <c:pt idx="333">
                  <c:v>-2.1970723347411153E-2</c:v>
                </c:pt>
                <c:pt idx="334">
                  <c:v>-2.2573004159765937E-2</c:v>
                </c:pt>
                <c:pt idx="335">
                  <c:v>-2.2797456636419893E-2</c:v>
                </c:pt>
                <c:pt idx="336">
                  <c:v>-2.2903697475369432E-2</c:v>
                </c:pt>
                <c:pt idx="337">
                  <c:v>-2.3659354146771089E-2</c:v>
                </c:pt>
                <c:pt idx="338">
                  <c:v>-2.3659354146771089E-2</c:v>
                </c:pt>
                <c:pt idx="339">
                  <c:v>-2.3707237341790598E-2</c:v>
                </c:pt>
                <c:pt idx="340">
                  <c:v>-2.4396306445118247E-2</c:v>
                </c:pt>
                <c:pt idx="341">
                  <c:v>-2.4481972473707841E-2</c:v>
                </c:pt>
                <c:pt idx="342">
                  <c:v>-2.4537711505410238E-2</c:v>
                </c:pt>
                <c:pt idx="343">
                  <c:v>-2.5133258743465406E-2</c:v>
                </c:pt>
                <c:pt idx="344">
                  <c:v>-2.5256707605625081E-2</c:v>
                </c:pt>
                <c:pt idx="345">
                  <c:v>-2.5416068864049391E-2</c:v>
                </c:pt>
                <c:pt idx="346">
                  <c:v>-2.6105886142299219E-2</c:v>
                </c:pt>
                <c:pt idx="347">
                  <c:v>-2.6233075879069794E-2</c:v>
                </c:pt>
                <c:pt idx="348">
                  <c:v>-2.6984243500938369E-2</c:v>
                </c:pt>
                <c:pt idx="349">
                  <c:v>-2.7047838369323656E-2</c:v>
                </c:pt>
                <c:pt idx="350">
                  <c:v>-2.7940411051484225E-2</c:v>
                </c:pt>
                <c:pt idx="351">
                  <c:v>-2.7942655576250766E-2</c:v>
                </c:pt>
                <c:pt idx="352">
                  <c:v>-2.7992035121114638E-2</c:v>
                </c:pt>
                <c:pt idx="353">
                  <c:v>-2.8006250444636054E-2</c:v>
                </c:pt>
                <c:pt idx="354">
                  <c:v>-2.874656953013302E-2</c:v>
                </c:pt>
                <c:pt idx="355">
                  <c:v>-2.8764151640804245E-2</c:v>
                </c:pt>
                <c:pt idx="356">
                  <c:v>-2.8792582287847084E-2</c:v>
                </c:pt>
                <c:pt idx="357">
                  <c:v>-2.8802308561835417E-2</c:v>
                </c:pt>
                <c:pt idx="358">
                  <c:v>-2.961931557685582E-2</c:v>
                </c:pt>
                <c:pt idx="359">
                  <c:v>-3.0386943047012352E-2</c:v>
                </c:pt>
                <c:pt idx="360">
                  <c:v>-3.1101076010233028E-2</c:v>
                </c:pt>
                <c:pt idx="361">
                  <c:v>-3.1101076010233028E-2</c:v>
                </c:pt>
                <c:pt idx="362">
                  <c:v>-3.1345355122324753E-2</c:v>
                </c:pt>
                <c:pt idx="363">
                  <c:v>-3.1401842328949332E-2</c:v>
                </c:pt>
                <c:pt idx="364">
                  <c:v>-3.2070710709378121E-2</c:v>
                </c:pt>
                <c:pt idx="365">
                  <c:v>-3.2205008107909404E-2</c:v>
                </c:pt>
                <c:pt idx="366">
                  <c:v>-3.2372225203016601E-2</c:v>
                </c:pt>
                <c:pt idx="367">
                  <c:v>-3.3029122784690515E-2</c:v>
                </c:pt>
                <c:pt idx="368">
                  <c:v>-3.3123392824885176E-2</c:v>
                </c:pt>
                <c:pt idx="369">
                  <c:v>-3.3836777613183669E-2</c:v>
                </c:pt>
                <c:pt idx="370">
                  <c:v>-3.4857288207036992E-2</c:v>
                </c:pt>
                <c:pt idx="371">
                  <c:v>-3.4857288207036992E-2</c:v>
                </c:pt>
                <c:pt idx="372">
                  <c:v>-3.4857288207036992E-2</c:v>
                </c:pt>
                <c:pt idx="373">
                  <c:v>-3.4865892218642065E-2</c:v>
                </c:pt>
                <c:pt idx="374">
                  <c:v>-3.4939213361015686E-2</c:v>
                </c:pt>
                <c:pt idx="375">
                  <c:v>-3.5671302522368678E-2</c:v>
                </c:pt>
                <c:pt idx="376">
                  <c:v>-3.6556767542768535E-2</c:v>
                </c:pt>
                <c:pt idx="377">
                  <c:v>-3.65915576766499E-2</c:v>
                </c:pt>
                <c:pt idx="378">
                  <c:v>-3.6591931764110991E-2</c:v>
                </c:pt>
                <c:pt idx="379">
                  <c:v>-3.6600909863177149E-2</c:v>
                </c:pt>
                <c:pt idx="380">
                  <c:v>-3.7521539104919462E-2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6-4FFA-A6B3-063D82D78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104"/>
        <c:axId val="1"/>
      </c:scatterChart>
      <c:valAx>
        <c:axId val="89596610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6727879799666"/>
          <c:y val="0.92000129214617399"/>
          <c:w val="0.697829716193656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-1.8998449995706324E-2</c:v>
                </c:pt>
                <c:pt idx="1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77-44A4-8BCA-508BB7C6AE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  <c:pt idx="380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  <c:pt idx="3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-8.912099994631717E-3</c:v>
                </c:pt>
                <c:pt idx="2">
                  <c:v>-7.3149999661836773E-4</c:v>
                </c:pt>
                <c:pt idx="3">
                  <c:v>-2.0499499987636227E-3</c:v>
                </c:pt>
                <c:pt idx="4">
                  <c:v>-3.4744999720714986E-4</c:v>
                </c:pt>
                <c:pt idx="5">
                  <c:v>-2.7733999959309585E-3</c:v>
                </c:pt>
                <c:pt idx="6">
                  <c:v>-6.8847999973513652E-3</c:v>
                </c:pt>
                <c:pt idx="7">
                  <c:v>-4.5335499999055173E-3</c:v>
                </c:pt>
                <c:pt idx="8">
                  <c:v>-4.5216999933472835E-3</c:v>
                </c:pt>
                <c:pt idx="9">
                  <c:v>-1.6147499991348013E-3</c:v>
                </c:pt>
                <c:pt idx="10">
                  <c:v>1.2519000047177542E-3</c:v>
                </c:pt>
                <c:pt idx="11">
                  <c:v>-5.8411499958310742E-3</c:v>
                </c:pt>
                <c:pt idx="12">
                  <c:v>-2.5645999958214816E-3</c:v>
                </c:pt>
                <c:pt idx="13">
                  <c:v>4.8404000044683926E-3</c:v>
                </c:pt>
                <c:pt idx="24">
                  <c:v>1.7005499998049345E-2</c:v>
                </c:pt>
                <c:pt idx="25">
                  <c:v>2.1005499998864252E-2</c:v>
                </c:pt>
                <c:pt idx="26">
                  <c:v>3.047499994863756E-4</c:v>
                </c:pt>
                <c:pt idx="27">
                  <c:v>6.1423500010278076E-3</c:v>
                </c:pt>
                <c:pt idx="28">
                  <c:v>7.4204999982612208E-3</c:v>
                </c:pt>
                <c:pt idx="29">
                  <c:v>8.1229999996139668E-3</c:v>
                </c:pt>
                <c:pt idx="30">
                  <c:v>1.7324500004178844E-3</c:v>
                </c:pt>
                <c:pt idx="31">
                  <c:v>-2.0093499988433905E-3</c:v>
                </c:pt>
                <c:pt idx="32">
                  <c:v>-5.6213999996543862E-3</c:v>
                </c:pt>
                <c:pt idx="33">
                  <c:v>-7.7327999970293604E-3</c:v>
                </c:pt>
                <c:pt idx="34">
                  <c:v>4.5253999996930361E-3</c:v>
                </c:pt>
                <c:pt idx="35">
                  <c:v>6.2279000048874877E-3</c:v>
                </c:pt>
                <c:pt idx="36">
                  <c:v>-2.606949994515162E-3</c:v>
                </c:pt>
                <c:pt idx="37">
                  <c:v>9.4442000045091845E-3</c:v>
                </c:pt>
                <c:pt idx="38">
                  <c:v>3.5700500011444092E-3</c:v>
                </c:pt>
                <c:pt idx="39">
                  <c:v>7.5700500019593164E-3</c:v>
                </c:pt>
                <c:pt idx="40">
                  <c:v>6.4770000026328489E-3</c:v>
                </c:pt>
                <c:pt idx="41">
                  <c:v>4.3630000000121072E-3</c:v>
                </c:pt>
                <c:pt idx="42">
                  <c:v>8.2699500053422526E-3</c:v>
                </c:pt>
                <c:pt idx="43">
                  <c:v>6.5281499992124736E-3</c:v>
                </c:pt>
                <c:pt idx="44">
                  <c:v>8.6830500076757744E-3</c:v>
                </c:pt>
                <c:pt idx="45">
                  <c:v>1.5590000002703164E-2</c:v>
                </c:pt>
                <c:pt idx="46">
                  <c:v>3.9321500007645227E-3</c:v>
                </c:pt>
                <c:pt idx="47">
                  <c:v>6.8391000095289201E-3</c:v>
                </c:pt>
                <c:pt idx="48">
                  <c:v>-3.8305999987642281E-3</c:v>
                </c:pt>
                <c:pt idx="49">
                  <c:v>1.4202200007275678E-2</c:v>
                </c:pt>
                <c:pt idx="50">
                  <c:v>2.2743000081391074E-3</c:v>
                </c:pt>
                <c:pt idx="51">
                  <c:v>8.0672500043874606E-3</c:v>
                </c:pt>
                <c:pt idx="52">
                  <c:v>4.4185000006109476E-3</c:v>
                </c:pt>
                <c:pt idx="53">
                  <c:v>9.4593999965582043E-3</c:v>
                </c:pt>
                <c:pt idx="54">
                  <c:v>1.1383500022930093E-3</c:v>
                </c:pt>
                <c:pt idx="55">
                  <c:v>5.8265000552637503E-4</c:v>
                </c:pt>
                <c:pt idx="56">
                  <c:v>4.5300002966541797E-5</c:v>
                </c:pt>
                <c:pt idx="57">
                  <c:v>8.7365000217687339E-4</c:v>
                </c:pt>
                <c:pt idx="58">
                  <c:v>7.0925500040175393E-3</c:v>
                </c:pt>
                <c:pt idx="59">
                  <c:v>3.3257700008107349E-2</c:v>
                </c:pt>
                <c:pt idx="60">
                  <c:v>-5.0557199996546842E-2</c:v>
                </c:pt>
                <c:pt idx="61">
                  <c:v>5.3497499975492246E-3</c:v>
                </c:pt>
                <c:pt idx="62">
                  <c:v>5.9775500048999675E-3</c:v>
                </c:pt>
                <c:pt idx="63">
                  <c:v>5.9775500048999675E-3</c:v>
                </c:pt>
                <c:pt idx="64">
                  <c:v>1.0496500035515055E-3</c:v>
                </c:pt>
                <c:pt idx="65">
                  <c:v>1.0496500035515055E-3</c:v>
                </c:pt>
                <c:pt idx="66">
                  <c:v>5.5660500074736774E-3</c:v>
                </c:pt>
                <c:pt idx="67">
                  <c:v>5.5660500074736774E-3</c:v>
                </c:pt>
                <c:pt idx="68">
                  <c:v>-3.3434999932069331E-3</c:v>
                </c:pt>
                <c:pt idx="69">
                  <c:v>-3.3434999932069331E-3</c:v>
                </c:pt>
                <c:pt idx="70">
                  <c:v>4.0365000313613564E-4</c:v>
                </c:pt>
                <c:pt idx="71">
                  <c:v>3.8479500071844086E-3</c:v>
                </c:pt>
                <c:pt idx="72">
                  <c:v>-3.1939499967847951E-3</c:v>
                </c:pt>
                <c:pt idx="73">
                  <c:v>-1.7307949994574301E-2</c:v>
                </c:pt>
                <c:pt idx="74">
                  <c:v>5.8679000067058951E-3</c:v>
                </c:pt>
                <c:pt idx="75">
                  <c:v>1.5919050005322788E-2</c:v>
                </c:pt>
                <c:pt idx="76">
                  <c:v>2.4934999964898452E-4</c:v>
                </c:pt>
                <c:pt idx="77">
                  <c:v>8.4473000024445355E-3</c:v>
                </c:pt>
                <c:pt idx="78">
                  <c:v>7.9855000512907282E-4</c:v>
                </c:pt>
                <c:pt idx="79">
                  <c:v>3.2402500000898726E-3</c:v>
                </c:pt>
                <c:pt idx="80">
                  <c:v>4.1472000084468164E-3</c:v>
                </c:pt>
                <c:pt idx="81">
                  <c:v>5.9150000743102282E-4</c:v>
                </c:pt>
                <c:pt idx="82">
                  <c:v>4.9427500052843243E-3</c:v>
                </c:pt>
                <c:pt idx="83">
                  <c:v>-7.0599999889964238E-4</c:v>
                </c:pt>
                <c:pt idx="84">
                  <c:v>-4.4779999734601006E-4</c:v>
                </c:pt>
                <c:pt idx="85">
                  <c:v>-3.7269499953254126E-3</c:v>
                </c:pt>
                <c:pt idx="86">
                  <c:v>-5.2643000017269515E-3</c:v>
                </c:pt>
                <c:pt idx="87">
                  <c:v>-2.3756999944453128E-3</c:v>
                </c:pt>
                <c:pt idx="88">
                  <c:v>-6.5827500002342276E-3</c:v>
                </c:pt>
                <c:pt idx="89">
                  <c:v>-9.8618999982136302E-3</c:v>
                </c:pt>
                <c:pt idx="90">
                  <c:v>-2.3454999973182566E-3</c:v>
                </c:pt>
                <c:pt idx="91">
                  <c:v>-3.5208999979658984E-3</c:v>
                </c:pt>
                <c:pt idx="92">
                  <c:v>-2.6139499968849123E-3</c:v>
                </c:pt>
                <c:pt idx="93">
                  <c:v>7.830349997675512E-3</c:v>
                </c:pt>
                <c:pt idx="94">
                  <c:v>-5.8930999948643148E-3</c:v>
                </c:pt>
                <c:pt idx="95">
                  <c:v>-9.1404999693622813E-4</c:v>
                </c:pt>
                <c:pt idx="96">
                  <c:v>9.7455000650370494E-4</c:v>
                </c:pt>
                <c:pt idx="97">
                  <c:v>-1.5627999964635819E-3</c:v>
                </c:pt>
                <c:pt idx="98">
                  <c:v>1.580500029376708E-4</c:v>
                </c:pt>
                <c:pt idx="99">
                  <c:v>-4.436949995579198E-3</c:v>
                </c:pt>
                <c:pt idx="100">
                  <c:v>-1.0346499992010649E-2</c:v>
                </c:pt>
                <c:pt idx="101">
                  <c:v>-4.1996999934781343E-3</c:v>
                </c:pt>
                <c:pt idx="102">
                  <c:v>-3.8579999818466604E-4</c:v>
                </c:pt>
                <c:pt idx="103">
                  <c:v>-2.3899999359855428E-4</c:v>
                </c:pt>
                <c:pt idx="104">
                  <c:v>-6.2206499933381565E-3</c:v>
                </c:pt>
                <c:pt idx="105">
                  <c:v>3.7550002161879092E-5</c:v>
                </c:pt>
                <c:pt idx="106">
                  <c:v>1.4818500058026984E-3</c:v>
                </c:pt>
                <c:pt idx="107">
                  <c:v>-6.0738499960280024E-3</c:v>
                </c:pt>
                <c:pt idx="108">
                  <c:v>-8.6111999989952892E-3</c:v>
                </c:pt>
                <c:pt idx="109">
                  <c:v>2.3887999996077269E-3</c:v>
                </c:pt>
                <c:pt idx="110">
                  <c:v>-1.1669000014080666E-3</c:v>
                </c:pt>
                <c:pt idx="111">
                  <c:v>2.8330999994068407E-3</c:v>
                </c:pt>
                <c:pt idx="112">
                  <c:v>-2.1485499964910559E-3</c:v>
                </c:pt>
                <c:pt idx="113">
                  <c:v>-2.7042499932576902E-3</c:v>
                </c:pt>
                <c:pt idx="114">
                  <c:v>6.4700000802986324E-4</c:v>
                </c:pt>
                <c:pt idx="115">
                  <c:v>3.8304999980027787E-3</c:v>
                </c:pt>
                <c:pt idx="116">
                  <c:v>4.2747999978018925E-3</c:v>
                </c:pt>
                <c:pt idx="117">
                  <c:v>-9.1157499919063412E-3</c:v>
                </c:pt>
                <c:pt idx="118">
                  <c:v>-7.7854499977547675E-3</c:v>
                </c:pt>
                <c:pt idx="119">
                  <c:v>2.8665000718319789E-4</c:v>
                </c:pt>
                <c:pt idx="120">
                  <c:v>1.9359999714652076E-4</c:v>
                </c:pt>
                <c:pt idx="121">
                  <c:v>2.3694500050623901E-3</c:v>
                </c:pt>
                <c:pt idx="122">
                  <c:v>-2.07199998840224E-4</c:v>
                </c:pt>
                <c:pt idx="123">
                  <c:v>-1.7445499979658052E-3</c:v>
                </c:pt>
                <c:pt idx="124">
                  <c:v>-3.0236999955377541E-3</c:v>
                </c:pt>
                <c:pt idx="125">
                  <c:v>-8.6724499997217208E-3</c:v>
                </c:pt>
                <c:pt idx="126">
                  <c:v>-7.6724499958800152E-3</c:v>
                </c:pt>
                <c:pt idx="127">
                  <c:v>2.4926999976742081E-3</c:v>
                </c:pt>
                <c:pt idx="128">
                  <c:v>-6.0446499919635244E-3</c:v>
                </c:pt>
                <c:pt idx="129">
                  <c:v>-1.1560499988263473E-3</c:v>
                </c:pt>
                <c:pt idx="130">
                  <c:v>-3.0934999813325703E-4</c:v>
                </c:pt>
                <c:pt idx="131">
                  <c:v>-7.8466999984811991E-3</c:v>
                </c:pt>
                <c:pt idx="132">
                  <c:v>-1.0276549997797702E-2</c:v>
                </c:pt>
                <c:pt idx="133">
                  <c:v>-4.2765499965753406E-3</c:v>
                </c:pt>
                <c:pt idx="134">
                  <c:v>-2.7654999576043338E-4</c:v>
                </c:pt>
                <c:pt idx="135">
                  <c:v>2.2975000028964132E-3</c:v>
                </c:pt>
                <c:pt idx="136">
                  <c:v>-5.8138999957009219E-3</c:v>
                </c:pt>
                <c:pt idx="137">
                  <c:v>-3.9999999935389496E-3</c:v>
                </c:pt>
                <c:pt idx="139">
                  <c:v>-1.6487499960931018E-3</c:v>
                </c:pt>
                <c:pt idx="140">
                  <c:v>-9.4625000201631337E-4</c:v>
                </c:pt>
                <c:pt idx="141">
                  <c:v>3.6278000043239444E-3</c:v>
                </c:pt>
                <c:pt idx="143">
                  <c:v>5.7929500035243109E-3</c:v>
                </c:pt>
                <c:pt idx="144">
                  <c:v>-1.0762749996501952E-2</c:v>
                </c:pt>
                <c:pt idx="145">
                  <c:v>5.1258500025141984E-3</c:v>
                </c:pt>
                <c:pt idx="146">
                  <c:v>-2.4948849997599609E-2</c:v>
                </c:pt>
                <c:pt idx="147">
                  <c:v>-1.5504549999604933E-2</c:v>
                </c:pt>
                <c:pt idx="148">
                  <c:v>-5.0455000018700957E-4</c:v>
                </c:pt>
                <c:pt idx="149">
                  <c:v>-2.0602499935193919E-3</c:v>
                </c:pt>
                <c:pt idx="150">
                  <c:v>-3.6159499941277318E-3</c:v>
                </c:pt>
                <c:pt idx="151">
                  <c:v>-6.8950999921071343E-3</c:v>
                </c:pt>
                <c:pt idx="152">
                  <c:v>-2.3988150001969188E-2</c:v>
                </c:pt>
                <c:pt idx="153">
                  <c:v>-1.7424999532522634E-4</c:v>
                </c:pt>
                <c:pt idx="154">
                  <c:v>-6.7299499933142215E-3</c:v>
                </c:pt>
                <c:pt idx="155">
                  <c:v>-6.3915499922586605E-3</c:v>
                </c:pt>
                <c:pt idx="156">
                  <c:v>3.8247500051511452E-3</c:v>
                </c:pt>
                <c:pt idx="157">
                  <c:v>-3.109649995167274E-3</c:v>
                </c:pt>
                <c:pt idx="158">
                  <c:v>4.6112000054563396E-3</c:v>
                </c:pt>
                <c:pt idx="159">
                  <c:v>-7.5001999939559028E-3</c:v>
                </c:pt>
                <c:pt idx="160">
                  <c:v>3.4998000046471134E-3</c:v>
                </c:pt>
                <c:pt idx="161">
                  <c:v>1.0518149996642023E-2</c:v>
                </c:pt>
                <c:pt idx="162">
                  <c:v>-1.8037549991277047E-2</c:v>
                </c:pt>
                <c:pt idx="163">
                  <c:v>-4.8723999934736639E-3</c:v>
                </c:pt>
                <c:pt idx="164">
                  <c:v>8.8300002971664071E-5</c:v>
                </c:pt>
                <c:pt idx="165">
                  <c:v>5.809150003187824E-3</c:v>
                </c:pt>
                <c:pt idx="166">
                  <c:v>-2.7282000010018237E-3</c:v>
                </c:pt>
                <c:pt idx="167">
                  <c:v>-9.3769499944755808E-3</c:v>
                </c:pt>
                <c:pt idx="168">
                  <c:v>-1.3769500001217239E-3</c:v>
                </c:pt>
                <c:pt idx="169">
                  <c:v>8.5300000064307824E-3</c:v>
                </c:pt>
                <c:pt idx="170">
                  <c:v>-6.0256999931880273E-3</c:v>
                </c:pt>
                <c:pt idx="171">
                  <c:v>-6.0073499989812262E-3</c:v>
                </c:pt>
                <c:pt idx="172">
                  <c:v>-1.7082499980460852E-3</c:v>
                </c:pt>
                <c:pt idx="173">
                  <c:v>-2.2263949998887256E-2</c:v>
                </c:pt>
                <c:pt idx="174">
                  <c:v>-5.7501499977661297E-3</c:v>
                </c:pt>
                <c:pt idx="175">
                  <c:v>-4.80779999634251E-3</c:v>
                </c:pt>
                <c:pt idx="176">
                  <c:v>-1.0828749997017439E-2</c:v>
                </c:pt>
                <c:pt idx="177">
                  <c:v>3.0782000030740164E-3</c:v>
                </c:pt>
                <c:pt idx="178">
                  <c:v>7.3162150001735426E-2</c:v>
                </c:pt>
                <c:pt idx="179">
                  <c:v>-1.6654349994496442E-2</c:v>
                </c:pt>
                <c:pt idx="180">
                  <c:v>-8.5075500028324313E-3</c:v>
                </c:pt>
                <c:pt idx="181">
                  <c:v>-1.5075499977683648E-3</c:v>
                </c:pt>
                <c:pt idx="182">
                  <c:v>4.9146500023198314E-3</c:v>
                </c:pt>
                <c:pt idx="183">
                  <c:v>-1.9009999232366681E-4</c:v>
                </c:pt>
                <c:pt idx="184">
                  <c:v>-4.3945499928668141E-3</c:v>
                </c:pt>
                <c:pt idx="185">
                  <c:v>-5.7667500004754402E-3</c:v>
                </c:pt>
                <c:pt idx="186">
                  <c:v>2.2988500059000216E-3</c:v>
                </c:pt>
                <c:pt idx="187">
                  <c:v>-7.941999938338995E-4</c:v>
                </c:pt>
                <c:pt idx="188">
                  <c:v>-3.2056999989436008E-3</c:v>
                </c:pt>
                <c:pt idx="189">
                  <c:v>4.5898500029579736E-3</c:v>
                </c:pt>
                <c:pt idx="190">
                  <c:v>-7.2475999986636452E-3</c:v>
                </c:pt>
                <c:pt idx="191">
                  <c:v>3.4326449997024611E-2</c:v>
                </c:pt>
                <c:pt idx="192">
                  <c:v>2.23760000517359E-3</c:v>
                </c:pt>
                <c:pt idx="193">
                  <c:v>-4.4595499930437654E-3</c:v>
                </c:pt>
                <c:pt idx="194">
                  <c:v>-1.7849990399554372E-5</c:v>
                </c:pt>
                <c:pt idx="195">
                  <c:v>3.426450006372761E-3</c:v>
                </c:pt>
                <c:pt idx="196">
                  <c:v>2.7776999995694496E-3</c:v>
                </c:pt>
                <c:pt idx="197">
                  <c:v>-4.8526999962632544E-3</c:v>
                </c:pt>
                <c:pt idx="198">
                  <c:v>-7.5014500034740195E-3</c:v>
                </c:pt>
                <c:pt idx="199">
                  <c:v>6.4985499993781559E-3</c:v>
                </c:pt>
                <c:pt idx="200">
                  <c:v>2.94285000563832E-3</c:v>
                </c:pt>
                <c:pt idx="201">
                  <c:v>7.8488000071956776E-3</c:v>
                </c:pt>
                <c:pt idx="202">
                  <c:v>6.2840000027790666E-3</c:v>
                </c:pt>
                <c:pt idx="203">
                  <c:v>2.6352499990025535E-3</c:v>
                </c:pt>
                <c:pt idx="204">
                  <c:v>-4.3463999973027967E-3</c:v>
                </c:pt>
                <c:pt idx="205">
                  <c:v>-4.8902499984251335E-3</c:v>
                </c:pt>
                <c:pt idx="206">
                  <c:v>2.7484000092954375E-3</c:v>
                </c:pt>
                <c:pt idx="207">
                  <c:v>-6.5674499928718433E-3</c:v>
                </c:pt>
                <c:pt idx="208">
                  <c:v>-2.567449992056936E-3</c:v>
                </c:pt>
                <c:pt idx="209">
                  <c:v>2.4325500053237192E-3</c:v>
                </c:pt>
                <c:pt idx="210">
                  <c:v>-1.6604999982519075E-3</c:v>
                </c:pt>
                <c:pt idx="211">
                  <c:v>-1.2609349992999341E-2</c:v>
                </c:pt>
                <c:pt idx="212">
                  <c:v>-1.0208500025328249E-3</c:v>
                </c:pt>
                <c:pt idx="213">
                  <c:v>-9.4874999922467396E-4</c:v>
                </c:pt>
                <c:pt idx="214">
                  <c:v>-3.6905499946442433E-3</c:v>
                </c:pt>
                <c:pt idx="215">
                  <c:v>-6.9054999767104164E-4</c:v>
                </c:pt>
                <c:pt idx="216">
                  <c:v>-7.8360000043176115E-4</c:v>
                </c:pt>
                <c:pt idx="217">
                  <c:v>-1.1507049995998386E-2</c:v>
                </c:pt>
                <c:pt idx="218">
                  <c:v>-7.3009999978239648E-3</c:v>
                </c:pt>
                <c:pt idx="219">
                  <c:v>4.2874999999185093E-3</c:v>
                </c:pt>
                <c:pt idx="220">
                  <c:v>-2.5657000005594455E-3</c:v>
                </c:pt>
                <c:pt idx="221">
                  <c:v>-7.2563499998068437E-3</c:v>
                </c:pt>
                <c:pt idx="222">
                  <c:v>5.3531000012299046E-3</c:v>
                </c:pt>
                <c:pt idx="223">
                  <c:v>-3.1305000011343509E-3</c:v>
                </c:pt>
                <c:pt idx="224">
                  <c:v>4.157900002610404E-3</c:v>
                </c:pt>
                <c:pt idx="225">
                  <c:v>-6.9453999967663549E-3</c:v>
                </c:pt>
                <c:pt idx="226">
                  <c:v>-1.2894250001409091E-2</c:v>
                </c:pt>
                <c:pt idx="227">
                  <c:v>-1.2359499996819068E-2</c:v>
                </c:pt>
                <c:pt idx="228">
                  <c:v>-7.5639499918906949E-3</c:v>
                </c:pt>
                <c:pt idx="229">
                  <c:v>-6.2519999919459224E-3</c:v>
                </c:pt>
                <c:pt idx="230">
                  <c:v>-7.8935000055935234E-4</c:v>
                </c:pt>
                <c:pt idx="231">
                  <c:v>-7.4799999929382466E-3</c:v>
                </c:pt>
                <c:pt idx="232">
                  <c:v>-6.1889999997220002E-3</c:v>
                </c:pt>
                <c:pt idx="233">
                  <c:v>-8.1168999968213029E-3</c:v>
                </c:pt>
                <c:pt idx="234">
                  <c:v>-2.9517500006477349E-3</c:v>
                </c:pt>
                <c:pt idx="235">
                  <c:v>-8.4481999947456643E-3</c:v>
                </c:pt>
                <c:pt idx="236">
                  <c:v>-1.256219999777386E-2</c:v>
                </c:pt>
                <c:pt idx="237">
                  <c:v>-4.415399998833891E-3</c:v>
                </c:pt>
                <c:pt idx="238">
                  <c:v>-4.9015999975381419E-3</c:v>
                </c:pt>
                <c:pt idx="239">
                  <c:v>3.5545499995350838E-3</c:v>
                </c:pt>
                <c:pt idx="240">
                  <c:v>-9.2803000006824732E-3</c:v>
                </c:pt>
                <c:pt idx="241">
                  <c:v>-1.467084999603685E-2</c:v>
                </c:pt>
                <c:pt idx="242">
                  <c:v>-8.7638999975752085E-3</c:v>
                </c:pt>
                <c:pt idx="243">
                  <c:v>-4.8569499995210208E-3</c:v>
                </c:pt>
                <c:pt idx="244">
                  <c:v>-1.2505699996836483E-2</c:v>
                </c:pt>
                <c:pt idx="245">
                  <c:v>-1.050569999642903E-2</c:v>
                </c:pt>
                <c:pt idx="246">
                  <c:v>-1.0371750002377667E-2</c:v>
                </c:pt>
                <c:pt idx="247">
                  <c:v>-2.269450000312645E-3</c:v>
                </c:pt>
                <c:pt idx="248">
                  <c:v>-1.2329699995461851E-2</c:v>
                </c:pt>
                <c:pt idx="249">
                  <c:v>-4.5222999979159795E-3</c:v>
                </c:pt>
                <c:pt idx="250">
                  <c:v>-7.615349990373943E-3</c:v>
                </c:pt>
                <c:pt idx="251">
                  <c:v>3.8465000397991389E-4</c:v>
                </c:pt>
                <c:pt idx="252">
                  <c:v>1.939350004249718E-3</c:v>
                </c:pt>
                <c:pt idx="253">
                  <c:v>2.6983500065398403E-3</c:v>
                </c:pt>
                <c:pt idx="254">
                  <c:v>-1.2376349994156044E-2</c:v>
                </c:pt>
                <c:pt idx="255">
                  <c:v>-1.0772499954327941E-3</c:v>
                </c:pt>
                <c:pt idx="256">
                  <c:v>-9.7560499998508021E-3</c:v>
                </c:pt>
                <c:pt idx="257">
                  <c:v>1.8141000036848709E-3</c:v>
                </c:pt>
                <c:pt idx="258">
                  <c:v>-5.2589999977499247E-3</c:v>
                </c:pt>
                <c:pt idx="259">
                  <c:v>-5.5590999982086942E-3</c:v>
                </c:pt>
                <c:pt idx="260">
                  <c:v>-5.2890500010107644E-3</c:v>
                </c:pt>
                <c:pt idx="261">
                  <c:v>-2.3584000009577721E-3</c:v>
                </c:pt>
                <c:pt idx="262">
                  <c:v>-4.9962999983108602E-3</c:v>
                </c:pt>
                <c:pt idx="263">
                  <c:v>-1.4924199997039977E-2</c:v>
                </c:pt>
                <c:pt idx="264">
                  <c:v>-7.924199991975911E-3</c:v>
                </c:pt>
                <c:pt idx="265">
                  <c:v>-7.4798999994527549E-3</c:v>
                </c:pt>
                <c:pt idx="266">
                  <c:v>-3.9058499969542027E-3</c:v>
                </c:pt>
                <c:pt idx="267">
                  <c:v>-5.6853499991120771E-3</c:v>
                </c:pt>
                <c:pt idx="268">
                  <c:v>-4.5921499986434355E-3</c:v>
                </c:pt>
                <c:pt idx="269">
                  <c:v>-1.3374249996559229E-2</c:v>
                </c:pt>
                <c:pt idx="270">
                  <c:v>-1.2374249999993481E-2</c:v>
                </c:pt>
                <c:pt idx="271">
                  <c:v>-2.4564999330323189E-4</c:v>
                </c:pt>
                <c:pt idx="272">
                  <c:v>7.7952499996172264E-3</c:v>
                </c:pt>
                <c:pt idx="273">
                  <c:v>-1.1937299997953232E-2</c:v>
                </c:pt>
                <c:pt idx="274">
                  <c:v>-5.5004999958327971E-3</c:v>
                </c:pt>
                <c:pt idx="275">
                  <c:v>-1.6044199997850228E-2</c:v>
                </c:pt>
                <c:pt idx="276">
                  <c:v>-1.888929999404354E-2</c:v>
                </c:pt>
                <c:pt idx="277">
                  <c:v>-1.7928449997270945E-2</c:v>
                </c:pt>
                <c:pt idx="278">
                  <c:v>-1.1617500000284053E-2</c:v>
                </c:pt>
                <c:pt idx="279">
                  <c:v>-7.1613499967497773E-3</c:v>
                </c:pt>
                <c:pt idx="280">
                  <c:v>-1.5664149992517196E-2</c:v>
                </c:pt>
                <c:pt idx="281">
                  <c:v>-1.4076649997150525E-2</c:v>
                </c:pt>
                <c:pt idx="282">
                  <c:v>-1.2815699999919161E-2</c:v>
                </c:pt>
                <c:pt idx="283">
                  <c:v>-1.8279349998920225E-2</c:v>
                </c:pt>
                <c:pt idx="284">
                  <c:v>-1.796999999351101E-2</c:v>
                </c:pt>
                <c:pt idx="285">
                  <c:v>-1.9513849998475052E-2</c:v>
                </c:pt>
                <c:pt idx="286">
                  <c:v>-1.1930550004763063E-2</c:v>
                </c:pt>
                <c:pt idx="287">
                  <c:v>-2.7192649999051355E-2</c:v>
                </c:pt>
                <c:pt idx="288">
                  <c:v>-1.757509999879403E-2</c:v>
                </c:pt>
                <c:pt idx="289">
                  <c:v>-1.4607749995775521E-2</c:v>
                </c:pt>
                <c:pt idx="290">
                  <c:v>-1.5535649996309076E-2</c:v>
                </c:pt>
                <c:pt idx="291">
                  <c:v>-1.8721749998803716E-2</c:v>
                </c:pt>
                <c:pt idx="292">
                  <c:v>-1.9205349999538157E-2</c:v>
                </c:pt>
                <c:pt idx="293">
                  <c:v>-1.5983849996700883E-2</c:v>
                </c:pt>
                <c:pt idx="294">
                  <c:v>-1.6021849995013326E-2</c:v>
                </c:pt>
                <c:pt idx="295">
                  <c:v>-1.7877650003356393E-2</c:v>
                </c:pt>
                <c:pt idx="296">
                  <c:v>-1.6561500000534579E-2</c:v>
                </c:pt>
                <c:pt idx="297">
                  <c:v>-2.0625649995054118E-2</c:v>
                </c:pt>
                <c:pt idx="298">
                  <c:v>-1.4666249997389968E-2</c:v>
                </c:pt>
                <c:pt idx="299">
                  <c:v>-1.2221949997183401E-2</c:v>
                </c:pt>
                <c:pt idx="300">
                  <c:v>-1.6852350003318861E-2</c:v>
                </c:pt>
                <c:pt idx="301">
                  <c:v>-2.3135399998864159E-2</c:v>
                </c:pt>
                <c:pt idx="302">
                  <c:v>-2.4491849995683879E-2</c:v>
                </c:pt>
                <c:pt idx="303">
                  <c:v>-1.3505999995686579E-2</c:v>
                </c:pt>
                <c:pt idx="304">
                  <c:v>-2.0124549999309238E-2</c:v>
                </c:pt>
                <c:pt idx="305">
                  <c:v>-2.2313250003207941E-2</c:v>
                </c:pt>
                <c:pt idx="306">
                  <c:v>-1.8427249997330364E-2</c:v>
                </c:pt>
                <c:pt idx="308">
                  <c:v>-1.7462349998822901E-2</c:v>
                </c:pt>
                <c:pt idx="309">
                  <c:v>-1.74228999967454E-2</c:v>
                </c:pt>
                <c:pt idx="310">
                  <c:v>-2.7183049998711795E-2</c:v>
                </c:pt>
                <c:pt idx="311">
                  <c:v>-1.5608999994583428E-2</c:v>
                </c:pt>
                <c:pt idx="312">
                  <c:v>-1.4164699998218566E-2</c:v>
                </c:pt>
                <c:pt idx="316">
                  <c:v>-2.6427799995872192E-2</c:v>
                </c:pt>
                <c:pt idx="317">
                  <c:v>-1.5932349997456186E-2</c:v>
                </c:pt>
                <c:pt idx="351">
                  <c:v>-2.1443249999720138E-2</c:v>
                </c:pt>
                <c:pt idx="352">
                  <c:v>-2.1668649998900946E-2</c:v>
                </c:pt>
                <c:pt idx="353">
                  <c:v>-2.085475000058068E-2</c:v>
                </c:pt>
                <c:pt idx="355">
                  <c:v>-2.1829449993674643E-2</c:v>
                </c:pt>
                <c:pt idx="356">
                  <c:v>-3.1201649995637126E-2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77-44A4-8BCA-508BB7C6AE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4">
                  <c:v>-8.210500018321909E-4</c:v>
                </c:pt>
                <c:pt idx="15">
                  <c:v>-6.4199999178526923E-4</c:v>
                </c:pt>
                <c:pt idx="16">
                  <c:v>-8.3504999929573387E-4</c:v>
                </c:pt>
                <c:pt idx="17">
                  <c:v>-9.9074999161530286E-4</c:v>
                </c:pt>
                <c:pt idx="18">
                  <c:v>-7.2809999983292073E-4</c:v>
                </c:pt>
                <c:pt idx="19">
                  <c:v>-1.283799996599555E-3</c:v>
                </c:pt>
                <c:pt idx="20">
                  <c:v>-1.4812999943387695E-3</c:v>
                </c:pt>
                <c:pt idx="21">
                  <c:v>-1.7111499983002432E-3</c:v>
                </c:pt>
                <c:pt idx="22">
                  <c:v>-1.1370999927748926E-3</c:v>
                </c:pt>
                <c:pt idx="23">
                  <c:v>-1.8833499925676733E-3</c:v>
                </c:pt>
                <c:pt idx="142">
                  <c:v>-2.5399500009370968E-3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77-44A4-8BCA-508BB7C6AE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07">
                  <c:v>-2.05791499975021E-2</c:v>
                </c:pt>
                <c:pt idx="313">
                  <c:v>-2.0398249995196238E-2</c:v>
                </c:pt>
                <c:pt idx="314">
                  <c:v>-2.0095099993341137E-2</c:v>
                </c:pt>
                <c:pt idx="315">
                  <c:v>-1.9576299993786961E-2</c:v>
                </c:pt>
                <c:pt idx="318">
                  <c:v>-2.2144599999592174E-2</c:v>
                </c:pt>
                <c:pt idx="319">
                  <c:v>-2.1700299992517103E-2</c:v>
                </c:pt>
                <c:pt idx="320">
                  <c:v>-2.3811699997168034E-2</c:v>
                </c:pt>
                <c:pt idx="321">
                  <c:v>-2.018389999284409E-2</c:v>
                </c:pt>
                <c:pt idx="322">
                  <c:v>-1.3739599999098573E-2</c:v>
                </c:pt>
                <c:pt idx="323">
                  <c:v>-1.7481399998359848E-2</c:v>
                </c:pt>
                <c:pt idx="324">
                  <c:v>-2.7095749996078666E-2</c:v>
                </c:pt>
                <c:pt idx="325">
                  <c:v>-2.0763699998497032E-2</c:v>
                </c:pt>
                <c:pt idx="326">
                  <c:v>-2.1200600000156555E-2</c:v>
                </c:pt>
                <c:pt idx="327">
                  <c:v>-1.7872799995529931E-2</c:v>
                </c:pt>
                <c:pt idx="328">
                  <c:v>-2.1184199998970143E-2</c:v>
                </c:pt>
                <c:pt idx="329">
                  <c:v>-2.1954800002276897E-2</c:v>
                </c:pt>
                <c:pt idx="330">
                  <c:v>-2.94124499996542E-2</c:v>
                </c:pt>
                <c:pt idx="331">
                  <c:v>-2.3881049994088244E-2</c:v>
                </c:pt>
                <c:pt idx="332">
                  <c:v>-2.3196249996544793E-2</c:v>
                </c:pt>
                <c:pt idx="333">
                  <c:v>-2.3277449996385258E-2</c:v>
                </c:pt>
                <c:pt idx="334">
                  <c:v>-3.6356949996843468E-2</c:v>
                </c:pt>
                <c:pt idx="335">
                  <c:v>-2.4926949990913272E-2</c:v>
                </c:pt>
                <c:pt idx="336">
                  <c:v>-2.4896750001062173E-2</c:v>
                </c:pt>
                <c:pt idx="337">
                  <c:v>-3.1315749998611864E-2</c:v>
                </c:pt>
                <c:pt idx="338">
                  <c:v>-2.4015750001126435E-2</c:v>
                </c:pt>
                <c:pt idx="339">
                  <c:v>-2.4237350000475999E-2</c:v>
                </c:pt>
                <c:pt idx="340">
                  <c:v>-2.4637249996885657E-2</c:v>
                </c:pt>
                <c:pt idx="341">
                  <c:v>-2.4779799998214003E-2</c:v>
                </c:pt>
                <c:pt idx="342">
                  <c:v>-2.4846349995641503E-2</c:v>
                </c:pt>
                <c:pt idx="343">
                  <c:v>-2.4958750000223517E-2</c:v>
                </c:pt>
                <c:pt idx="344">
                  <c:v>-2.5422249993425794E-2</c:v>
                </c:pt>
                <c:pt idx="345">
                  <c:v>-2.5276949992985465E-2</c:v>
                </c:pt>
                <c:pt idx="346">
                  <c:v>-2.5528749996738043E-2</c:v>
                </c:pt>
                <c:pt idx="347">
                  <c:v>-2.5851749996945728E-2</c:v>
                </c:pt>
                <c:pt idx="348">
                  <c:v>-2.6259350001055282E-2</c:v>
                </c:pt>
                <c:pt idx="349">
                  <c:v>-2.6670849998481572E-2</c:v>
                </c:pt>
                <c:pt idx="350">
                  <c:v>-2.6687549994676374E-2</c:v>
                </c:pt>
                <c:pt idx="354">
                  <c:v>-2.7109799993922934E-2</c:v>
                </c:pt>
                <c:pt idx="357">
                  <c:v>-2.75763499957975E-2</c:v>
                </c:pt>
                <c:pt idx="358">
                  <c:v>-2.7251149993389845E-2</c:v>
                </c:pt>
                <c:pt idx="359">
                  <c:v>-2.8300549995037727E-2</c:v>
                </c:pt>
                <c:pt idx="360">
                  <c:v>-2.993909999349853E-2</c:v>
                </c:pt>
                <c:pt idx="361">
                  <c:v>-2.9939099942566827E-2</c:v>
                </c:pt>
                <c:pt idx="362">
                  <c:v>-3.0084450001595542E-2</c:v>
                </c:pt>
                <c:pt idx="363">
                  <c:v>-3.1102900000405498E-2</c:v>
                </c:pt>
                <c:pt idx="364">
                  <c:v>-3.2801499997731298E-2</c:v>
                </c:pt>
                <c:pt idx="365">
                  <c:v>-3.1217550000292249E-2</c:v>
                </c:pt>
                <c:pt idx="366">
                  <c:v>-3.2417199996416457E-2</c:v>
                </c:pt>
                <c:pt idx="367">
                  <c:v>-3.2385400001658127E-2</c:v>
                </c:pt>
                <c:pt idx="368">
                  <c:v>-3.3224799997697119E-2</c:v>
                </c:pt>
                <c:pt idx="369">
                  <c:v>-3.3711449999827892E-2</c:v>
                </c:pt>
                <c:pt idx="370">
                  <c:v>-3.720305000024382E-2</c:v>
                </c:pt>
                <c:pt idx="371">
                  <c:v>-3.5903050003980752E-2</c:v>
                </c:pt>
                <c:pt idx="372">
                  <c:v>-3.5703050001757219E-2</c:v>
                </c:pt>
                <c:pt idx="373">
                  <c:v>-3.6299899998994078E-2</c:v>
                </c:pt>
                <c:pt idx="374">
                  <c:v>-3.7786099994264077E-2</c:v>
                </c:pt>
                <c:pt idx="375">
                  <c:v>-3.5370249992411118E-2</c:v>
                </c:pt>
                <c:pt idx="376">
                  <c:v>-3.5193900002923328E-2</c:v>
                </c:pt>
                <c:pt idx="377">
                  <c:v>-3.5407249997660983E-2</c:v>
                </c:pt>
                <c:pt idx="378">
                  <c:v>-3.5833200003253296E-2</c:v>
                </c:pt>
                <c:pt idx="379">
                  <c:v>-3.5455999990517739E-2</c:v>
                </c:pt>
                <c:pt idx="380">
                  <c:v>-3.6318949998531025E-2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77-44A4-8BCA-508BB7C6AE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77-44A4-8BCA-508BB7C6A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77-44A4-8BCA-508BB7C6A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77-44A4-8BCA-508BB7C6A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  <c:pt idx="380">
                  <c:v>55470.5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3.8726089476812942E-2</c:v>
                </c:pt>
                <c:pt idx="1">
                  <c:v>3.5945497378531505E-2</c:v>
                </c:pt>
                <c:pt idx="2">
                  <c:v>3.1748610152563604E-2</c:v>
                </c:pt>
                <c:pt idx="3">
                  <c:v>3.1692122945939025E-2</c:v>
                </c:pt>
                <c:pt idx="4">
                  <c:v>3.1673418572884526E-2</c:v>
                </c:pt>
                <c:pt idx="5">
                  <c:v>3.1673044485423435E-2</c:v>
                </c:pt>
                <c:pt idx="6">
                  <c:v>3.166855543589036E-2</c:v>
                </c:pt>
                <c:pt idx="7">
                  <c:v>3.165920324936311E-2</c:v>
                </c:pt>
                <c:pt idx="8">
                  <c:v>3.1555581022641201E-2</c:v>
                </c:pt>
                <c:pt idx="9">
                  <c:v>3.1548473360880493E-2</c:v>
                </c:pt>
                <c:pt idx="10">
                  <c:v>3.0915143289255244E-2</c:v>
                </c:pt>
                <c:pt idx="11">
                  <c:v>3.0908035627494536E-2</c:v>
                </c:pt>
                <c:pt idx="12">
                  <c:v>3.088895716697895E-2</c:v>
                </c:pt>
                <c:pt idx="13">
                  <c:v>3.0851548420869956E-2</c:v>
                </c:pt>
                <c:pt idx="14">
                  <c:v>2.4832107084471925E-2</c:v>
                </c:pt>
                <c:pt idx="15">
                  <c:v>2.4794324250901841E-2</c:v>
                </c:pt>
                <c:pt idx="16">
                  <c:v>2.4787216589141133E-2</c:v>
                </c:pt>
                <c:pt idx="17">
                  <c:v>2.4784972064374595E-2</c:v>
                </c:pt>
                <c:pt idx="18">
                  <c:v>2.4780108927380425E-2</c:v>
                </c:pt>
                <c:pt idx="19">
                  <c:v>2.4777864402613883E-2</c:v>
                </c:pt>
                <c:pt idx="20">
                  <c:v>2.4759160029559388E-2</c:v>
                </c:pt>
                <c:pt idx="21">
                  <c:v>2.469818377340173E-2</c:v>
                </c:pt>
                <c:pt idx="22">
                  <c:v>2.4697809685940639E-2</c:v>
                </c:pt>
                <c:pt idx="23">
                  <c:v>2.4669753126358895E-2</c:v>
                </c:pt>
                <c:pt idx="24">
                  <c:v>1.0971792563629E-2</c:v>
                </c:pt>
                <c:pt idx="25">
                  <c:v>1.0971792563629E-2</c:v>
                </c:pt>
                <c:pt idx="26">
                  <c:v>1.0154411461147508E-2</c:v>
                </c:pt>
                <c:pt idx="27">
                  <c:v>9.9329516841822705E-3</c:v>
                </c:pt>
                <c:pt idx="28">
                  <c:v>9.3632164809423109E-3</c:v>
                </c:pt>
                <c:pt idx="29">
                  <c:v>9.3445121078878125E-3</c:v>
                </c:pt>
                <c:pt idx="30">
                  <c:v>9.3187000730726097E-3</c:v>
                </c:pt>
                <c:pt idx="31">
                  <c:v>9.3022402247846525E-3</c:v>
                </c:pt>
                <c:pt idx="32">
                  <c:v>9.2876508138021452E-3</c:v>
                </c:pt>
                <c:pt idx="33">
                  <c:v>9.2831617642690663E-3</c:v>
                </c:pt>
                <c:pt idx="34">
                  <c:v>9.2667019159811091E-3</c:v>
                </c:pt>
                <c:pt idx="35">
                  <c:v>9.2479975429266108E-3</c:v>
                </c:pt>
                <c:pt idx="36">
                  <c:v>9.2244300328779456E-3</c:v>
                </c:pt>
                <c:pt idx="37">
                  <c:v>9.1559720274984897E-3</c:v>
                </c:pt>
                <c:pt idx="38">
                  <c:v>9.0972402961073708E-3</c:v>
                </c:pt>
                <c:pt idx="39">
                  <c:v>9.0972402961073708E-3</c:v>
                </c:pt>
                <c:pt idx="40">
                  <c:v>9.0901326343466628E-3</c:v>
                </c:pt>
                <c:pt idx="41">
                  <c:v>9.0452421390158702E-3</c:v>
                </c:pt>
                <c:pt idx="42">
                  <c:v>9.0381344772551622E-3</c:v>
                </c:pt>
                <c:pt idx="43">
                  <c:v>9.0216746289672051E-3</c:v>
                </c:pt>
                <c:pt idx="44">
                  <c:v>8.5510726029160763E-3</c:v>
                </c:pt>
                <c:pt idx="45">
                  <c:v>8.5439649411553666E-3</c:v>
                </c:pt>
                <c:pt idx="46">
                  <c:v>8.3932076943361265E-3</c:v>
                </c:pt>
                <c:pt idx="47">
                  <c:v>8.3861000325754186E-3</c:v>
                </c:pt>
                <c:pt idx="48">
                  <c:v>8.3389650124780865E-3</c:v>
                </c:pt>
                <c:pt idx="49">
                  <c:v>8.2731256193262596E-3</c:v>
                </c:pt>
                <c:pt idx="50">
                  <c:v>8.2424504475168865E-3</c:v>
                </c:pt>
                <c:pt idx="51">
                  <c:v>8.190452290425386E-3</c:v>
                </c:pt>
                <c:pt idx="52">
                  <c:v>8.1811001038981368E-3</c:v>
                </c:pt>
                <c:pt idx="53">
                  <c:v>7.6656075825162163E-3</c:v>
                </c:pt>
                <c:pt idx="54">
                  <c:v>7.5687189300939249E-3</c:v>
                </c:pt>
                <c:pt idx="55">
                  <c:v>7.5664744053273855E-3</c:v>
                </c:pt>
                <c:pt idx="56">
                  <c:v>7.5616112683332161E-3</c:v>
                </c:pt>
                <c:pt idx="57">
                  <c:v>7.4841751638876014E-3</c:v>
                </c:pt>
                <c:pt idx="58">
                  <c:v>7.4325510942571914E-3</c:v>
                </c:pt>
                <c:pt idx="59">
                  <c:v>7.4089835842085262E-3</c:v>
                </c:pt>
                <c:pt idx="60">
                  <c:v>6.8321407192078569E-3</c:v>
                </c:pt>
                <c:pt idx="61">
                  <c:v>6.825033057447148E-3</c:v>
                </c:pt>
                <c:pt idx="62">
                  <c:v>6.7966024104043135E-3</c:v>
                </c:pt>
                <c:pt idx="63">
                  <c:v>6.7966024104043135E-3</c:v>
                </c:pt>
                <c:pt idx="64">
                  <c:v>6.7659272385949395E-3</c:v>
                </c:pt>
                <c:pt idx="65">
                  <c:v>6.7659272385949395E-3</c:v>
                </c:pt>
                <c:pt idx="66">
                  <c:v>6.7330075420190261E-3</c:v>
                </c:pt>
                <c:pt idx="67">
                  <c:v>6.7330075420190261E-3</c:v>
                </c:pt>
                <c:pt idx="68">
                  <c:v>6.6997137579820221E-3</c:v>
                </c:pt>
                <c:pt idx="69">
                  <c:v>6.6997137579820221E-3</c:v>
                </c:pt>
                <c:pt idx="70">
                  <c:v>6.5115477650537889E-3</c:v>
                </c:pt>
                <c:pt idx="71">
                  <c:v>6.5093032402872494E-3</c:v>
                </c:pt>
                <c:pt idx="72">
                  <c:v>6.4337375731470837E-3</c:v>
                </c:pt>
                <c:pt idx="73">
                  <c:v>6.3888470778162921E-3</c:v>
                </c:pt>
                <c:pt idx="74">
                  <c:v>5.9560278853352452E-3</c:v>
                </c:pt>
                <c:pt idx="75">
                  <c:v>5.8875698799557884E-3</c:v>
                </c:pt>
                <c:pt idx="76">
                  <c:v>5.8404348598584573E-3</c:v>
                </c:pt>
                <c:pt idx="77">
                  <c:v>5.7510279566579644E-3</c:v>
                </c:pt>
                <c:pt idx="78">
                  <c:v>5.741675770130716E-3</c:v>
                </c:pt>
                <c:pt idx="79">
                  <c:v>5.6990297995664647E-3</c:v>
                </c:pt>
                <c:pt idx="80">
                  <c:v>5.6919221378057558E-3</c:v>
                </c:pt>
                <c:pt idx="81">
                  <c:v>5.6896776130392164E-3</c:v>
                </c:pt>
                <c:pt idx="82">
                  <c:v>5.6803254265119681E-3</c:v>
                </c:pt>
                <c:pt idx="83">
                  <c:v>5.6709732399847198E-3</c:v>
                </c:pt>
                <c:pt idx="84">
                  <c:v>5.6545133916967635E-3</c:v>
                </c:pt>
                <c:pt idx="85">
                  <c:v>5.6331904064146378E-3</c:v>
                </c:pt>
                <c:pt idx="86">
                  <c:v>5.6283272694204684E-3</c:v>
                </c:pt>
                <c:pt idx="87">
                  <c:v>5.6238382198873886E-3</c:v>
                </c:pt>
                <c:pt idx="88">
                  <c:v>5.5718400627958889E-3</c:v>
                </c:pt>
                <c:pt idx="89">
                  <c:v>5.5505170775137632E-3</c:v>
                </c:pt>
                <c:pt idx="90">
                  <c:v>5.5175973809378498E-3</c:v>
                </c:pt>
                <c:pt idx="91">
                  <c:v>5.0941303749840513E-3</c:v>
                </c:pt>
                <c:pt idx="92">
                  <c:v>5.0870227132233424E-3</c:v>
                </c:pt>
                <c:pt idx="93">
                  <c:v>5.084778188456803E-3</c:v>
                </c:pt>
                <c:pt idx="94">
                  <c:v>5.0656997279412167E-3</c:v>
                </c:pt>
                <c:pt idx="95">
                  <c:v>5.0279168943711339E-3</c:v>
                </c:pt>
                <c:pt idx="96">
                  <c:v>5.0234278448380541E-3</c:v>
                </c:pt>
                <c:pt idx="97">
                  <c:v>5.0185647078438856E-3</c:v>
                </c:pt>
                <c:pt idx="98">
                  <c:v>4.9972417225617599E-3</c:v>
                </c:pt>
                <c:pt idx="99">
                  <c:v>4.9598329764527667E-3</c:v>
                </c:pt>
                <c:pt idx="100">
                  <c:v>4.9265391924157636E-3</c:v>
                </c:pt>
                <c:pt idx="101">
                  <c:v>4.9055902945947276E-3</c:v>
                </c:pt>
                <c:pt idx="102">
                  <c:v>4.8913749710733099E-3</c:v>
                </c:pt>
                <c:pt idx="103">
                  <c:v>4.8704260732522738E-3</c:v>
                </c:pt>
                <c:pt idx="104">
                  <c:v>4.8678074610246447E-3</c:v>
                </c:pt>
                <c:pt idx="105">
                  <c:v>4.8513476127366876E-3</c:v>
                </c:pt>
                <c:pt idx="106">
                  <c:v>4.8491030879701481E-3</c:v>
                </c:pt>
                <c:pt idx="107">
                  <c:v>4.8468585632036086E-3</c:v>
                </c:pt>
                <c:pt idx="108">
                  <c:v>4.8419954262094392E-3</c:v>
                </c:pt>
                <c:pt idx="109">
                  <c:v>4.8419954262094392E-3</c:v>
                </c:pt>
                <c:pt idx="110">
                  <c:v>4.8397509014428998E-3</c:v>
                </c:pt>
                <c:pt idx="111">
                  <c:v>4.8397509014428998E-3</c:v>
                </c:pt>
                <c:pt idx="112">
                  <c:v>4.8371322892152707E-3</c:v>
                </c:pt>
                <c:pt idx="113">
                  <c:v>4.8348877644487313E-3</c:v>
                </c:pt>
                <c:pt idx="114">
                  <c:v>4.825535577921483E-3</c:v>
                </c:pt>
                <c:pt idx="115">
                  <c:v>4.7993494556451879E-3</c:v>
                </c:pt>
                <c:pt idx="116">
                  <c:v>4.7971049308786484E-3</c:v>
                </c:pt>
                <c:pt idx="117">
                  <c:v>4.771292896063443E-3</c:v>
                </c:pt>
                <c:pt idx="118">
                  <c:v>4.7241578759661118E-3</c:v>
                </c:pt>
                <c:pt idx="119">
                  <c:v>4.6934827041567378E-3</c:v>
                </c:pt>
                <c:pt idx="120">
                  <c:v>4.686375042396029E-3</c:v>
                </c:pt>
                <c:pt idx="121">
                  <c:v>4.253555849914983E-3</c:v>
                </c:pt>
                <c:pt idx="122">
                  <c:v>4.2135284915783607E-3</c:v>
                </c:pt>
                <c:pt idx="123">
                  <c:v>4.2086653545841913E-3</c:v>
                </c:pt>
                <c:pt idx="124">
                  <c:v>4.1873423693020656E-3</c:v>
                </c:pt>
                <c:pt idx="125">
                  <c:v>4.1779901827748173E-3</c:v>
                </c:pt>
                <c:pt idx="126">
                  <c:v>4.1779901827748173E-3</c:v>
                </c:pt>
                <c:pt idx="127">
                  <c:v>4.1544226727261522E-3</c:v>
                </c:pt>
                <c:pt idx="128">
                  <c:v>4.1495595357319828E-3</c:v>
                </c:pt>
                <c:pt idx="129">
                  <c:v>4.1450704861989039E-3</c:v>
                </c:pt>
                <c:pt idx="130">
                  <c:v>4.0650157695256593E-3</c:v>
                </c:pt>
                <c:pt idx="131">
                  <c:v>4.0601526325314899E-3</c:v>
                </c:pt>
                <c:pt idx="132">
                  <c:v>3.9991763763738315E-3</c:v>
                </c:pt>
                <c:pt idx="133">
                  <c:v>3.9991763763738315E-3</c:v>
                </c:pt>
                <c:pt idx="134">
                  <c:v>3.9991763763738315E-3</c:v>
                </c:pt>
                <c:pt idx="135">
                  <c:v>3.9988022889127419E-3</c:v>
                </c:pt>
                <c:pt idx="136">
                  <c:v>3.9943132393796621E-3</c:v>
                </c:pt>
                <c:pt idx="137">
                  <c:v>3.9800979158582453E-3</c:v>
                </c:pt>
                <c:pt idx="138">
                  <c:v>3.9800979158582453E-3</c:v>
                </c:pt>
                <c:pt idx="139">
                  <c:v>3.970745729330997E-3</c:v>
                </c:pt>
                <c:pt idx="140">
                  <c:v>3.9520413562765004E-3</c:v>
                </c:pt>
                <c:pt idx="141">
                  <c:v>3.9516672688154108E-3</c:v>
                </c:pt>
                <c:pt idx="142">
                  <c:v>3.934833333066364E-3</c:v>
                </c:pt>
                <c:pt idx="143">
                  <c:v>3.9280997587667456E-3</c:v>
                </c:pt>
                <c:pt idx="144">
                  <c:v>3.9258552340002053E-3</c:v>
                </c:pt>
                <c:pt idx="145">
                  <c:v>3.9213661844671264E-3</c:v>
                </c:pt>
                <c:pt idx="146">
                  <c:v>3.9116399104787885E-3</c:v>
                </c:pt>
                <c:pt idx="147">
                  <c:v>3.909395385712249E-3</c:v>
                </c:pt>
                <c:pt idx="148">
                  <c:v>3.909395385712249E-3</c:v>
                </c:pt>
                <c:pt idx="149">
                  <c:v>3.9071508609457095E-3</c:v>
                </c:pt>
                <c:pt idx="150">
                  <c:v>3.9049063361791697E-3</c:v>
                </c:pt>
                <c:pt idx="151">
                  <c:v>3.883583350897044E-3</c:v>
                </c:pt>
                <c:pt idx="152">
                  <c:v>3.8764756891363351E-3</c:v>
                </c:pt>
                <c:pt idx="153">
                  <c:v>3.8622603656149179E-3</c:v>
                </c:pt>
                <c:pt idx="154">
                  <c:v>3.8600158408483784E-3</c:v>
                </c:pt>
                <c:pt idx="155">
                  <c:v>3.3632276925209541E-3</c:v>
                </c:pt>
                <c:pt idx="156">
                  <c:v>3.2712021770928317E-3</c:v>
                </c:pt>
                <c:pt idx="157">
                  <c:v>3.139523390789177E-3</c:v>
                </c:pt>
                <c:pt idx="158">
                  <c:v>3.1182004055070513E-3</c:v>
                </c:pt>
                <c:pt idx="159">
                  <c:v>3.113711355973972E-3</c:v>
                </c:pt>
                <c:pt idx="160">
                  <c:v>3.113711355973972E-3</c:v>
                </c:pt>
                <c:pt idx="161">
                  <c:v>3.1110927437463425E-3</c:v>
                </c:pt>
                <c:pt idx="162">
                  <c:v>3.108848218979803E-3</c:v>
                </c:pt>
                <c:pt idx="163">
                  <c:v>3.0852807089311375E-3</c:v>
                </c:pt>
                <c:pt idx="164">
                  <c:v>3.0501164875886841E-3</c:v>
                </c:pt>
                <c:pt idx="165">
                  <c:v>3.0287935023065584E-3</c:v>
                </c:pt>
                <c:pt idx="166">
                  <c:v>3.023930365312389E-3</c:v>
                </c:pt>
                <c:pt idx="167">
                  <c:v>3.0145781787851412E-3</c:v>
                </c:pt>
                <c:pt idx="168">
                  <c:v>3.0145781787851412E-3</c:v>
                </c:pt>
                <c:pt idx="169">
                  <c:v>3.0074705170244323E-3</c:v>
                </c:pt>
                <c:pt idx="170">
                  <c:v>3.0052259922578929E-3</c:v>
                </c:pt>
                <c:pt idx="171">
                  <c:v>3.0026073800302634E-3</c:v>
                </c:pt>
                <c:pt idx="172">
                  <c:v>2.4706550103603857E-3</c:v>
                </c:pt>
                <c:pt idx="173">
                  <c:v>2.4684104855938463E-3</c:v>
                </c:pt>
                <c:pt idx="174">
                  <c:v>2.39508934322022E-3</c:v>
                </c:pt>
                <c:pt idx="175">
                  <c:v>2.3625437341053962E-3</c:v>
                </c:pt>
                <c:pt idx="176">
                  <c:v>2.3247609005353138E-3</c:v>
                </c:pt>
                <c:pt idx="177">
                  <c:v>2.3176532387746054E-3</c:v>
                </c:pt>
                <c:pt idx="178">
                  <c:v>2.1833558402433208E-3</c:v>
                </c:pt>
                <c:pt idx="179">
                  <c:v>2.1571697179670257E-3</c:v>
                </c:pt>
                <c:pt idx="180">
                  <c:v>2.1362208201459901E-3</c:v>
                </c:pt>
                <c:pt idx="181">
                  <c:v>2.1362208201459901E-3</c:v>
                </c:pt>
                <c:pt idx="182">
                  <c:v>1.7905640060988963E-3</c:v>
                </c:pt>
                <c:pt idx="183">
                  <c:v>1.6016498382484829E-3</c:v>
                </c:pt>
                <c:pt idx="184">
                  <c:v>1.5900531269546951E-3</c:v>
                </c:pt>
                <c:pt idx="185">
                  <c:v>1.5616224799118606E-3</c:v>
                </c:pt>
                <c:pt idx="186">
                  <c:v>1.429943693608206E-3</c:v>
                </c:pt>
                <c:pt idx="187">
                  <c:v>1.4228360318474971E-3</c:v>
                </c:pt>
                <c:pt idx="188">
                  <c:v>1.3592411634622092E-3</c:v>
                </c:pt>
                <c:pt idx="189">
                  <c:v>1.3476444521684215E-3</c:v>
                </c:pt>
                <c:pt idx="190">
                  <c:v>1.283675496322044E-3</c:v>
                </c:pt>
                <c:pt idx="191">
                  <c:v>1.2833014088609539E-3</c:v>
                </c:pt>
                <c:pt idx="192">
                  <c:v>7.659384501735836E-4</c:v>
                </c:pt>
                <c:pt idx="193">
                  <c:v>5.8001698201188938E-4</c:v>
                </c:pt>
                <c:pt idx="194">
                  <c:v>5.3737101144763757E-4</c:v>
                </c:pt>
                <c:pt idx="195">
                  <c:v>5.3512648668109812E-4</c:v>
                </c:pt>
                <c:pt idx="196">
                  <c:v>5.2577430015384981E-4</c:v>
                </c:pt>
                <c:pt idx="197">
                  <c:v>5.13803501398972E-4</c:v>
                </c:pt>
                <c:pt idx="198">
                  <c:v>5.0445131487172369E-4</c:v>
                </c:pt>
                <c:pt idx="199">
                  <c:v>5.0445131487172369E-4</c:v>
                </c:pt>
                <c:pt idx="200">
                  <c:v>5.0220679010518424E-4</c:v>
                </c:pt>
                <c:pt idx="201">
                  <c:v>-9.5959060177610786E-5</c:v>
                </c:pt>
                <c:pt idx="202">
                  <c:v>-2.3960864523614282E-4</c:v>
                </c:pt>
                <c:pt idx="203">
                  <c:v>-2.4896083176339113E-4</c:v>
                </c:pt>
                <c:pt idx="204">
                  <c:v>-2.5157944399102107E-4</c:v>
                </c:pt>
                <c:pt idx="205">
                  <c:v>-3.5744619547947026E-4</c:v>
                </c:pt>
                <c:pt idx="206">
                  <c:v>-1.0805572577663016E-3</c:v>
                </c:pt>
                <c:pt idx="207">
                  <c:v>-1.0966430185931682E-3</c:v>
                </c:pt>
                <c:pt idx="208">
                  <c:v>-1.0966430185931682E-3</c:v>
                </c:pt>
                <c:pt idx="209">
                  <c:v>-1.0966430185931682E-3</c:v>
                </c:pt>
                <c:pt idx="210">
                  <c:v>-1.1037506803538771E-3</c:v>
                </c:pt>
                <c:pt idx="211">
                  <c:v>-1.1722086857333339E-3</c:v>
                </c:pt>
                <c:pt idx="212">
                  <c:v>-1.2358035541186214E-3</c:v>
                </c:pt>
                <c:pt idx="213">
                  <c:v>-1.2664787259279954E-3</c:v>
                </c:pt>
                <c:pt idx="214">
                  <c:v>-1.2829385742159525E-3</c:v>
                </c:pt>
                <c:pt idx="215">
                  <c:v>-1.2829385742159525E-3</c:v>
                </c:pt>
                <c:pt idx="216">
                  <c:v>-1.2900462359766614E-3</c:v>
                </c:pt>
                <c:pt idx="217">
                  <c:v>-1.3091246964922476E-3</c:v>
                </c:pt>
                <c:pt idx="218">
                  <c:v>-1.8481847279228332E-3</c:v>
                </c:pt>
                <c:pt idx="219">
                  <c:v>-1.9117795963081215E-3</c:v>
                </c:pt>
                <c:pt idx="220">
                  <c:v>-1.9327284941291576E-3</c:v>
                </c:pt>
                <c:pt idx="221">
                  <c:v>-2.0176463477965707E-3</c:v>
                </c:pt>
                <c:pt idx="222">
                  <c:v>-2.0434583826117762E-3</c:v>
                </c:pt>
                <c:pt idx="223">
                  <c:v>-2.0763780791876896E-3</c:v>
                </c:pt>
                <c:pt idx="224">
                  <c:v>-2.1990787664251865E-3</c:v>
                </c:pt>
                <c:pt idx="225">
                  <c:v>-2.653220944188359E-3</c:v>
                </c:pt>
                <c:pt idx="226">
                  <c:v>-2.7216789495678158E-3</c:v>
                </c:pt>
                <c:pt idx="227">
                  <c:v>-2.7572172583713583E-3</c:v>
                </c:pt>
                <c:pt idx="228">
                  <c:v>-2.768813969665147E-3</c:v>
                </c:pt>
                <c:pt idx="229">
                  <c:v>-2.8133303775348482E-3</c:v>
                </c:pt>
                <c:pt idx="230">
                  <c:v>-2.8181935145290167E-3</c:v>
                </c:pt>
                <c:pt idx="231">
                  <c:v>-2.9031113681964307E-3</c:v>
                </c:pt>
                <c:pt idx="232">
                  <c:v>-2.9854106096362147E-3</c:v>
                </c:pt>
                <c:pt idx="233">
                  <c:v>-3.0160857814455887E-3</c:v>
                </c:pt>
                <c:pt idx="234">
                  <c:v>-3.0396532914942547E-3</c:v>
                </c:pt>
                <c:pt idx="235">
                  <c:v>-3.5600089498703446E-3</c:v>
                </c:pt>
                <c:pt idx="236">
                  <c:v>-3.6048994452011355E-3</c:v>
                </c:pt>
                <c:pt idx="237">
                  <c:v>-3.6258483430221715E-3</c:v>
                </c:pt>
                <c:pt idx="238">
                  <c:v>-3.6991694853957978E-3</c:v>
                </c:pt>
                <c:pt idx="239">
                  <c:v>-3.8050362368842469E-3</c:v>
                </c:pt>
                <c:pt idx="240">
                  <c:v>-3.828603746932913E-3</c:v>
                </c:pt>
                <c:pt idx="241">
                  <c:v>-3.8544157817481176E-3</c:v>
                </c:pt>
                <c:pt idx="242">
                  <c:v>-3.8615234435088255E-3</c:v>
                </c:pt>
                <c:pt idx="243">
                  <c:v>-3.8686311052695353E-3</c:v>
                </c:pt>
                <c:pt idx="244">
                  <c:v>-3.8779832917967827E-3</c:v>
                </c:pt>
                <c:pt idx="245">
                  <c:v>-3.8779832917967827E-3</c:v>
                </c:pt>
                <c:pt idx="246">
                  <c:v>-4.3863681514179961E-3</c:v>
                </c:pt>
                <c:pt idx="247">
                  <c:v>-4.5232841621769097E-3</c:v>
                </c:pt>
                <c:pt idx="248">
                  <c:v>-4.5962312170894446E-3</c:v>
                </c:pt>
                <c:pt idx="249">
                  <c:v>-4.711450155105143E-3</c:v>
                </c:pt>
                <c:pt idx="250">
                  <c:v>-4.718557816865851E-3</c:v>
                </c:pt>
                <c:pt idx="251">
                  <c:v>-4.718557816865851E-3</c:v>
                </c:pt>
                <c:pt idx="252">
                  <c:v>-5.3073714806213985E-3</c:v>
                </c:pt>
                <c:pt idx="253">
                  <c:v>-5.5991597002715415E-3</c:v>
                </c:pt>
                <c:pt idx="254">
                  <c:v>-5.6088859742598803E-3</c:v>
                </c:pt>
                <c:pt idx="255">
                  <c:v>-6.1408383439297571E-3</c:v>
                </c:pt>
                <c:pt idx="256">
                  <c:v>-6.3293784243190817E-3</c:v>
                </c:pt>
                <c:pt idx="257">
                  <c:v>-6.3903546804767401E-3</c:v>
                </c:pt>
                <c:pt idx="258">
                  <c:v>-6.9507376971894522E-3</c:v>
                </c:pt>
                <c:pt idx="259">
                  <c:v>-7.0098435160416608E-3</c:v>
                </c:pt>
                <c:pt idx="260">
                  <c:v>-7.1299255910515277E-3</c:v>
                </c:pt>
                <c:pt idx="261">
                  <c:v>-7.3442777062560569E-3</c:v>
                </c:pt>
                <c:pt idx="262">
                  <c:v>-8.0483103080273011E-3</c:v>
                </c:pt>
                <c:pt idx="263">
                  <c:v>-8.0789854798366759E-3</c:v>
                </c:pt>
                <c:pt idx="264">
                  <c:v>-8.0789854798366759E-3</c:v>
                </c:pt>
                <c:pt idx="265">
                  <c:v>-8.0812300046032154E-3</c:v>
                </c:pt>
                <c:pt idx="266">
                  <c:v>-8.081604092064305E-3</c:v>
                </c:pt>
                <c:pt idx="267">
                  <c:v>-8.6838849044190893E-3</c:v>
                </c:pt>
                <c:pt idx="268">
                  <c:v>-8.9622059754699956E-3</c:v>
                </c:pt>
                <c:pt idx="269">
                  <c:v>-9.6048882336224918E-3</c:v>
                </c:pt>
                <c:pt idx="270">
                  <c:v>-9.6048882336224918E-3</c:v>
                </c:pt>
                <c:pt idx="271">
                  <c:v>-9.908647252027513E-3</c:v>
                </c:pt>
                <c:pt idx="272">
                  <c:v>-1.0424139773409434E-2</c:v>
                </c:pt>
                <c:pt idx="273">
                  <c:v>-1.0584623294217013E-2</c:v>
                </c:pt>
                <c:pt idx="274">
                  <c:v>-1.127892962199992E-2</c:v>
                </c:pt>
                <c:pt idx="275">
                  <c:v>-1.1670225106299986E-2</c:v>
                </c:pt>
                <c:pt idx="276">
                  <c:v>-1.2140827132351113E-2</c:v>
                </c:pt>
                <c:pt idx="277">
                  <c:v>-1.2461420086505182E-2</c:v>
                </c:pt>
                <c:pt idx="278">
                  <c:v>-1.3096994682896969E-2</c:v>
                </c:pt>
                <c:pt idx="279">
                  <c:v>-1.320286143438542E-2</c:v>
                </c:pt>
                <c:pt idx="280">
                  <c:v>-1.4109649440067405E-2</c:v>
                </c:pt>
                <c:pt idx="281">
                  <c:v>-1.4764302496974781E-2</c:v>
                </c:pt>
                <c:pt idx="282">
                  <c:v>-1.5025789632276638E-2</c:v>
                </c:pt>
                <c:pt idx="283">
                  <c:v>-1.5611984683804557E-2</c:v>
                </c:pt>
                <c:pt idx="284">
                  <c:v>-1.5696902537471968E-2</c:v>
                </c:pt>
                <c:pt idx="285">
                  <c:v>-1.5802769288960419E-2</c:v>
                </c:pt>
                <c:pt idx="286">
                  <c:v>-1.5947167048941131E-2</c:v>
                </c:pt>
                <c:pt idx="287">
                  <c:v>-1.5991309369349744E-2</c:v>
                </c:pt>
                <c:pt idx="288">
                  <c:v>-1.6466774532395041E-2</c:v>
                </c:pt>
                <c:pt idx="289">
                  <c:v>-1.668636387205483E-2</c:v>
                </c:pt>
                <c:pt idx="290">
                  <c:v>-1.6717039043864203E-2</c:v>
                </c:pt>
                <c:pt idx="291">
                  <c:v>-1.6731254367385619E-2</c:v>
                </c:pt>
                <c:pt idx="292">
                  <c:v>-1.6764174063961534E-2</c:v>
                </c:pt>
                <c:pt idx="293">
                  <c:v>-1.6775396687794233E-2</c:v>
                </c:pt>
                <c:pt idx="294">
                  <c:v>-1.6790360186237828E-2</c:v>
                </c:pt>
                <c:pt idx="295">
                  <c:v>-1.6851710529856578E-2</c:v>
                </c:pt>
                <c:pt idx="296">
                  <c:v>-1.740648223465294E-2</c:v>
                </c:pt>
                <c:pt idx="297">
                  <c:v>-1.7540031458262044E-2</c:v>
                </c:pt>
                <c:pt idx="298">
                  <c:v>-1.7595396402503356E-2</c:v>
                </c:pt>
                <c:pt idx="299">
                  <c:v>-1.7597640927269894E-2</c:v>
                </c:pt>
                <c:pt idx="300">
                  <c:v>-1.7609611726024772E-2</c:v>
                </c:pt>
                <c:pt idx="301">
                  <c:v>-1.7691536880003467E-2</c:v>
                </c:pt>
                <c:pt idx="302">
                  <c:v>-1.7762987585071641E-2</c:v>
                </c:pt>
                <c:pt idx="303">
                  <c:v>-1.8270624269770674E-2</c:v>
                </c:pt>
                <c:pt idx="304">
                  <c:v>-1.8386217295247462E-2</c:v>
                </c:pt>
                <c:pt idx="305">
                  <c:v>-1.8440834064566591E-2</c:v>
                </c:pt>
                <c:pt idx="306">
                  <c:v>-1.8485724559897384E-2</c:v>
                </c:pt>
                <c:pt idx="307">
                  <c:v>-1.8486472734819563E-2</c:v>
                </c:pt>
                <c:pt idx="308">
                  <c:v>-1.9031144078166497E-2</c:v>
                </c:pt>
                <c:pt idx="309">
                  <c:v>-1.928140858963566E-2</c:v>
                </c:pt>
                <c:pt idx="310">
                  <c:v>-1.9295249825695988E-2</c:v>
                </c:pt>
                <c:pt idx="311">
                  <c:v>-1.9295623913157079E-2</c:v>
                </c:pt>
                <c:pt idx="312">
                  <c:v>-1.9297868437923617E-2</c:v>
                </c:pt>
                <c:pt idx="313">
                  <c:v>-1.9301235225073425E-2</c:v>
                </c:pt>
                <c:pt idx="314">
                  <c:v>-1.9309839236678495E-2</c:v>
                </c:pt>
                <c:pt idx="315">
                  <c:v>-1.9420569125161113E-2</c:v>
                </c:pt>
                <c:pt idx="316">
                  <c:v>-1.9933068946854315E-2</c:v>
                </c:pt>
                <c:pt idx="317">
                  <c:v>-2.0003771477000311E-2</c:v>
                </c:pt>
                <c:pt idx="318">
                  <c:v>-2.0136572525687235E-2</c:v>
                </c:pt>
                <c:pt idx="319">
                  <c:v>-2.0138817050453776E-2</c:v>
                </c:pt>
                <c:pt idx="320">
                  <c:v>-2.0143306099986855E-2</c:v>
                </c:pt>
                <c:pt idx="321">
                  <c:v>-2.0171736747029691E-2</c:v>
                </c:pt>
                <c:pt idx="322">
                  <c:v>-2.0173981271796228E-2</c:v>
                </c:pt>
                <c:pt idx="323">
                  <c:v>-2.0190441120084186E-2</c:v>
                </c:pt>
                <c:pt idx="324">
                  <c:v>-2.0816289442487635E-2</c:v>
                </c:pt>
                <c:pt idx="325">
                  <c:v>-2.0951335015941101E-2</c:v>
                </c:pt>
                <c:pt idx="326">
                  <c:v>-2.1064309429190256E-2</c:v>
                </c:pt>
                <c:pt idx="327">
                  <c:v>-2.1092740076233091E-2</c:v>
                </c:pt>
                <c:pt idx="328">
                  <c:v>-2.109722912576617E-2</c:v>
                </c:pt>
                <c:pt idx="329">
                  <c:v>-2.1676316515533381E-2</c:v>
                </c:pt>
                <c:pt idx="330">
                  <c:v>-2.1708862124648204E-2</c:v>
                </c:pt>
                <c:pt idx="331">
                  <c:v>-2.1854008059551094E-2</c:v>
                </c:pt>
                <c:pt idx="332">
                  <c:v>-2.1859993458928535E-2</c:v>
                </c:pt>
                <c:pt idx="333">
                  <c:v>-2.1970723347411153E-2</c:v>
                </c:pt>
                <c:pt idx="334">
                  <c:v>-2.2573004159765937E-2</c:v>
                </c:pt>
                <c:pt idx="335">
                  <c:v>-2.2797456636419893E-2</c:v>
                </c:pt>
                <c:pt idx="336">
                  <c:v>-2.2903697475369432E-2</c:v>
                </c:pt>
                <c:pt idx="337">
                  <c:v>-2.3659354146771089E-2</c:v>
                </c:pt>
                <c:pt idx="338">
                  <c:v>-2.3659354146771089E-2</c:v>
                </c:pt>
                <c:pt idx="339">
                  <c:v>-2.3707237341790598E-2</c:v>
                </c:pt>
                <c:pt idx="340">
                  <c:v>-2.4396306445118247E-2</c:v>
                </c:pt>
                <c:pt idx="341">
                  <c:v>-2.4481972473707841E-2</c:v>
                </c:pt>
                <c:pt idx="342">
                  <c:v>-2.4537711505410238E-2</c:v>
                </c:pt>
                <c:pt idx="343">
                  <c:v>-2.5133258743465406E-2</c:v>
                </c:pt>
                <c:pt idx="344">
                  <c:v>-2.5256707605625081E-2</c:v>
                </c:pt>
                <c:pt idx="345">
                  <c:v>-2.5416068864049391E-2</c:v>
                </c:pt>
                <c:pt idx="346">
                  <c:v>-2.6105886142299219E-2</c:v>
                </c:pt>
                <c:pt idx="347">
                  <c:v>-2.6233075879069794E-2</c:v>
                </c:pt>
                <c:pt idx="348">
                  <c:v>-2.6984243500938369E-2</c:v>
                </c:pt>
                <c:pt idx="349">
                  <c:v>-2.7047838369323656E-2</c:v>
                </c:pt>
                <c:pt idx="350">
                  <c:v>-2.7940411051484225E-2</c:v>
                </c:pt>
                <c:pt idx="351">
                  <c:v>-2.7942655576250766E-2</c:v>
                </c:pt>
                <c:pt idx="352">
                  <c:v>-2.7992035121114638E-2</c:v>
                </c:pt>
                <c:pt idx="353">
                  <c:v>-2.8006250444636054E-2</c:v>
                </c:pt>
                <c:pt idx="354">
                  <c:v>-2.874656953013302E-2</c:v>
                </c:pt>
                <c:pt idx="355">
                  <c:v>-2.8764151640804245E-2</c:v>
                </c:pt>
                <c:pt idx="356">
                  <c:v>-2.8792582287847084E-2</c:v>
                </c:pt>
                <c:pt idx="357">
                  <c:v>-2.8802308561835417E-2</c:v>
                </c:pt>
                <c:pt idx="358">
                  <c:v>-2.961931557685582E-2</c:v>
                </c:pt>
                <c:pt idx="359">
                  <c:v>-3.0386943047012352E-2</c:v>
                </c:pt>
                <c:pt idx="360">
                  <c:v>-3.1101076010233028E-2</c:v>
                </c:pt>
                <c:pt idx="361">
                  <c:v>-3.1101076010233028E-2</c:v>
                </c:pt>
                <c:pt idx="362">
                  <c:v>-3.1345355122324753E-2</c:v>
                </c:pt>
                <c:pt idx="363">
                  <c:v>-3.1401842328949332E-2</c:v>
                </c:pt>
                <c:pt idx="364">
                  <c:v>-3.2070710709378121E-2</c:v>
                </c:pt>
                <c:pt idx="365">
                  <c:v>-3.2205008107909404E-2</c:v>
                </c:pt>
                <c:pt idx="366">
                  <c:v>-3.2372225203016601E-2</c:v>
                </c:pt>
                <c:pt idx="367">
                  <c:v>-3.3029122784690515E-2</c:v>
                </c:pt>
                <c:pt idx="368">
                  <c:v>-3.3123392824885176E-2</c:v>
                </c:pt>
                <c:pt idx="369">
                  <c:v>-3.3836777613183669E-2</c:v>
                </c:pt>
                <c:pt idx="370">
                  <c:v>-3.4857288207036992E-2</c:v>
                </c:pt>
                <c:pt idx="371">
                  <c:v>-3.4857288207036992E-2</c:v>
                </c:pt>
                <c:pt idx="372">
                  <c:v>-3.4857288207036992E-2</c:v>
                </c:pt>
                <c:pt idx="373">
                  <c:v>-3.4865892218642065E-2</c:v>
                </c:pt>
                <c:pt idx="374">
                  <c:v>-3.4939213361015686E-2</c:v>
                </c:pt>
                <c:pt idx="375">
                  <c:v>-3.5671302522368678E-2</c:v>
                </c:pt>
                <c:pt idx="376">
                  <c:v>-3.6556767542768535E-2</c:v>
                </c:pt>
                <c:pt idx="377">
                  <c:v>-3.65915576766499E-2</c:v>
                </c:pt>
                <c:pt idx="378">
                  <c:v>-3.6591931764110991E-2</c:v>
                </c:pt>
                <c:pt idx="379">
                  <c:v>-3.6600909863177149E-2</c:v>
                </c:pt>
                <c:pt idx="380">
                  <c:v>-3.7521539104919462E-2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77-44A4-8BCA-508BB7C6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760"/>
        <c:axId val="1"/>
      </c:scatterChart>
      <c:valAx>
        <c:axId val="89596676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33368328958878"/>
          <c:y val="0.92024539877300615"/>
          <c:w val="0.696667716535433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9525</xdr:colOff>
      <xdr:row>18</xdr:row>
      <xdr:rowOff>57150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B7998C3D-49E1-FDC6-1991-9DD3D74B9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0</xdr:row>
      <xdr:rowOff>0</xdr:rowOff>
    </xdr:from>
    <xdr:to>
      <xdr:col>27</xdr:col>
      <xdr:colOff>9525</xdr:colOff>
      <xdr:row>18</xdr:row>
      <xdr:rowOff>38099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F8338CC-9859-FF7D-8A42-12775F07B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vsolj.cetus-net.org/no4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aavso.org/sites/default/files/jaavso/v36n2/171.pdf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38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26"/>
  <sheetViews>
    <sheetView tabSelected="1" workbookViewId="0">
      <pane xSplit="14" ySplit="22" topLeftCell="O38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143</v>
      </c>
    </row>
    <row r="2" spans="1:6">
      <c r="A2" t="s">
        <v>25</v>
      </c>
      <c r="B2" s="11" t="s">
        <v>144</v>
      </c>
    </row>
    <row r="4" spans="1:6" ht="14.25" thickTop="1" thickBot="1">
      <c r="A4" s="7" t="s">
        <v>1</v>
      </c>
      <c r="C4" s="3">
        <v>42373.377999999997</v>
      </c>
      <c r="D4" s="4">
        <v>0.31685190000000002</v>
      </c>
    </row>
    <row r="5" spans="1:6" ht="13.5" thickTop="1">
      <c r="A5" s="12" t="s">
        <v>147</v>
      </c>
      <c r="B5" s="10"/>
      <c r="C5" s="13">
        <v>-9.5</v>
      </c>
      <c r="D5" s="10" t="s">
        <v>148</v>
      </c>
    </row>
    <row r="6" spans="1:6">
      <c r="A6" s="7" t="s">
        <v>2</v>
      </c>
    </row>
    <row r="7" spans="1:6">
      <c r="A7" t="s">
        <v>3</v>
      </c>
      <c r="C7">
        <v>42373.377999999997</v>
      </c>
    </row>
    <row r="8" spans="1:6">
      <c r="A8" t="s">
        <v>4</v>
      </c>
      <c r="C8">
        <v>0.31685190000000002</v>
      </c>
    </row>
    <row r="9" spans="1:6">
      <c r="A9" s="26" t="s">
        <v>152</v>
      </c>
      <c r="B9" s="27">
        <v>287</v>
      </c>
      <c r="C9" s="15" t="str">
        <f>"F"&amp;B9</f>
        <v>F287</v>
      </c>
      <c r="D9" s="16" t="str">
        <f>"G"&amp;B9</f>
        <v>G287</v>
      </c>
    </row>
    <row r="10" spans="1:6" ht="13.5" thickBot="1">
      <c r="A10" s="10"/>
      <c r="B10" s="10"/>
      <c r="C10" s="6" t="s">
        <v>21</v>
      </c>
      <c r="D10" s="6" t="s">
        <v>22</v>
      </c>
      <c r="E10" s="10"/>
    </row>
    <row r="11" spans="1:6">
      <c r="A11" s="10" t="s">
        <v>17</v>
      </c>
      <c r="B11" s="10"/>
      <c r="C11" s="14">
        <f ca="1">INTERCEPT(INDIRECT($D$9):G988,INDIRECT($C$9):F988)</f>
        <v>3.9800979158582453E-3</v>
      </c>
      <c r="D11" s="5"/>
      <c r="E11" s="10"/>
    </row>
    <row r="12" spans="1:6">
      <c r="A12" s="10" t="s">
        <v>18</v>
      </c>
      <c r="B12" s="10"/>
      <c r="C12" s="14">
        <f ca="1">SLOPE(INDIRECT($D$9):G988,INDIRECT($C$9):F988)</f>
        <v>-7.4817492217985609E-7</v>
      </c>
      <c r="D12" s="5"/>
      <c r="E12" s="10"/>
    </row>
    <row r="13" spans="1:6">
      <c r="A13" s="10" t="s">
        <v>20</v>
      </c>
      <c r="B13" s="10"/>
      <c r="C13" s="5" t="s">
        <v>15</v>
      </c>
    </row>
    <row r="14" spans="1:6">
      <c r="A14" s="10"/>
      <c r="B14" s="10"/>
      <c r="C14" s="10"/>
    </row>
    <row r="15" spans="1:6">
      <c r="A15" s="17" t="s">
        <v>19</v>
      </c>
      <c r="B15" s="10"/>
      <c r="C15" s="18">
        <f ca="1">(C7+C11)+(C8+C12)*INT(MAX(F21:F3529))</f>
        <v>59949.115371834981</v>
      </c>
      <c r="E15" s="19" t="s">
        <v>153</v>
      </c>
      <c r="F15" s="13">
        <v>1</v>
      </c>
    </row>
    <row r="16" spans="1:6">
      <c r="A16" s="21" t="s">
        <v>5</v>
      </c>
      <c r="B16" s="10"/>
      <c r="C16" s="22">
        <f ca="1">+C8+C12</f>
        <v>0.31685115182507784</v>
      </c>
      <c r="E16" s="19" t="s">
        <v>149</v>
      </c>
      <c r="F16" s="20">
        <f ca="1">NOW()+15018.5+$C$5/24</f>
        <v>60335.656152662035</v>
      </c>
    </row>
    <row r="17" spans="1:17" ht="13.5" thickBot="1">
      <c r="A17" s="19" t="s">
        <v>145</v>
      </c>
      <c r="B17" s="10"/>
      <c r="C17" s="10">
        <f>COUNT(C21:C2187)</f>
        <v>381</v>
      </c>
      <c r="E17" s="19" t="s">
        <v>154</v>
      </c>
      <c r="F17" s="20">
        <f ca="1">ROUND(2*(F16-$C$7)/$C$8,0)/2+F15</f>
        <v>56691</v>
      </c>
    </row>
    <row r="18" spans="1:17" ht="14.25" thickTop="1" thickBot="1">
      <c r="A18" s="21" t="s">
        <v>6</v>
      </c>
      <c r="B18" s="10"/>
      <c r="C18" s="24">
        <f ca="1">+C15</f>
        <v>59949.115371834981</v>
      </c>
      <c r="D18" s="25">
        <f ca="1">+C16</f>
        <v>0.31685115182507784</v>
      </c>
      <c r="E18" s="19" t="s">
        <v>150</v>
      </c>
      <c r="F18" s="16">
        <f ca="1">ROUND(2*(F16-$C$15)/$C$16,0)/2+F15</f>
        <v>1221</v>
      </c>
    </row>
    <row r="19" spans="1:17" ht="13.5" thickTop="1">
      <c r="E19" s="19" t="s">
        <v>151</v>
      </c>
      <c r="F19" s="23">
        <f ca="1">+$C$15+$C$16*F18-15018.5-$C$5/24</f>
        <v>45317.886461546739</v>
      </c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172</v>
      </c>
      <c r="I20" s="9" t="s">
        <v>175</v>
      </c>
      <c r="J20" s="9" t="s">
        <v>169</v>
      </c>
      <c r="K20" s="9" t="s">
        <v>167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ht="12.75" customHeight="1">
      <c r="A21" s="53" t="s">
        <v>182</v>
      </c>
      <c r="B21" s="54" t="s">
        <v>162</v>
      </c>
      <c r="C21" s="55">
        <v>27658.45</v>
      </c>
      <c r="D21" s="55" t="s">
        <v>175</v>
      </c>
      <c r="E21" s="30">
        <f t="shared" ref="E21:E84" si="0">+(C21-C$7)/C$8</f>
        <v>-46441.028127020843</v>
      </c>
      <c r="F21">
        <f t="shared" ref="F21:F84" si="1">ROUND(2*E21,0)/2</f>
        <v>-46441</v>
      </c>
      <c r="G21">
        <f t="shared" ref="G21:G84" si="2">+C21-(C$7+F21*C$8)</f>
        <v>-8.912099994631717E-3</v>
      </c>
      <c r="I21">
        <f>+G21</f>
        <v>-8.912099994631717E-3</v>
      </c>
      <c r="O21">
        <f t="shared" ref="O21:O84" ca="1" si="3">+C$11+C$12*$F21</f>
        <v>3.8726089476812942E-2</v>
      </c>
      <c r="Q21" s="2">
        <f t="shared" ref="Q21:Q84" si="4">+C21-15018.5</f>
        <v>12639.95</v>
      </c>
    </row>
    <row r="22" spans="1:17" ht="12.75" customHeight="1">
      <c r="A22" s="53" t="s">
        <v>187</v>
      </c>
      <c r="B22" s="54" t="s">
        <v>141</v>
      </c>
      <c r="C22" s="55">
        <v>28836.02</v>
      </c>
      <c r="D22" s="55" t="s">
        <v>175</v>
      </c>
      <c r="E22" s="30">
        <f t="shared" si="0"/>
        <v>-42724.559960031787</v>
      </c>
      <c r="F22">
        <f t="shared" si="1"/>
        <v>-42724.5</v>
      </c>
      <c r="G22">
        <f t="shared" si="2"/>
        <v>-1.8998449995706324E-2</v>
      </c>
      <c r="H22">
        <f>+G22</f>
        <v>-1.8998449995706324E-2</v>
      </c>
      <c r="O22">
        <f t="shared" ca="1" si="3"/>
        <v>3.5945497378531505E-2</v>
      </c>
      <c r="Q22" s="2">
        <f t="shared" si="4"/>
        <v>13817.52</v>
      </c>
    </row>
    <row r="23" spans="1:17" ht="12.75" customHeight="1">
      <c r="A23" s="53" t="s">
        <v>182</v>
      </c>
      <c r="B23" s="54" t="s">
        <v>162</v>
      </c>
      <c r="C23" s="55">
        <v>30613.419000000002</v>
      </c>
      <c r="D23" s="55" t="s">
        <v>175</v>
      </c>
      <c r="E23" s="30">
        <f t="shared" si="0"/>
        <v>-37115.002308649542</v>
      </c>
      <c r="F23">
        <f t="shared" si="1"/>
        <v>-37115</v>
      </c>
      <c r="G23">
        <f t="shared" si="2"/>
        <v>-7.3149999661836773E-4</v>
      </c>
      <c r="I23">
        <f t="shared" ref="I23:I34" si="5">+G23</f>
        <v>-7.3149999661836773E-4</v>
      </c>
      <c r="O23">
        <f t="shared" ca="1" si="3"/>
        <v>3.1748610152563604E-2</v>
      </c>
      <c r="Q23" s="2">
        <f t="shared" si="4"/>
        <v>15594.919000000002</v>
      </c>
    </row>
    <row r="24" spans="1:17" ht="12.75" customHeight="1">
      <c r="A24" s="53" t="s">
        <v>182</v>
      </c>
      <c r="B24" s="54" t="s">
        <v>141</v>
      </c>
      <c r="C24" s="55">
        <v>30637.34</v>
      </c>
      <c r="D24" s="55" t="s">
        <v>175</v>
      </c>
      <c r="E24" s="30">
        <f t="shared" si="0"/>
        <v>-37039.506469741842</v>
      </c>
      <c r="F24">
        <f t="shared" si="1"/>
        <v>-37039.5</v>
      </c>
      <c r="G24">
        <f t="shared" si="2"/>
        <v>-2.0499499987636227E-3</v>
      </c>
      <c r="I24">
        <f t="shared" si="5"/>
        <v>-2.0499499987636227E-3</v>
      </c>
      <c r="O24">
        <f t="shared" ca="1" si="3"/>
        <v>3.1692122945939025E-2</v>
      </c>
      <c r="Q24" s="2">
        <f t="shared" si="4"/>
        <v>15618.84</v>
      </c>
    </row>
    <row r="25" spans="1:17" ht="12.75" customHeight="1">
      <c r="A25" s="53" t="s">
        <v>182</v>
      </c>
      <c r="B25" s="54" t="s">
        <v>141</v>
      </c>
      <c r="C25" s="55">
        <v>30645.262999999999</v>
      </c>
      <c r="D25" s="55" t="s">
        <v>175</v>
      </c>
      <c r="E25" s="30">
        <f t="shared" si="0"/>
        <v>-37014.501096569082</v>
      </c>
      <c r="F25">
        <f t="shared" si="1"/>
        <v>-37014.5</v>
      </c>
      <c r="G25">
        <f t="shared" si="2"/>
        <v>-3.4744999720714986E-4</v>
      </c>
      <c r="I25">
        <f t="shared" si="5"/>
        <v>-3.4744999720714986E-4</v>
      </c>
      <c r="O25">
        <f t="shared" ca="1" si="3"/>
        <v>3.1673418572884526E-2</v>
      </c>
      <c r="Q25" s="2">
        <f t="shared" si="4"/>
        <v>15626.762999999999</v>
      </c>
    </row>
    <row r="26" spans="1:17" ht="12.75" customHeight="1">
      <c r="A26" s="53" t="s">
        <v>182</v>
      </c>
      <c r="B26" s="54" t="s">
        <v>162</v>
      </c>
      <c r="C26" s="55">
        <v>30645.419000000002</v>
      </c>
      <c r="D26" s="55" t="s">
        <v>175</v>
      </c>
      <c r="E26" s="30">
        <f t="shared" si="0"/>
        <v>-37014.00875298521</v>
      </c>
      <c r="F26">
        <f t="shared" si="1"/>
        <v>-37014</v>
      </c>
      <c r="G26">
        <f t="shared" si="2"/>
        <v>-2.7733999959309585E-3</v>
      </c>
      <c r="I26">
        <f t="shared" si="5"/>
        <v>-2.7733999959309585E-3</v>
      </c>
      <c r="O26">
        <f t="shared" ca="1" si="3"/>
        <v>3.1673044485423435E-2</v>
      </c>
      <c r="Q26" s="2">
        <f t="shared" si="4"/>
        <v>15626.919000000002</v>
      </c>
    </row>
    <row r="27" spans="1:17" ht="12.75" customHeight="1">
      <c r="A27" s="53" t="s">
        <v>182</v>
      </c>
      <c r="B27" s="54" t="s">
        <v>162</v>
      </c>
      <c r="C27" s="55">
        <v>30647.315999999999</v>
      </c>
      <c r="D27" s="55" t="s">
        <v>175</v>
      </c>
      <c r="E27" s="30">
        <f t="shared" si="0"/>
        <v>-37008.021728763495</v>
      </c>
      <c r="F27">
        <f t="shared" si="1"/>
        <v>-37008</v>
      </c>
      <c r="G27">
        <f t="shared" si="2"/>
        <v>-6.8847999973513652E-3</v>
      </c>
      <c r="I27">
        <f t="shared" si="5"/>
        <v>-6.8847999973513652E-3</v>
      </c>
      <c r="O27">
        <f t="shared" ca="1" si="3"/>
        <v>3.166855543589036E-2</v>
      </c>
      <c r="Q27" s="2">
        <f t="shared" si="4"/>
        <v>15628.815999999999</v>
      </c>
    </row>
    <row r="28" spans="1:17" ht="12.75" customHeight="1">
      <c r="A28" s="53" t="s">
        <v>182</v>
      </c>
      <c r="B28" s="54" t="s">
        <v>141</v>
      </c>
      <c r="C28" s="55">
        <v>30651.278999999999</v>
      </c>
      <c r="D28" s="55" t="s">
        <v>175</v>
      </c>
      <c r="E28" s="30">
        <f t="shared" si="0"/>
        <v>-36995.51430810419</v>
      </c>
      <c r="F28">
        <f t="shared" si="1"/>
        <v>-36995.5</v>
      </c>
      <c r="G28">
        <f t="shared" si="2"/>
        <v>-4.5335499999055173E-3</v>
      </c>
      <c r="I28">
        <f t="shared" si="5"/>
        <v>-4.5335499999055173E-3</v>
      </c>
      <c r="O28">
        <f t="shared" ca="1" si="3"/>
        <v>3.165920324936311E-2</v>
      </c>
      <c r="Q28" s="2">
        <f t="shared" si="4"/>
        <v>15632.778999999999</v>
      </c>
    </row>
    <row r="29" spans="1:17" ht="12.75" customHeight="1">
      <c r="A29" s="53" t="s">
        <v>182</v>
      </c>
      <c r="B29" s="54" t="s">
        <v>162</v>
      </c>
      <c r="C29" s="55">
        <v>30695.163</v>
      </c>
      <c r="D29" s="55" t="s">
        <v>175</v>
      </c>
      <c r="E29" s="30">
        <f t="shared" si="0"/>
        <v>-36857.014270705004</v>
      </c>
      <c r="F29">
        <f t="shared" si="1"/>
        <v>-36857</v>
      </c>
      <c r="G29">
        <f t="shared" si="2"/>
        <v>-4.5216999933472835E-3</v>
      </c>
      <c r="I29">
        <f t="shared" si="5"/>
        <v>-4.5216999933472835E-3</v>
      </c>
      <c r="O29">
        <f t="shared" ca="1" si="3"/>
        <v>3.1555581022641201E-2</v>
      </c>
      <c r="Q29" s="2">
        <f t="shared" si="4"/>
        <v>15676.663</v>
      </c>
    </row>
    <row r="30" spans="1:17" ht="12.75" customHeight="1">
      <c r="A30" s="53" t="s">
        <v>182</v>
      </c>
      <c r="B30" s="54" t="s">
        <v>141</v>
      </c>
      <c r="C30" s="55">
        <v>30698.175999999999</v>
      </c>
      <c r="D30" s="55" t="s">
        <v>175</v>
      </c>
      <c r="E30" s="30">
        <f t="shared" si="0"/>
        <v>-36847.505096229492</v>
      </c>
      <c r="F30">
        <f t="shared" si="1"/>
        <v>-36847.5</v>
      </c>
      <c r="G30">
        <f t="shared" si="2"/>
        <v>-1.6147499991348013E-3</v>
      </c>
      <c r="I30">
        <f t="shared" si="5"/>
        <v>-1.6147499991348013E-3</v>
      </c>
      <c r="O30">
        <f t="shared" ca="1" si="3"/>
        <v>3.1548473360880493E-2</v>
      </c>
      <c r="Q30" s="2">
        <f t="shared" si="4"/>
        <v>15679.675999999999</v>
      </c>
    </row>
    <row r="31" spans="1:17" ht="12.75" customHeight="1">
      <c r="A31" s="53" t="s">
        <v>182</v>
      </c>
      <c r="B31" s="54" t="s">
        <v>162</v>
      </c>
      <c r="C31" s="55">
        <v>30966.394</v>
      </c>
      <c r="D31" s="55" t="s">
        <v>175</v>
      </c>
      <c r="E31" s="30">
        <f t="shared" si="0"/>
        <v>-36000.996048942725</v>
      </c>
      <c r="F31">
        <f t="shared" si="1"/>
        <v>-36001</v>
      </c>
      <c r="G31">
        <f t="shared" si="2"/>
        <v>1.2519000047177542E-3</v>
      </c>
      <c r="I31">
        <f t="shared" si="5"/>
        <v>1.2519000047177542E-3</v>
      </c>
      <c r="O31">
        <f t="shared" ca="1" si="3"/>
        <v>3.0915143289255244E-2</v>
      </c>
      <c r="Q31" s="2">
        <f t="shared" si="4"/>
        <v>15947.894</v>
      </c>
    </row>
    <row r="32" spans="1:17" ht="12.75" customHeight="1">
      <c r="A32" s="53" t="s">
        <v>182</v>
      </c>
      <c r="B32" s="54" t="s">
        <v>141</v>
      </c>
      <c r="C32" s="55">
        <v>30969.397000000001</v>
      </c>
      <c r="D32" s="55" t="s">
        <v>175</v>
      </c>
      <c r="E32" s="30">
        <f t="shared" si="0"/>
        <v>-35991.518434953352</v>
      </c>
      <c r="F32">
        <f t="shared" si="1"/>
        <v>-35991.5</v>
      </c>
      <c r="G32">
        <f t="shared" si="2"/>
        <v>-5.8411499958310742E-3</v>
      </c>
      <c r="I32">
        <f t="shared" si="5"/>
        <v>-5.8411499958310742E-3</v>
      </c>
      <c r="O32">
        <f t="shared" ca="1" si="3"/>
        <v>3.0908035627494536E-2</v>
      </c>
      <c r="Q32" s="2">
        <f t="shared" si="4"/>
        <v>15950.897000000001</v>
      </c>
    </row>
    <row r="33" spans="1:32" ht="12.75" customHeight="1">
      <c r="A33" s="53" t="s">
        <v>182</v>
      </c>
      <c r="B33" s="54" t="s">
        <v>162</v>
      </c>
      <c r="C33" s="55">
        <v>30977.48</v>
      </c>
      <c r="D33" s="55" t="s">
        <v>175</v>
      </c>
      <c r="E33" s="30">
        <f t="shared" si="0"/>
        <v>-35966.008094002267</v>
      </c>
      <c r="F33">
        <f t="shared" si="1"/>
        <v>-35966</v>
      </c>
      <c r="G33">
        <f t="shared" si="2"/>
        <v>-2.5645999958214816E-3</v>
      </c>
      <c r="I33">
        <f t="shared" si="5"/>
        <v>-2.5645999958214816E-3</v>
      </c>
      <c r="O33">
        <f t="shared" ca="1" si="3"/>
        <v>3.088895716697895E-2</v>
      </c>
      <c r="Q33" s="2">
        <f t="shared" si="4"/>
        <v>15958.98</v>
      </c>
    </row>
    <row r="34" spans="1:32" ht="12.75" customHeight="1">
      <c r="A34" s="53" t="s">
        <v>182</v>
      </c>
      <c r="B34" s="54" t="s">
        <v>162</v>
      </c>
      <c r="C34" s="55">
        <v>30993.33</v>
      </c>
      <c r="D34" s="55" t="s">
        <v>175</v>
      </c>
      <c r="E34" s="30">
        <f t="shared" si="0"/>
        <v>-35915.984723462272</v>
      </c>
      <c r="F34">
        <f t="shared" si="1"/>
        <v>-35916</v>
      </c>
      <c r="G34">
        <f t="shared" si="2"/>
        <v>4.8404000044683926E-3</v>
      </c>
      <c r="I34">
        <f t="shared" si="5"/>
        <v>4.8404000044683926E-3</v>
      </c>
      <c r="O34">
        <f t="shared" ca="1" si="3"/>
        <v>3.0851548420869956E-2</v>
      </c>
      <c r="Q34" s="2">
        <f t="shared" si="4"/>
        <v>15974.830000000002</v>
      </c>
    </row>
    <row r="35" spans="1:32" ht="12.75" customHeight="1">
      <c r="A35" s="53" t="s">
        <v>226</v>
      </c>
      <c r="B35" s="54" t="s">
        <v>141</v>
      </c>
      <c r="C35" s="55">
        <v>33542.556299999997</v>
      </c>
      <c r="D35" s="55" t="s">
        <v>175</v>
      </c>
      <c r="E35" s="30">
        <f t="shared" si="0"/>
        <v>-27870.502591273715</v>
      </c>
      <c r="F35">
        <f t="shared" si="1"/>
        <v>-27870.5</v>
      </c>
      <c r="G35">
        <f t="shared" si="2"/>
        <v>-8.210500018321909E-4</v>
      </c>
      <c r="J35">
        <f t="shared" ref="J35:J44" si="6">+G35</f>
        <v>-8.210500018321909E-4</v>
      </c>
      <c r="O35">
        <f t="shared" ca="1" si="3"/>
        <v>2.4832107084471925E-2</v>
      </c>
      <c r="Q35" s="2">
        <f t="shared" si="4"/>
        <v>18524.056299999997</v>
      </c>
    </row>
    <row r="36" spans="1:32" ht="12.75" customHeight="1">
      <c r="A36" s="53" t="s">
        <v>226</v>
      </c>
      <c r="B36" s="54" t="s">
        <v>162</v>
      </c>
      <c r="C36" s="55">
        <v>33558.557500000003</v>
      </c>
      <c r="D36" s="55" t="s">
        <v>175</v>
      </c>
      <c r="E36" s="30">
        <f t="shared" si="0"/>
        <v>-27820.002026183192</v>
      </c>
      <c r="F36">
        <f t="shared" si="1"/>
        <v>-27820</v>
      </c>
      <c r="G36">
        <f t="shared" si="2"/>
        <v>-6.4199999178526923E-4</v>
      </c>
      <c r="J36">
        <f t="shared" si="6"/>
        <v>-6.4199999178526923E-4</v>
      </c>
      <c r="O36">
        <f t="shared" ca="1" si="3"/>
        <v>2.4794324250901841E-2</v>
      </c>
      <c r="Q36" s="2">
        <f t="shared" si="4"/>
        <v>18540.057500000003</v>
      </c>
    </row>
    <row r="37" spans="1:32" ht="12.75" customHeight="1">
      <c r="A37" s="53" t="s">
        <v>226</v>
      </c>
      <c r="B37" s="54" t="s">
        <v>141</v>
      </c>
      <c r="C37" s="55">
        <v>33561.5674</v>
      </c>
      <c r="D37" s="55" t="s">
        <v>175</v>
      </c>
      <c r="E37" s="30">
        <f t="shared" si="0"/>
        <v>-27810.502635458386</v>
      </c>
      <c r="F37">
        <f t="shared" si="1"/>
        <v>-27810.5</v>
      </c>
      <c r="G37">
        <f t="shared" si="2"/>
        <v>-8.3504999929573387E-4</v>
      </c>
      <c r="J37">
        <f t="shared" si="6"/>
        <v>-8.3504999929573387E-4</v>
      </c>
      <c r="O37">
        <f t="shared" ca="1" si="3"/>
        <v>2.4787216589141133E-2</v>
      </c>
      <c r="Q37" s="2">
        <f t="shared" si="4"/>
        <v>18543.0674</v>
      </c>
    </row>
    <row r="38" spans="1:32" ht="12.75" customHeight="1">
      <c r="A38" s="53" t="s">
        <v>226</v>
      </c>
      <c r="B38" s="54" t="s">
        <v>141</v>
      </c>
      <c r="C38" s="55">
        <v>33562.517800000001</v>
      </c>
      <c r="D38" s="55" t="s">
        <v>175</v>
      </c>
      <c r="E38" s="30">
        <f t="shared" si="0"/>
        <v>-27807.50312685515</v>
      </c>
      <c r="F38">
        <f t="shared" si="1"/>
        <v>-27807.5</v>
      </c>
      <c r="G38">
        <f t="shared" si="2"/>
        <v>-9.9074999161530286E-4</v>
      </c>
      <c r="J38">
        <f t="shared" si="6"/>
        <v>-9.9074999161530286E-4</v>
      </c>
      <c r="O38">
        <f t="shared" ca="1" si="3"/>
        <v>2.4784972064374595E-2</v>
      </c>
      <c r="Q38" s="2">
        <f t="shared" si="4"/>
        <v>18544.017800000001</v>
      </c>
    </row>
    <row r="39" spans="1:32" ht="12.75" customHeight="1">
      <c r="A39" s="53" t="s">
        <v>226</v>
      </c>
      <c r="B39" s="54" t="s">
        <v>162</v>
      </c>
      <c r="C39" s="55">
        <v>33564.577599999997</v>
      </c>
      <c r="D39" s="55" t="s">
        <v>175</v>
      </c>
      <c r="E39" s="30">
        <f t="shared" si="0"/>
        <v>-27801.002297918996</v>
      </c>
      <c r="F39">
        <f t="shared" si="1"/>
        <v>-27801</v>
      </c>
      <c r="G39">
        <f t="shared" si="2"/>
        <v>-7.2809999983292073E-4</v>
      </c>
      <c r="J39">
        <f t="shared" si="6"/>
        <v>-7.2809999983292073E-4</v>
      </c>
      <c r="O39">
        <f t="shared" ca="1" si="3"/>
        <v>2.4780108927380425E-2</v>
      </c>
      <c r="Q39" s="2">
        <f t="shared" si="4"/>
        <v>18546.077599999997</v>
      </c>
    </row>
    <row r="40" spans="1:32" ht="12.75" customHeight="1">
      <c r="A40" s="53" t="s">
        <v>226</v>
      </c>
      <c r="B40" s="54" t="s">
        <v>162</v>
      </c>
      <c r="C40" s="55">
        <v>33565.527600000001</v>
      </c>
      <c r="D40" s="55" t="s">
        <v>175</v>
      </c>
      <c r="E40" s="30">
        <f t="shared" si="0"/>
        <v>-27798.004051735195</v>
      </c>
      <c r="F40">
        <f t="shared" si="1"/>
        <v>-27798</v>
      </c>
      <c r="G40">
        <f t="shared" si="2"/>
        <v>-1.283799996599555E-3</v>
      </c>
      <c r="J40">
        <f t="shared" si="6"/>
        <v>-1.283799996599555E-3</v>
      </c>
      <c r="O40">
        <f t="shared" ca="1" si="3"/>
        <v>2.4777864402613883E-2</v>
      </c>
      <c r="Q40" s="2">
        <f t="shared" si="4"/>
        <v>18547.027600000001</v>
      </c>
    </row>
    <row r="41" spans="1:32" ht="12.75" customHeight="1">
      <c r="A41" s="53" t="s">
        <v>226</v>
      </c>
      <c r="B41" s="54" t="s">
        <v>162</v>
      </c>
      <c r="C41" s="55">
        <v>33573.448700000001</v>
      </c>
      <c r="D41" s="55" t="s">
        <v>175</v>
      </c>
      <c r="E41" s="30">
        <f t="shared" si="0"/>
        <v>-27773.004675054799</v>
      </c>
      <c r="F41">
        <f t="shared" si="1"/>
        <v>-27773</v>
      </c>
      <c r="G41">
        <f t="shared" si="2"/>
        <v>-1.4812999943387695E-3</v>
      </c>
      <c r="J41">
        <f t="shared" si="6"/>
        <v>-1.4812999943387695E-3</v>
      </c>
      <c r="O41">
        <f t="shared" ca="1" si="3"/>
        <v>2.4759160029559388E-2</v>
      </c>
      <c r="Q41" s="2">
        <f t="shared" si="4"/>
        <v>18554.948700000001</v>
      </c>
    </row>
    <row r="42" spans="1:32" ht="12.75" customHeight="1">
      <c r="A42" s="53" t="s">
        <v>226</v>
      </c>
      <c r="B42" s="54" t="s">
        <v>141</v>
      </c>
      <c r="C42" s="55">
        <v>33599.2719</v>
      </c>
      <c r="D42" s="55" t="s">
        <v>175</v>
      </c>
      <c r="E42" s="30">
        <f t="shared" si="0"/>
        <v>-27691.505400472575</v>
      </c>
      <c r="F42">
        <f t="shared" si="1"/>
        <v>-27691.5</v>
      </c>
      <c r="G42">
        <f t="shared" si="2"/>
        <v>-1.7111499983002432E-3</v>
      </c>
      <c r="J42">
        <f t="shared" si="6"/>
        <v>-1.7111499983002432E-3</v>
      </c>
      <c r="O42">
        <f t="shared" ca="1" si="3"/>
        <v>2.469818377340173E-2</v>
      </c>
      <c r="Q42" s="2">
        <f t="shared" si="4"/>
        <v>18580.7719</v>
      </c>
    </row>
    <row r="43" spans="1:32" ht="12.75" customHeight="1">
      <c r="A43" s="53" t="s">
        <v>226</v>
      </c>
      <c r="B43" s="54" t="s">
        <v>162</v>
      </c>
      <c r="C43" s="55">
        <v>33599.430899999999</v>
      </c>
      <c r="D43" s="55" t="s">
        <v>175</v>
      </c>
      <c r="E43" s="30">
        <f t="shared" si="0"/>
        <v>-27691.003588742871</v>
      </c>
      <c r="F43">
        <f t="shared" si="1"/>
        <v>-27691</v>
      </c>
      <c r="G43">
        <f t="shared" si="2"/>
        <v>-1.1370999927748926E-3</v>
      </c>
      <c r="J43">
        <f t="shared" si="6"/>
        <v>-1.1370999927748926E-3</v>
      </c>
      <c r="O43">
        <f t="shared" ca="1" si="3"/>
        <v>2.4697809685940639E-2</v>
      </c>
      <c r="Q43" s="2">
        <f t="shared" si="4"/>
        <v>18580.930899999999</v>
      </c>
    </row>
    <row r="44" spans="1:32" ht="12.75" customHeight="1">
      <c r="A44" s="53" t="s">
        <v>226</v>
      </c>
      <c r="B44" s="54" t="s">
        <v>141</v>
      </c>
      <c r="C44" s="55">
        <v>33611.312100000003</v>
      </c>
      <c r="D44" s="55" t="s">
        <v>175</v>
      </c>
      <c r="E44" s="30">
        <f t="shared" si="0"/>
        <v>-27653.505943944139</v>
      </c>
      <c r="F44">
        <f t="shared" si="1"/>
        <v>-27653.5</v>
      </c>
      <c r="G44">
        <f t="shared" si="2"/>
        <v>-1.8833499925676733E-3</v>
      </c>
      <c r="J44">
        <f t="shared" si="6"/>
        <v>-1.8833499925676733E-3</v>
      </c>
      <c r="O44">
        <f t="shared" ca="1" si="3"/>
        <v>2.4669753126358895E-2</v>
      </c>
      <c r="Q44" s="2">
        <f t="shared" si="4"/>
        <v>18592.812100000003</v>
      </c>
    </row>
    <row r="45" spans="1:32" ht="12.75" customHeight="1">
      <c r="A45" s="53" t="s">
        <v>257</v>
      </c>
      <c r="B45" s="54" t="s">
        <v>162</v>
      </c>
      <c r="C45" s="55">
        <v>39412.413999999997</v>
      </c>
      <c r="D45" s="55" t="s">
        <v>175</v>
      </c>
      <c r="E45" s="30">
        <f t="shared" si="0"/>
        <v>-9344.9463298152859</v>
      </c>
      <c r="F45">
        <f t="shared" si="1"/>
        <v>-9345</v>
      </c>
      <c r="G45">
        <f t="shared" si="2"/>
        <v>1.7005499998049345E-2</v>
      </c>
      <c r="I45">
        <f t="shared" ref="I45:I76" si="7">+G45</f>
        <v>1.7005499998049345E-2</v>
      </c>
      <c r="O45">
        <f t="shared" ca="1" si="3"/>
        <v>1.0971792563629E-2</v>
      </c>
      <c r="Q45" s="2">
        <f t="shared" si="4"/>
        <v>24393.913999999997</v>
      </c>
    </row>
    <row r="46" spans="1:32" ht="12.75" customHeight="1">
      <c r="A46" s="53" t="s">
        <v>257</v>
      </c>
      <c r="B46" s="54" t="s">
        <v>162</v>
      </c>
      <c r="C46" s="55">
        <v>39412.417999999998</v>
      </c>
      <c r="D46" s="55" t="s">
        <v>175</v>
      </c>
      <c r="E46" s="30">
        <f t="shared" si="0"/>
        <v>-9344.9337056208242</v>
      </c>
      <c r="F46">
        <f t="shared" si="1"/>
        <v>-9345</v>
      </c>
      <c r="G46">
        <f t="shared" si="2"/>
        <v>2.1005499998864252E-2</v>
      </c>
      <c r="I46">
        <f t="shared" si="7"/>
        <v>2.1005499998864252E-2</v>
      </c>
      <c r="O46">
        <f t="shared" ca="1" si="3"/>
        <v>1.0971792563629E-2</v>
      </c>
      <c r="Q46" s="2">
        <f t="shared" si="4"/>
        <v>24393.917999999998</v>
      </c>
    </row>
    <row r="47" spans="1:32" ht="12.75" customHeight="1">
      <c r="A47" t="s">
        <v>30</v>
      </c>
      <c r="C47" s="29">
        <v>39758.557999999997</v>
      </c>
      <c r="D47" s="28"/>
      <c r="E47">
        <f t="shared" si="0"/>
        <v>-8252.4990381941825</v>
      </c>
      <c r="F47">
        <f t="shared" si="1"/>
        <v>-8252.5</v>
      </c>
      <c r="G47">
        <f t="shared" si="2"/>
        <v>3.047499994863756E-4</v>
      </c>
      <c r="I47">
        <f t="shared" si="7"/>
        <v>3.047499994863756E-4</v>
      </c>
      <c r="O47">
        <f t="shared" ca="1" si="3"/>
        <v>1.0154411461147508E-2</v>
      </c>
      <c r="Q47" s="2">
        <f t="shared" si="4"/>
        <v>24740.057999999997</v>
      </c>
      <c r="AB47">
        <v>8</v>
      </c>
      <c r="AD47" t="s">
        <v>29</v>
      </c>
      <c r="AF47" t="s">
        <v>31</v>
      </c>
    </row>
    <row r="48" spans="1:32" ht="12.75" customHeight="1">
      <c r="A48" t="s">
        <v>32</v>
      </c>
      <c r="B48" s="5" t="s">
        <v>141</v>
      </c>
      <c r="C48" s="29">
        <v>39852.351999999999</v>
      </c>
      <c r="D48" s="28"/>
      <c r="E48">
        <f t="shared" si="0"/>
        <v>-7956.4806144447857</v>
      </c>
      <c r="F48">
        <f t="shared" si="1"/>
        <v>-7956.5</v>
      </c>
      <c r="G48">
        <f t="shared" si="2"/>
        <v>6.1423500010278076E-3</v>
      </c>
      <c r="I48">
        <f t="shared" si="7"/>
        <v>6.1423500010278076E-3</v>
      </c>
      <c r="O48">
        <f t="shared" ca="1" si="3"/>
        <v>9.9329516841822705E-3</v>
      </c>
      <c r="Q48" s="2">
        <f t="shared" si="4"/>
        <v>24833.851999999999</v>
      </c>
      <c r="AB48">
        <v>6</v>
      </c>
      <c r="AD48" t="s">
        <v>29</v>
      </c>
      <c r="AF48" t="s">
        <v>31</v>
      </c>
    </row>
    <row r="49" spans="1:32" ht="12.75" customHeight="1">
      <c r="A49" t="s">
        <v>33</v>
      </c>
      <c r="B49" s="5" t="s">
        <v>141</v>
      </c>
      <c r="C49" s="29">
        <v>40093.635999999999</v>
      </c>
      <c r="D49" s="28"/>
      <c r="E49">
        <f t="shared" si="0"/>
        <v>-7194.9765805412508</v>
      </c>
      <c r="F49">
        <f t="shared" si="1"/>
        <v>-7195</v>
      </c>
      <c r="G49">
        <f t="shared" si="2"/>
        <v>7.4204999982612208E-3</v>
      </c>
      <c r="I49">
        <f t="shared" si="7"/>
        <v>7.4204999982612208E-3</v>
      </c>
      <c r="O49">
        <f t="shared" ca="1" si="3"/>
        <v>9.3632164809423109E-3</v>
      </c>
      <c r="Q49" s="2">
        <f t="shared" si="4"/>
        <v>25075.135999999999</v>
      </c>
      <c r="AB49">
        <v>6</v>
      </c>
      <c r="AD49" t="s">
        <v>29</v>
      </c>
      <c r="AF49" t="s">
        <v>31</v>
      </c>
    </row>
    <row r="50" spans="1:32" ht="12.75" customHeight="1">
      <c r="A50" t="s">
        <v>33</v>
      </c>
      <c r="B50" s="5" t="s">
        <v>141</v>
      </c>
      <c r="C50" s="29">
        <v>40101.557999999997</v>
      </c>
      <c r="D50" s="28"/>
      <c r="E50">
        <f t="shared" si="0"/>
        <v>-7169.9743634171027</v>
      </c>
      <c r="F50">
        <f t="shared" si="1"/>
        <v>-7170</v>
      </c>
      <c r="G50">
        <f t="shared" si="2"/>
        <v>8.1229999996139668E-3</v>
      </c>
      <c r="I50">
        <f t="shared" si="7"/>
        <v>8.1229999996139668E-3</v>
      </c>
      <c r="O50">
        <f t="shared" ca="1" si="3"/>
        <v>9.3445121078878125E-3</v>
      </c>
      <c r="Q50" s="2">
        <f t="shared" si="4"/>
        <v>25083.057999999997</v>
      </c>
      <c r="AB50">
        <v>5</v>
      </c>
      <c r="AD50" t="s">
        <v>29</v>
      </c>
      <c r="AF50" t="s">
        <v>31</v>
      </c>
    </row>
    <row r="51" spans="1:32" ht="12.75" customHeight="1">
      <c r="A51" t="s">
        <v>33</v>
      </c>
      <c r="C51" s="29">
        <v>40112.483</v>
      </c>
      <c r="D51" s="28"/>
      <c r="E51">
        <f t="shared" si="0"/>
        <v>-7135.4945323035672</v>
      </c>
      <c r="F51">
        <f t="shared" si="1"/>
        <v>-7135.5</v>
      </c>
      <c r="G51">
        <f t="shared" si="2"/>
        <v>1.7324500004178844E-3</v>
      </c>
      <c r="I51">
        <f t="shared" si="7"/>
        <v>1.7324500004178844E-3</v>
      </c>
      <c r="O51">
        <f t="shared" ca="1" si="3"/>
        <v>9.3187000730726097E-3</v>
      </c>
      <c r="Q51" s="2">
        <f t="shared" si="4"/>
        <v>25093.983</v>
      </c>
      <c r="AB51">
        <v>10</v>
      </c>
      <c r="AD51" t="s">
        <v>29</v>
      </c>
      <c r="AF51" t="s">
        <v>31</v>
      </c>
    </row>
    <row r="52" spans="1:32" ht="12.75" customHeight="1">
      <c r="A52" t="s">
        <v>33</v>
      </c>
      <c r="C52" s="29">
        <v>40119.449999999997</v>
      </c>
      <c r="D52" s="28"/>
      <c r="E52">
        <f t="shared" si="0"/>
        <v>-7113.5063416062831</v>
      </c>
      <c r="F52">
        <f t="shared" si="1"/>
        <v>-7113.5</v>
      </c>
      <c r="G52">
        <f t="shared" si="2"/>
        <v>-2.0093499988433905E-3</v>
      </c>
      <c r="I52">
        <f t="shared" si="7"/>
        <v>-2.0093499988433905E-3</v>
      </c>
      <c r="O52">
        <f t="shared" ca="1" si="3"/>
        <v>9.3022402247846525E-3</v>
      </c>
      <c r="Q52" s="2">
        <f t="shared" si="4"/>
        <v>25100.949999999997</v>
      </c>
      <c r="AB52">
        <v>8</v>
      </c>
      <c r="AD52" t="s">
        <v>29</v>
      </c>
      <c r="AF52" t="s">
        <v>31</v>
      </c>
    </row>
    <row r="53" spans="1:32" ht="12.75" customHeight="1">
      <c r="A53" t="s">
        <v>33</v>
      </c>
      <c r="B53" s="5" t="s">
        <v>141</v>
      </c>
      <c r="C53" s="29">
        <v>40125.625</v>
      </c>
      <c r="D53" s="28"/>
      <c r="E53">
        <f t="shared" si="0"/>
        <v>-7094.0177414116715</v>
      </c>
      <c r="F53">
        <f t="shared" si="1"/>
        <v>-7094</v>
      </c>
      <c r="G53">
        <f t="shared" si="2"/>
        <v>-5.6213999996543862E-3</v>
      </c>
      <c r="I53">
        <f t="shared" si="7"/>
        <v>-5.6213999996543862E-3</v>
      </c>
      <c r="O53">
        <f t="shared" ca="1" si="3"/>
        <v>9.2876508138021452E-3</v>
      </c>
      <c r="Q53" s="2">
        <f t="shared" si="4"/>
        <v>25107.125</v>
      </c>
      <c r="AB53">
        <v>6</v>
      </c>
      <c r="AD53" t="s">
        <v>29</v>
      </c>
      <c r="AF53" t="s">
        <v>31</v>
      </c>
    </row>
    <row r="54" spans="1:32" ht="12.75" customHeight="1">
      <c r="A54" t="s">
        <v>33</v>
      </c>
      <c r="B54" s="5" t="s">
        <v>141</v>
      </c>
      <c r="C54" s="29">
        <v>40127.523999999998</v>
      </c>
      <c r="D54" s="28"/>
      <c r="E54">
        <f t="shared" si="0"/>
        <v>-7088.024405092724</v>
      </c>
      <c r="F54">
        <f t="shared" si="1"/>
        <v>-7088</v>
      </c>
      <c r="G54">
        <f t="shared" si="2"/>
        <v>-7.7327999970293604E-3</v>
      </c>
      <c r="I54">
        <f t="shared" si="7"/>
        <v>-7.7327999970293604E-3</v>
      </c>
      <c r="O54">
        <f t="shared" ca="1" si="3"/>
        <v>9.2831617642690663E-3</v>
      </c>
      <c r="Q54" s="2">
        <f t="shared" si="4"/>
        <v>25109.023999999998</v>
      </c>
      <c r="AB54">
        <v>6</v>
      </c>
      <c r="AD54" t="s">
        <v>29</v>
      </c>
      <c r="AF54" t="s">
        <v>31</v>
      </c>
    </row>
    <row r="55" spans="1:32" ht="12.75" customHeight="1">
      <c r="A55" t="s">
        <v>33</v>
      </c>
      <c r="B55" s="5" t="s">
        <v>141</v>
      </c>
      <c r="C55" s="29">
        <v>40134.506999999998</v>
      </c>
      <c r="D55" s="28"/>
      <c r="E55">
        <f t="shared" si="0"/>
        <v>-7065.9857176175965</v>
      </c>
      <c r="F55">
        <f t="shared" si="1"/>
        <v>-7066</v>
      </c>
      <c r="G55">
        <f t="shared" si="2"/>
        <v>4.5253999996930361E-3</v>
      </c>
      <c r="I55">
        <f t="shared" si="7"/>
        <v>4.5253999996930361E-3</v>
      </c>
      <c r="O55">
        <f t="shared" ca="1" si="3"/>
        <v>9.2667019159811091E-3</v>
      </c>
      <c r="Q55" s="2">
        <f t="shared" si="4"/>
        <v>25116.006999999998</v>
      </c>
      <c r="AB55">
        <v>5</v>
      </c>
      <c r="AD55" t="s">
        <v>29</v>
      </c>
      <c r="AF55" t="s">
        <v>31</v>
      </c>
    </row>
    <row r="56" spans="1:32" ht="12.75" customHeight="1">
      <c r="A56" t="s">
        <v>34</v>
      </c>
      <c r="B56" s="5" t="s">
        <v>141</v>
      </c>
      <c r="C56" s="29">
        <v>40142.43</v>
      </c>
      <c r="D56" s="28"/>
      <c r="E56">
        <f t="shared" si="0"/>
        <v>-7040.9803444448225</v>
      </c>
      <c r="F56">
        <f t="shared" si="1"/>
        <v>-7041</v>
      </c>
      <c r="G56">
        <f t="shared" si="2"/>
        <v>6.2279000048874877E-3</v>
      </c>
      <c r="I56">
        <f t="shared" si="7"/>
        <v>6.2279000048874877E-3</v>
      </c>
      <c r="O56">
        <f t="shared" ca="1" si="3"/>
        <v>9.2479975429266108E-3</v>
      </c>
      <c r="Q56" s="2">
        <f t="shared" si="4"/>
        <v>25123.93</v>
      </c>
      <c r="AB56">
        <v>10</v>
      </c>
      <c r="AD56" t="s">
        <v>29</v>
      </c>
      <c r="AF56" t="s">
        <v>31</v>
      </c>
    </row>
    <row r="57" spans="1:32" ht="12.75" customHeight="1">
      <c r="A57" t="s">
        <v>34</v>
      </c>
      <c r="C57" s="29">
        <v>40152.402000000002</v>
      </c>
      <c r="D57" s="28"/>
      <c r="E57">
        <f t="shared" si="0"/>
        <v>-7009.5082276609201</v>
      </c>
      <c r="F57">
        <f t="shared" si="1"/>
        <v>-7009.5</v>
      </c>
      <c r="G57">
        <f t="shared" si="2"/>
        <v>-2.606949994515162E-3</v>
      </c>
      <c r="I57">
        <f t="shared" si="7"/>
        <v>-2.606949994515162E-3</v>
      </c>
      <c r="O57">
        <f t="shared" ca="1" si="3"/>
        <v>9.2244300328779456E-3</v>
      </c>
      <c r="Q57" s="2">
        <f t="shared" si="4"/>
        <v>25133.902000000002</v>
      </c>
      <c r="AB57">
        <v>10</v>
      </c>
      <c r="AD57" t="s">
        <v>29</v>
      </c>
      <c r="AF57" t="s">
        <v>31</v>
      </c>
    </row>
    <row r="58" spans="1:32" ht="12.75" customHeight="1">
      <c r="A58" t="s">
        <v>34</v>
      </c>
      <c r="B58" s="5" t="s">
        <v>141</v>
      </c>
      <c r="C58" s="29">
        <v>40181.406000000003</v>
      </c>
      <c r="D58" s="28"/>
      <c r="E58">
        <f t="shared" si="0"/>
        <v>-6917.9701936456568</v>
      </c>
      <c r="F58">
        <f t="shared" si="1"/>
        <v>-6918</v>
      </c>
      <c r="G58">
        <f t="shared" si="2"/>
        <v>9.4442000045091845E-3</v>
      </c>
      <c r="I58">
        <f t="shared" si="7"/>
        <v>9.4442000045091845E-3</v>
      </c>
      <c r="O58">
        <f t="shared" ca="1" si="3"/>
        <v>9.1559720274984897E-3</v>
      </c>
      <c r="Q58" s="2">
        <f t="shared" si="4"/>
        <v>25162.906000000003</v>
      </c>
      <c r="AB58">
        <v>10</v>
      </c>
      <c r="AD58" t="s">
        <v>29</v>
      </c>
      <c r="AF58" t="s">
        <v>31</v>
      </c>
    </row>
    <row r="59" spans="1:32" ht="12.75" customHeight="1">
      <c r="A59" t="s">
        <v>34</v>
      </c>
      <c r="C59" s="29">
        <v>40206.273000000001</v>
      </c>
      <c r="D59" s="28"/>
      <c r="E59">
        <f t="shared" si="0"/>
        <v>-6839.4887327486304</v>
      </c>
      <c r="F59">
        <f t="shared" si="1"/>
        <v>-6839.5</v>
      </c>
      <c r="G59">
        <f t="shared" si="2"/>
        <v>3.5700500011444092E-3</v>
      </c>
      <c r="I59">
        <f t="shared" si="7"/>
        <v>3.5700500011444092E-3</v>
      </c>
      <c r="O59">
        <f t="shared" ca="1" si="3"/>
        <v>9.0972402961073708E-3</v>
      </c>
      <c r="Q59" s="2">
        <f t="shared" si="4"/>
        <v>25187.773000000001</v>
      </c>
      <c r="AB59">
        <v>8</v>
      </c>
      <c r="AD59" t="s">
        <v>29</v>
      </c>
      <c r="AF59" t="s">
        <v>31</v>
      </c>
    </row>
    <row r="60" spans="1:32" ht="12.75" customHeight="1">
      <c r="A60" s="30" t="s">
        <v>34</v>
      </c>
      <c r="B60" s="31"/>
      <c r="C60" s="32">
        <v>40206.277000000002</v>
      </c>
      <c r="D60" s="33"/>
      <c r="E60">
        <f t="shared" si="0"/>
        <v>-6839.4761085541695</v>
      </c>
      <c r="F60">
        <f t="shared" si="1"/>
        <v>-6839.5</v>
      </c>
      <c r="G60">
        <f t="shared" si="2"/>
        <v>7.5700500019593164E-3</v>
      </c>
      <c r="I60">
        <f t="shared" si="7"/>
        <v>7.5700500019593164E-3</v>
      </c>
      <c r="O60">
        <f t="shared" ca="1" si="3"/>
        <v>9.0972402961073708E-3</v>
      </c>
      <c r="Q60" s="2">
        <f t="shared" si="4"/>
        <v>25187.777000000002</v>
      </c>
      <c r="AB60">
        <v>8</v>
      </c>
      <c r="AD60" t="s">
        <v>35</v>
      </c>
      <c r="AF60" t="s">
        <v>31</v>
      </c>
    </row>
    <row r="61" spans="1:32" ht="12.75" customHeight="1">
      <c r="A61" s="30" t="s">
        <v>34</v>
      </c>
      <c r="B61" s="31" t="s">
        <v>141</v>
      </c>
      <c r="C61" s="32">
        <v>40209.286</v>
      </c>
      <c r="D61" s="33"/>
      <c r="E61">
        <f t="shared" si="0"/>
        <v>-6829.979558273114</v>
      </c>
      <c r="F61">
        <f t="shared" si="1"/>
        <v>-6830</v>
      </c>
      <c r="G61">
        <f t="shared" si="2"/>
        <v>6.4770000026328489E-3</v>
      </c>
      <c r="I61">
        <f t="shared" si="7"/>
        <v>6.4770000026328489E-3</v>
      </c>
      <c r="O61">
        <f t="shared" ca="1" si="3"/>
        <v>9.0901326343466628E-3</v>
      </c>
      <c r="Q61" s="2">
        <f t="shared" si="4"/>
        <v>25190.786</v>
      </c>
      <c r="AB61">
        <v>7</v>
      </c>
      <c r="AD61" t="s">
        <v>29</v>
      </c>
      <c r="AF61" t="s">
        <v>31</v>
      </c>
    </row>
    <row r="62" spans="1:32" ht="12.75" customHeight="1">
      <c r="A62" s="30" t="s">
        <v>36</v>
      </c>
      <c r="B62" s="31" t="s">
        <v>141</v>
      </c>
      <c r="C62" s="32">
        <v>40228.294999999998</v>
      </c>
      <c r="D62" s="33"/>
      <c r="E62">
        <f t="shared" si="0"/>
        <v>-6769.9862301598905</v>
      </c>
      <c r="F62">
        <f t="shared" si="1"/>
        <v>-6770</v>
      </c>
      <c r="G62">
        <f t="shared" si="2"/>
        <v>4.3630000000121072E-3</v>
      </c>
      <c r="I62">
        <f t="shared" si="7"/>
        <v>4.3630000000121072E-3</v>
      </c>
      <c r="O62">
        <f t="shared" ca="1" si="3"/>
        <v>9.0452421390158702E-3</v>
      </c>
      <c r="Q62" s="2">
        <f t="shared" si="4"/>
        <v>25209.794999999998</v>
      </c>
      <c r="AB62">
        <v>6</v>
      </c>
      <c r="AD62" t="s">
        <v>35</v>
      </c>
      <c r="AF62" t="s">
        <v>31</v>
      </c>
    </row>
    <row r="63" spans="1:32" ht="12.75" customHeight="1">
      <c r="A63" s="30" t="s">
        <v>36</v>
      </c>
      <c r="B63" s="31"/>
      <c r="C63" s="32">
        <v>40231.309000000001</v>
      </c>
      <c r="D63" s="33"/>
      <c r="E63">
        <f t="shared" si="0"/>
        <v>-6760.4738996357473</v>
      </c>
      <c r="F63">
        <f t="shared" si="1"/>
        <v>-6760.5</v>
      </c>
      <c r="G63">
        <f t="shared" si="2"/>
        <v>8.2699500053422526E-3</v>
      </c>
      <c r="I63">
        <f t="shared" si="7"/>
        <v>8.2699500053422526E-3</v>
      </c>
      <c r="O63">
        <f t="shared" ca="1" si="3"/>
        <v>9.0381344772551622E-3</v>
      </c>
      <c r="Q63" s="2">
        <f t="shared" si="4"/>
        <v>25212.809000000001</v>
      </c>
      <c r="AB63">
        <v>5</v>
      </c>
      <c r="AD63" t="s">
        <v>29</v>
      </c>
      <c r="AF63" t="s">
        <v>31</v>
      </c>
    </row>
    <row r="64" spans="1:32" ht="12.75" customHeight="1">
      <c r="A64" s="30" t="s">
        <v>36</v>
      </c>
      <c r="B64" s="31"/>
      <c r="C64" s="32">
        <v>40238.277999999998</v>
      </c>
      <c r="D64" s="33"/>
      <c r="E64">
        <f t="shared" si="0"/>
        <v>-6738.4793968412323</v>
      </c>
      <c r="F64">
        <f t="shared" si="1"/>
        <v>-6738.5</v>
      </c>
      <c r="G64">
        <f t="shared" si="2"/>
        <v>6.5281499992124736E-3</v>
      </c>
      <c r="I64">
        <f t="shared" si="7"/>
        <v>6.5281499992124736E-3</v>
      </c>
      <c r="O64">
        <f t="shared" ca="1" si="3"/>
        <v>9.0216746289672051E-3</v>
      </c>
      <c r="Q64" s="2">
        <f t="shared" si="4"/>
        <v>25219.777999999998</v>
      </c>
      <c r="AB64">
        <v>7</v>
      </c>
      <c r="AD64" t="s">
        <v>29</v>
      </c>
      <c r="AF64" t="s">
        <v>31</v>
      </c>
    </row>
    <row r="65" spans="1:32" ht="12.75" customHeight="1">
      <c r="A65" s="30" t="s">
        <v>37</v>
      </c>
      <c r="B65" s="31"/>
      <c r="C65" s="32">
        <v>40437.58</v>
      </c>
      <c r="D65" s="33"/>
      <c r="E65">
        <f t="shared" si="0"/>
        <v>-6109.4725958720619</v>
      </c>
      <c r="F65">
        <f t="shared" si="1"/>
        <v>-6109.5</v>
      </c>
      <c r="G65">
        <f t="shared" si="2"/>
        <v>8.6830500076757744E-3</v>
      </c>
      <c r="I65">
        <f t="shared" si="7"/>
        <v>8.6830500076757744E-3</v>
      </c>
      <c r="O65">
        <f t="shared" ca="1" si="3"/>
        <v>8.5510726029160763E-3</v>
      </c>
      <c r="Q65" s="2">
        <f t="shared" si="4"/>
        <v>25419.08</v>
      </c>
      <c r="AB65">
        <v>10</v>
      </c>
      <c r="AD65" t="s">
        <v>29</v>
      </c>
      <c r="AF65" t="s">
        <v>31</v>
      </c>
    </row>
    <row r="66" spans="1:32" ht="12.75" customHeight="1">
      <c r="A66" s="30" t="s">
        <v>37</v>
      </c>
      <c r="B66" s="31" t="s">
        <v>141</v>
      </c>
      <c r="C66" s="32">
        <v>40440.597000000002</v>
      </c>
      <c r="D66" s="33"/>
      <c r="E66">
        <f t="shared" si="0"/>
        <v>-6099.9507972020847</v>
      </c>
      <c r="F66">
        <f t="shared" si="1"/>
        <v>-6100</v>
      </c>
      <c r="G66">
        <f t="shared" si="2"/>
        <v>1.5590000002703164E-2</v>
      </c>
      <c r="I66">
        <f t="shared" si="7"/>
        <v>1.5590000002703164E-2</v>
      </c>
      <c r="O66">
        <f t="shared" ca="1" si="3"/>
        <v>8.5439649411553666E-3</v>
      </c>
      <c r="Q66" s="2">
        <f t="shared" si="4"/>
        <v>25422.097000000002</v>
      </c>
      <c r="AB66">
        <v>6</v>
      </c>
      <c r="AD66" t="s">
        <v>29</v>
      </c>
      <c r="AF66" t="s">
        <v>31</v>
      </c>
    </row>
    <row r="67" spans="1:32" ht="12.75" customHeight="1">
      <c r="A67" s="30" t="s">
        <v>38</v>
      </c>
      <c r="B67" s="31"/>
      <c r="C67" s="32">
        <v>40504.430999999997</v>
      </c>
      <c r="D67" s="33"/>
      <c r="E67">
        <f t="shared" si="0"/>
        <v>-5898.4875899434401</v>
      </c>
      <c r="F67">
        <f t="shared" si="1"/>
        <v>-5898.5</v>
      </c>
      <c r="G67">
        <f t="shared" si="2"/>
        <v>3.9321500007645227E-3</v>
      </c>
      <c r="I67">
        <f t="shared" si="7"/>
        <v>3.9321500007645227E-3</v>
      </c>
      <c r="O67">
        <f t="shared" ca="1" si="3"/>
        <v>8.3932076943361265E-3</v>
      </c>
      <c r="Q67" s="2">
        <f t="shared" si="4"/>
        <v>25485.930999999997</v>
      </c>
      <c r="AB67">
        <v>8</v>
      </c>
      <c r="AD67" t="s">
        <v>35</v>
      </c>
      <c r="AF67" t="s">
        <v>31</v>
      </c>
    </row>
    <row r="68" spans="1:32" ht="12.75" customHeight="1">
      <c r="A68" s="30" t="s">
        <v>39</v>
      </c>
      <c r="B68" s="31" t="s">
        <v>141</v>
      </c>
      <c r="C68" s="32">
        <v>40507.444000000003</v>
      </c>
      <c r="D68" s="33"/>
      <c r="E68">
        <f t="shared" si="0"/>
        <v>-5888.978415467901</v>
      </c>
      <c r="F68">
        <f t="shared" si="1"/>
        <v>-5889</v>
      </c>
      <c r="G68">
        <f t="shared" si="2"/>
        <v>6.8391000095289201E-3</v>
      </c>
      <c r="I68">
        <f t="shared" si="7"/>
        <v>6.8391000095289201E-3</v>
      </c>
      <c r="O68">
        <f t="shared" ca="1" si="3"/>
        <v>8.3861000325754186E-3</v>
      </c>
      <c r="Q68" s="2">
        <f t="shared" si="4"/>
        <v>25488.944000000003</v>
      </c>
      <c r="AB68">
        <v>6</v>
      </c>
      <c r="AD68" t="s">
        <v>29</v>
      </c>
      <c r="AF68" t="s">
        <v>31</v>
      </c>
    </row>
    <row r="69" spans="1:32" ht="12.75" customHeight="1">
      <c r="A69" s="30" t="s">
        <v>39</v>
      </c>
      <c r="B69" s="31" t="s">
        <v>141</v>
      </c>
      <c r="C69" s="32">
        <v>40527.394999999997</v>
      </c>
      <c r="D69" s="33"/>
      <c r="E69">
        <f t="shared" si="0"/>
        <v>-5826.0120895598229</v>
      </c>
      <c r="F69">
        <f t="shared" si="1"/>
        <v>-5826</v>
      </c>
      <c r="G69">
        <f t="shared" si="2"/>
        <v>-3.8305999987642281E-3</v>
      </c>
      <c r="I69">
        <f t="shared" si="7"/>
        <v>-3.8305999987642281E-3</v>
      </c>
      <c r="O69">
        <f t="shared" ca="1" si="3"/>
        <v>8.3389650124780865E-3</v>
      </c>
      <c r="Q69" s="2">
        <f t="shared" si="4"/>
        <v>25508.894999999997</v>
      </c>
      <c r="AB69">
        <v>5</v>
      </c>
      <c r="AD69" t="s">
        <v>29</v>
      </c>
      <c r="AF69" t="s">
        <v>31</v>
      </c>
    </row>
    <row r="70" spans="1:32" ht="12.75" customHeight="1">
      <c r="A70" s="30" t="s">
        <v>39</v>
      </c>
      <c r="B70" s="31" t="s">
        <v>141</v>
      </c>
      <c r="C70" s="32">
        <v>40555.296000000002</v>
      </c>
      <c r="D70" s="33"/>
      <c r="E70">
        <f t="shared" si="0"/>
        <v>-5737.95517716635</v>
      </c>
      <c r="F70">
        <f t="shared" si="1"/>
        <v>-5738</v>
      </c>
      <c r="G70">
        <f t="shared" si="2"/>
        <v>1.4202200007275678E-2</v>
      </c>
      <c r="I70">
        <f t="shared" si="7"/>
        <v>1.4202200007275678E-2</v>
      </c>
      <c r="O70">
        <f t="shared" ca="1" si="3"/>
        <v>8.2731256193262596E-3</v>
      </c>
      <c r="Q70" s="2">
        <f t="shared" si="4"/>
        <v>25536.796000000002</v>
      </c>
      <c r="AB70">
        <v>8</v>
      </c>
      <c r="AD70" t="s">
        <v>29</v>
      </c>
      <c r="AF70" t="s">
        <v>31</v>
      </c>
    </row>
    <row r="71" spans="1:32" ht="12.75" customHeight="1">
      <c r="A71" s="30" t="s">
        <v>40</v>
      </c>
      <c r="B71" s="31" t="s">
        <v>141</v>
      </c>
      <c r="C71" s="32">
        <v>40568.275000000001</v>
      </c>
      <c r="D71" s="33"/>
      <c r="E71">
        <f t="shared" si="0"/>
        <v>-5696.9928221986211</v>
      </c>
      <c r="F71">
        <f t="shared" si="1"/>
        <v>-5697</v>
      </c>
      <c r="G71">
        <f t="shared" si="2"/>
        <v>2.2743000081391074E-3</v>
      </c>
      <c r="I71">
        <f t="shared" si="7"/>
        <v>2.2743000081391074E-3</v>
      </c>
      <c r="O71">
        <f t="shared" ca="1" si="3"/>
        <v>8.2424504475168865E-3</v>
      </c>
      <c r="Q71" s="2">
        <f t="shared" si="4"/>
        <v>25549.775000000001</v>
      </c>
      <c r="AB71">
        <v>5</v>
      </c>
      <c r="AD71" t="s">
        <v>29</v>
      </c>
      <c r="AF71" t="s">
        <v>31</v>
      </c>
    </row>
    <row r="72" spans="1:32" ht="12.75" customHeight="1">
      <c r="A72" s="30" t="s">
        <v>40</v>
      </c>
      <c r="B72" s="31"/>
      <c r="C72" s="32">
        <v>40590.302000000003</v>
      </c>
      <c r="D72" s="33"/>
      <c r="E72">
        <f t="shared" si="0"/>
        <v>-5627.4745393667945</v>
      </c>
      <c r="F72">
        <f t="shared" si="1"/>
        <v>-5627.5</v>
      </c>
      <c r="G72">
        <f t="shared" si="2"/>
        <v>8.0672500043874606E-3</v>
      </c>
      <c r="I72">
        <f t="shared" si="7"/>
        <v>8.0672500043874606E-3</v>
      </c>
      <c r="O72">
        <f t="shared" ca="1" si="3"/>
        <v>8.190452290425386E-3</v>
      </c>
      <c r="Q72" s="2">
        <f t="shared" si="4"/>
        <v>25571.802000000003</v>
      </c>
      <c r="AB72">
        <v>8</v>
      </c>
      <c r="AD72" t="s">
        <v>29</v>
      </c>
      <c r="AF72" t="s">
        <v>31</v>
      </c>
    </row>
    <row r="73" spans="1:32" ht="12.75" customHeight="1">
      <c r="A73" s="30" t="s">
        <v>40</v>
      </c>
      <c r="B73" s="31" t="s">
        <v>141</v>
      </c>
      <c r="C73" s="32">
        <v>40594.258999999998</v>
      </c>
      <c r="D73" s="33"/>
      <c r="E73">
        <f t="shared" si="0"/>
        <v>-5614.9860549991927</v>
      </c>
      <c r="F73">
        <f t="shared" si="1"/>
        <v>-5615</v>
      </c>
      <c r="G73">
        <f t="shared" si="2"/>
        <v>4.4185000006109476E-3</v>
      </c>
      <c r="I73">
        <f t="shared" si="7"/>
        <v>4.4185000006109476E-3</v>
      </c>
      <c r="O73">
        <f t="shared" ca="1" si="3"/>
        <v>8.1811001038981368E-3</v>
      </c>
      <c r="Q73" s="2">
        <f t="shared" si="4"/>
        <v>25575.758999999998</v>
      </c>
      <c r="AB73">
        <v>8</v>
      </c>
      <c r="AD73" t="s">
        <v>29</v>
      </c>
      <c r="AF73" t="s">
        <v>31</v>
      </c>
    </row>
    <row r="74" spans="1:32" ht="12.75" customHeight="1">
      <c r="A74" s="30" t="s">
        <v>41</v>
      </c>
      <c r="B74" s="31" t="s">
        <v>141</v>
      </c>
      <c r="C74" s="32">
        <v>40812.574999999997</v>
      </c>
      <c r="D74" s="33"/>
      <c r="E74">
        <f t="shared" si="0"/>
        <v>-4925.9701456737348</v>
      </c>
      <c r="F74">
        <f t="shared" si="1"/>
        <v>-4926</v>
      </c>
      <c r="G74">
        <f t="shared" si="2"/>
        <v>9.4593999965582043E-3</v>
      </c>
      <c r="I74">
        <f t="shared" si="7"/>
        <v>9.4593999965582043E-3</v>
      </c>
      <c r="O74">
        <f t="shared" ca="1" si="3"/>
        <v>7.6656075825162163E-3</v>
      </c>
      <c r="Q74" s="2">
        <f t="shared" si="4"/>
        <v>25794.074999999997</v>
      </c>
      <c r="AB74">
        <v>6</v>
      </c>
      <c r="AD74" t="s">
        <v>29</v>
      </c>
      <c r="AF74" t="s">
        <v>31</v>
      </c>
    </row>
    <row r="75" spans="1:32" ht="12.75" customHeight="1">
      <c r="A75" s="30" t="s">
        <v>41</v>
      </c>
      <c r="B75" s="31"/>
      <c r="C75" s="32">
        <v>40853.599000000002</v>
      </c>
      <c r="D75" s="33"/>
      <c r="E75">
        <f t="shared" si="0"/>
        <v>-4796.4964073120436</v>
      </c>
      <c r="F75">
        <f t="shared" si="1"/>
        <v>-4796.5</v>
      </c>
      <c r="G75">
        <f t="shared" si="2"/>
        <v>1.1383500022930093E-3</v>
      </c>
      <c r="I75">
        <f t="shared" si="7"/>
        <v>1.1383500022930093E-3</v>
      </c>
      <c r="O75">
        <f t="shared" ca="1" si="3"/>
        <v>7.5687189300939249E-3</v>
      </c>
      <c r="Q75" s="2">
        <f t="shared" si="4"/>
        <v>25835.099000000002</v>
      </c>
      <c r="AB75">
        <v>10</v>
      </c>
      <c r="AD75" t="s">
        <v>29</v>
      </c>
      <c r="AF75" t="s">
        <v>31</v>
      </c>
    </row>
    <row r="76" spans="1:32" ht="12.75" customHeight="1">
      <c r="A76" s="30" t="s">
        <v>41</v>
      </c>
      <c r="B76" s="31"/>
      <c r="C76" s="32">
        <v>40854.548999999999</v>
      </c>
      <c r="D76" s="33"/>
      <c r="E76">
        <f t="shared" si="0"/>
        <v>-4793.4981611282683</v>
      </c>
      <c r="F76">
        <f t="shared" si="1"/>
        <v>-4793.5</v>
      </c>
      <c r="G76">
        <f t="shared" si="2"/>
        <v>5.8265000552637503E-4</v>
      </c>
      <c r="I76">
        <f t="shared" si="7"/>
        <v>5.8265000552637503E-4</v>
      </c>
      <c r="O76">
        <f t="shared" ca="1" si="3"/>
        <v>7.5664744053273855E-3</v>
      </c>
      <c r="Q76" s="2">
        <f t="shared" si="4"/>
        <v>25836.048999999999</v>
      </c>
      <c r="AB76">
        <v>6</v>
      </c>
      <c r="AD76" t="s">
        <v>42</v>
      </c>
      <c r="AF76" t="s">
        <v>31</v>
      </c>
    </row>
    <row r="77" spans="1:32" ht="12.75" customHeight="1">
      <c r="A77" s="30" t="s">
        <v>41</v>
      </c>
      <c r="B77" s="31" t="s">
        <v>141</v>
      </c>
      <c r="C77" s="32">
        <v>40856.608</v>
      </c>
      <c r="D77" s="33"/>
      <c r="E77">
        <f t="shared" si="0"/>
        <v>-4786.9998570309872</v>
      </c>
      <c r="F77">
        <f t="shared" si="1"/>
        <v>-4787</v>
      </c>
      <c r="G77">
        <f t="shared" si="2"/>
        <v>4.5300002966541797E-5</v>
      </c>
      <c r="I77">
        <f t="shared" ref="I77:I108" si="8">+G77</f>
        <v>4.5300002966541797E-5</v>
      </c>
      <c r="O77">
        <f t="shared" ca="1" si="3"/>
        <v>7.5616112683332161E-3</v>
      </c>
      <c r="Q77" s="2">
        <f t="shared" si="4"/>
        <v>25838.108</v>
      </c>
      <c r="AB77">
        <v>6</v>
      </c>
      <c r="AD77" t="s">
        <v>29</v>
      </c>
      <c r="AF77" t="s">
        <v>31</v>
      </c>
    </row>
    <row r="78" spans="1:32" ht="12.75" customHeight="1">
      <c r="A78" s="30" t="s">
        <v>43</v>
      </c>
      <c r="B78" s="31"/>
      <c r="C78" s="32">
        <v>40889.402999999998</v>
      </c>
      <c r="D78" s="33"/>
      <c r="E78">
        <f t="shared" si="0"/>
        <v>-4683.4972427181228</v>
      </c>
      <c r="F78">
        <f t="shared" si="1"/>
        <v>-4683.5</v>
      </c>
      <c r="G78">
        <f t="shared" si="2"/>
        <v>8.7365000217687339E-4</v>
      </c>
      <c r="I78">
        <f t="shared" si="8"/>
        <v>8.7365000217687339E-4</v>
      </c>
      <c r="O78">
        <f t="shared" ca="1" si="3"/>
        <v>7.4841751638876014E-3</v>
      </c>
      <c r="Q78" s="2">
        <f t="shared" si="4"/>
        <v>25870.902999999998</v>
      </c>
      <c r="AB78">
        <v>6</v>
      </c>
      <c r="AD78" t="s">
        <v>29</v>
      </c>
      <c r="AF78" t="s">
        <v>31</v>
      </c>
    </row>
    <row r="79" spans="1:32" ht="12.75" customHeight="1">
      <c r="A79" s="30" t="s">
        <v>43</v>
      </c>
      <c r="B79" s="31"/>
      <c r="C79" s="32">
        <v>40911.271999999997</v>
      </c>
      <c r="D79" s="33"/>
      <c r="E79">
        <f t="shared" si="0"/>
        <v>-4614.4776155673981</v>
      </c>
      <c r="F79">
        <f t="shared" si="1"/>
        <v>-4614.5</v>
      </c>
      <c r="G79">
        <f t="shared" si="2"/>
        <v>7.0925500040175393E-3</v>
      </c>
      <c r="I79">
        <f t="shared" si="8"/>
        <v>7.0925500040175393E-3</v>
      </c>
      <c r="O79">
        <f t="shared" ca="1" si="3"/>
        <v>7.4325510942571914E-3</v>
      </c>
      <c r="Q79" s="2">
        <f t="shared" si="4"/>
        <v>25892.771999999997</v>
      </c>
      <c r="AB79">
        <v>7</v>
      </c>
      <c r="AD79" t="s">
        <v>29</v>
      </c>
      <c r="AF79" t="s">
        <v>31</v>
      </c>
    </row>
    <row r="80" spans="1:32" ht="12.75" customHeight="1">
      <c r="A80" s="30" t="s">
        <v>43</v>
      </c>
      <c r="B80" s="31" t="s">
        <v>141</v>
      </c>
      <c r="C80" s="32">
        <v>40921.279000000002</v>
      </c>
      <c r="D80" s="33"/>
      <c r="E80">
        <f t="shared" si="0"/>
        <v>-4582.8950370819766</v>
      </c>
      <c r="F80">
        <f t="shared" si="1"/>
        <v>-4583</v>
      </c>
      <c r="G80">
        <f t="shared" si="2"/>
        <v>3.3257700008107349E-2</v>
      </c>
      <c r="I80">
        <f t="shared" si="8"/>
        <v>3.3257700008107349E-2</v>
      </c>
      <c r="O80">
        <f t="shared" ca="1" si="3"/>
        <v>7.4089835842085262E-3</v>
      </c>
      <c r="Q80" s="2">
        <f t="shared" si="4"/>
        <v>25902.779000000002</v>
      </c>
      <c r="AB80">
        <v>5</v>
      </c>
      <c r="AD80" t="s">
        <v>29</v>
      </c>
      <c r="AF80" t="s">
        <v>31</v>
      </c>
    </row>
    <row r="81" spans="1:32" ht="12.75" customHeight="1">
      <c r="A81" s="30" t="s">
        <v>45</v>
      </c>
      <c r="B81" s="31" t="s">
        <v>141</v>
      </c>
      <c r="C81" s="32">
        <v>41165.487999999998</v>
      </c>
      <c r="D81" s="33"/>
      <c r="E81">
        <f t="shared" si="0"/>
        <v>-3812.1595609810115</v>
      </c>
      <c r="F81">
        <f t="shared" si="1"/>
        <v>-3812</v>
      </c>
      <c r="G81">
        <f t="shared" si="2"/>
        <v>-5.0557199996546842E-2</v>
      </c>
      <c r="I81">
        <f t="shared" si="8"/>
        <v>-5.0557199996546842E-2</v>
      </c>
      <c r="O81">
        <f t="shared" ca="1" si="3"/>
        <v>6.8321407192078569E-3</v>
      </c>
      <c r="Q81" s="2">
        <f t="shared" si="4"/>
        <v>26146.987999999998</v>
      </c>
      <c r="AA81" t="s">
        <v>44</v>
      </c>
      <c r="AF81" t="s">
        <v>46</v>
      </c>
    </row>
    <row r="82" spans="1:32" ht="12.75" customHeight="1">
      <c r="A82" s="30" t="s">
        <v>47</v>
      </c>
      <c r="B82" s="31"/>
      <c r="C82" s="32">
        <v>41168.553999999996</v>
      </c>
      <c r="D82" s="33"/>
      <c r="E82">
        <f t="shared" si="0"/>
        <v>-3802.4831159289261</v>
      </c>
      <c r="F82">
        <f t="shared" si="1"/>
        <v>-3802.5</v>
      </c>
      <c r="G82">
        <f t="shared" si="2"/>
        <v>5.3497499975492246E-3</v>
      </c>
      <c r="I82">
        <f t="shared" si="8"/>
        <v>5.3497499975492246E-3</v>
      </c>
      <c r="O82">
        <f t="shared" ca="1" si="3"/>
        <v>6.825033057447148E-3</v>
      </c>
      <c r="Q82" s="2">
        <f t="shared" si="4"/>
        <v>26150.053999999996</v>
      </c>
      <c r="AB82">
        <v>10</v>
      </c>
      <c r="AD82" t="s">
        <v>29</v>
      </c>
      <c r="AF82" t="s">
        <v>31</v>
      </c>
    </row>
    <row r="83" spans="1:32" ht="12.75" customHeight="1">
      <c r="A83" s="30" t="s">
        <v>47</v>
      </c>
      <c r="B83" s="31"/>
      <c r="C83" s="32">
        <v>41180.595000000001</v>
      </c>
      <c r="D83" s="33"/>
      <c r="E83">
        <f t="shared" si="0"/>
        <v>-3764.4811345615908</v>
      </c>
      <c r="F83">
        <f t="shared" si="1"/>
        <v>-3764.5</v>
      </c>
      <c r="G83">
        <f t="shared" si="2"/>
        <v>5.9775500048999675E-3</v>
      </c>
      <c r="I83">
        <f t="shared" si="8"/>
        <v>5.9775500048999675E-3</v>
      </c>
      <c r="O83">
        <f t="shared" ca="1" si="3"/>
        <v>6.7966024104043135E-3</v>
      </c>
      <c r="Q83" s="2">
        <f t="shared" si="4"/>
        <v>26162.095000000001</v>
      </c>
      <c r="AB83">
        <v>13</v>
      </c>
      <c r="AD83" t="s">
        <v>29</v>
      </c>
      <c r="AF83" t="s">
        <v>31</v>
      </c>
    </row>
    <row r="84" spans="1:32" ht="12.75" customHeight="1">
      <c r="A84" s="30" t="s">
        <v>48</v>
      </c>
      <c r="B84" s="31"/>
      <c r="C84" s="32">
        <v>41180.595000000001</v>
      </c>
      <c r="D84" s="33"/>
      <c r="E84">
        <f t="shared" si="0"/>
        <v>-3764.4811345615908</v>
      </c>
      <c r="F84">
        <f t="shared" si="1"/>
        <v>-3764.5</v>
      </c>
      <c r="G84">
        <f t="shared" si="2"/>
        <v>5.9775500048999675E-3</v>
      </c>
      <c r="I84">
        <f t="shared" si="8"/>
        <v>5.9775500048999675E-3</v>
      </c>
      <c r="O84">
        <f t="shared" ca="1" si="3"/>
        <v>6.7966024104043135E-3</v>
      </c>
      <c r="Q84" s="2">
        <f t="shared" si="4"/>
        <v>26162.095000000001</v>
      </c>
      <c r="AA84" t="s">
        <v>44</v>
      </c>
      <c r="AF84" t="s">
        <v>46</v>
      </c>
    </row>
    <row r="85" spans="1:32" ht="12.75" customHeight="1">
      <c r="A85" s="30" t="s">
        <v>47</v>
      </c>
      <c r="B85" s="31"/>
      <c r="C85" s="32">
        <v>41193.580999999998</v>
      </c>
      <c r="D85" s="33"/>
      <c r="E85">
        <f t="shared" ref="E85:E148" si="9">+(C85-C$7)/C$8</f>
        <v>-3723.4966872535674</v>
      </c>
      <c r="F85">
        <f t="shared" ref="F85:F148" si="10">ROUND(2*E85,0)/2</f>
        <v>-3723.5</v>
      </c>
      <c r="G85">
        <f t="shared" ref="G85:G148" si="11">+C85-(C$7+F85*C$8)</f>
        <v>1.0496500035515055E-3</v>
      </c>
      <c r="I85">
        <f t="shared" si="8"/>
        <v>1.0496500035515055E-3</v>
      </c>
      <c r="O85">
        <f t="shared" ref="O85:O148" ca="1" si="12">+C$11+C$12*$F85</f>
        <v>6.7659272385949395E-3</v>
      </c>
      <c r="Q85" s="2">
        <f t="shared" ref="Q85:Q148" si="13">+C85-15018.5</f>
        <v>26175.080999999998</v>
      </c>
      <c r="AB85">
        <v>11</v>
      </c>
      <c r="AD85" t="s">
        <v>29</v>
      </c>
      <c r="AF85" t="s">
        <v>31</v>
      </c>
    </row>
    <row r="86" spans="1:32" ht="12.75" customHeight="1">
      <c r="A86" s="30" t="s">
        <v>48</v>
      </c>
      <c r="B86" s="31"/>
      <c r="C86" s="32">
        <v>41193.580999999998</v>
      </c>
      <c r="D86" s="33"/>
      <c r="E86">
        <f t="shared" si="9"/>
        <v>-3723.4966872535674</v>
      </c>
      <c r="F86">
        <f t="shared" si="10"/>
        <v>-3723.5</v>
      </c>
      <c r="G86">
        <f t="shared" si="11"/>
        <v>1.0496500035515055E-3</v>
      </c>
      <c r="I86">
        <f t="shared" si="8"/>
        <v>1.0496500035515055E-3</v>
      </c>
      <c r="O86">
        <f t="shared" ca="1" si="12"/>
        <v>6.7659272385949395E-3</v>
      </c>
      <c r="Q86" s="2">
        <f t="shared" si="13"/>
        <v>26175.080999999998</v>
      </c>
      <c r="AA86" t="s">
        <v>44</v>
      </c>
      <c r="AF86" t="s">
        <v>46</v>
      </c>
    </row>
    <row r="87" spans="1:32" ht="12.75" customHeight="1">
      <c r="A87" s="30" t="s">
        <v>50</v>
      </c>
      <c r="B87" s="31"/>
      <c r="C87" s="32">
        <v>41207.527000000002</v>
      </c>
      <c r="D87" s="33"/>
      <c r="E87">
        <f t="shared" si="9"/>
        <v>-3679.4824332755934</v>
      </c>
      <c r="F87">
        <f t="shared" si="10"/>
        <v>-3679.5</v>
      </c>
      <c r="G87">
        <f t="shared" si="11"/>
        <v>5.5660500074736774E-3</v>
      </c>
      <c r="I87">
        <f t="shared" si="8"/>
        <v>5.5660500074736774E-3</v>
      </c>
      <c r="O87">
        <f t="shared" ca="1" si="12"/>
        <v>6.7330075420190261E-3</v>
      </c>
      <c r="Q87" s="2">
        <f t="shared" si="13"/>
        <v>26189.027000000002</v>
      </c>
      <c r="AB87">
        <v>12</v>
      </c>
      <c r="AD87" t="s">
        <v>29</v>
      </c>
      <c r="AF87" t="s">
        <v>31</v>
      </c>
    </row>
    <row r="88" spans="1:32" ht="12.75" customHeight="1">
      <c r="A88" s="30" t="s">
        <v>49</v>
      </c>
      <c r="B88" s="31"/>
      <c r="C88" s="32">
        <v>41207.527000000002</v>
      </c>
      <c r="D88" s="33"/>
      <c r="E88">
        <f t="shared" si="9"/>
        <v>-3679.4824332755934</v>
      </c>
      <c r="F88">
        <f t="shared" si="10"/>
        <v>-3679.5</v>
      </c>
      <c r="G88">
        <f t="shared" si="11"/>
        <v>5.5660500074736774E-3</v>
      </c>
      <c r="I88">
        <f t="shared" si="8"/>
        <v>5.5660500074736774E-3</v>
      </c>
      <c r="O88">
        <f t="shared" ca="1" si="12"/>
        <v>6.7330075420190261E-3</v>
      </c>
      <c r="Q88" s="2">
        <f t="shared" si="13"/>
        <v>26189.027000000002</v>
      </c>
      <c r="AA88" t="s">
        <v>44</v>
      </c>
      <c r="AF88" t="s">
        <v>46</v>
      </c>
    </row>
    <row r="89" spans="1:32" ht="12.75" customHeight="1">
      <c r="A89" s="30" t="s">
        <v>50</v>
      </c>
      <c r="B89" s="31" t="s">
        <v>141</v>
      </c>
      <c r="C89" s="32">
        <v>41221.618000000002</v>
      </c>
      <c r="D89" s="33"/>
      <c r="E89">
        <f t="shared" si="9"/>
        <v>-3635.010552248526</v>
      </c>
      <c r="F89">
        <f t="shared" si="10"/>
        <v>-3635</v>
      </c>
      <c r="G89">
        <f t="shared" si="11"/>
        <v>-3.3434999932069331E-3</v>
      </c>
      <c r="I89">
        <f t="shared" si="8"/>
        <v>-3.3434999932069331E-3</v>
      </c>
      <c r="O89">
        <f t="shared" ca="1" si="12"/>
        <v>6.6997137579820221E-3</v>
      </c>
      <c r="Q89" s="2">
        <f t="shared" si="13"/>
        <v>26203.118000000002</v>
      </c>
      <c r="AB89">
        <v>11</v>
      </c>
      <c r="AD89" t="s">
        <v>29</v>
      </c>
      <c r="AF89" t="s">
        <v>31</v>
      </c>
    </row>
    <row r="90" spans="1:32" ht="12.75" customHeight="1">
      <c r="A90" s="30" t="s">
        <v>49</v>
      </c>
      <c r="B90" s="31"/>
      <c r="C90" s="32">
        <v>41221.618000000002</v>
      </c>
      <c r="D90" s="33"/>
      <c r="E90">
        <f t="shared" si="9"/>
        <v>-3635.010552248526</v>
      </c>
      <c r="F90">
        <f t="shared" si="10"/>
        <v>-3635</v>
      </c>
      <c r="G90">
        <f t="shared" si="11"/>
        <v>-3.3434999932069331E-3</v>
      </c>
      <c r="I90">
        <f t="shared" si="8"/>
        <v>-3.3434999932069331E-3</v>
      </c>
      <c r="O90">
        <f t="shared" ca="1" si="12"/>
        <v>6.6997137579820221E-3</v>
      </c>
      <c r="Q90" s="2">
        <f t="shared" si="13"/>
        <v>26203.118000000002</v>
      </c>
      <c r="AA90" t="s">
        <v>44</v>
      </c>
      <c r="AF90" t="s">
        <v>46</v>
      </c>
    </row>
    <row r="91" spans="1:32" ht="12.75" customHeight="1">
      <c r="A91" s="30" t="s">
        <v>51</v>
      </c>
      <c r="B91" s="31" t="s">
        <v>141</v>
      </c>
      <c r="C91" s="32">
        <v>41301.31</v>
      </c>
      <c r="D91" s="33"/>
      <c r="E91">
        <f t="shared" si="9"/>
        <v>-3383.4987260609741</v>
      </c>
      <c r="F91">
        <f t="shared" si="10"/>
        <v>-3383.5</v>
      </c>
      <c r="G91">
        <f t="shared" si="11"/>
        <v>4.0365000313613564E-4</v>
      </c>
      <c r="I91">
        <f t="shared" si="8"/>
        <v>4.0365000313613564E-4</v>
      </c>
      <c r="O91">
        <f t="shared" ca="1" si="12"/>
        <v>6.5115477650537889E-3</v>
      </c>
      <c r="Q91" s="2">
        <f t="shared" si="13"/>
        <v>26282.809999999998</v>
      </c>
      <c r="AA91" t="s">
        <v>44</v>
      </c>
      <c r="AB91">
        <v>9</v>
      </c>
      <c r="AD91" t="s">
        <v>35</v>
      </c>
      <c r="AF91" t="s">
        <v>31</v>
      </c>
    </row>
    <row r="92" spans="1:32" ht="12.75" customHeight="1">
      <c r="A92" s="30" t="s">
        <v>51</v>
      </c>
      <c r="B92" s="31" t="s">
        <v>141</v>
      </c>
      <c r="C92" s="32">
        <v>41302.264000000003</v>
      </c>
      <c r="D92" s="33"/>
      <c r="E92">
        <f t="shared" si="9"/>
        <v>-3380.4878556827152</v>
      </c>
      <c r="F92">
        <f t="shared" si="10"/>
        <v>-3380.5</v>
      </c>
      <c r="G92">
        <f t="shared" si="11"/>
        <v>3.8479500071844086E-3</v>
      </c>
      <c r="I92">
        <f t="shared" si="8"/>
        <v>3.8479500071844086E-3</v>
      </c>
      <c r="O92">
        <f t="shared" ca="1" si="12"/>
        <v>6.5093032402872494E-3</v>
      </c>
      <c r="Q92" s="2">
        <f t="shared" si="13"/>
        <v>26283.764000000003</v>
      </c>
      <c r="AA92" t="s">
        <v>44</v>
      </c>
      <c r="AB92">
        <v>7</v>
      </c>
      <c r="AD92" t="s">
        <v>35</v>
      </c>
      <c r="AF92" t="s">
        <v>31</v>
      </c>
    </row>
    <row r="93" spans="1:32" ht="12.75" customHeight="1">
      <c r="A93" s="30" t="s">
        <v>51</v>
      </c>
      <c r="B93" s="31" t="s">
        <v>141</v>
      </c>
      <c r="C93" s="32">
        <v>41334.258999999998</v>
      </c>
      <c r="D93" s="33"/>
      <c r="E93">
        <f t="shared" si="9"/>
        <v>-3279.5100802614684</v>
      </c>
      <c r="F93">
        <f t="shared" si="10"/>
        <v>-3279.5</v>
      </c>
      <c r="G93">
        <f t="shared" si="11"/>
        <v>-3.1939499967847951E-3</v>
      </c>
      <c r="I93">
        <f t="shared" si="8"/>
        <v>-3.1939499967847951E-3</v>
      </c>
      <c r="O93">
        <f t="shared" ca="1" si="12"/>
        <v>6.4337375731470837E-3</v>
      </c>
      <c r="Q93" s="2">
        <f t="shared" si="13"/>
        <v>26315.758999999998</v>
      </c>
      <c r="AA93" t="s">
        <v>44</v>
      </c>
      <c r="AB93">
        <v>8</v>
      </c>
      <c r="AD93" t="s">
        <v>29</v>
      </c>
      <c r="AF93" t="s">
        <v>31</v>
      </c>
    </row>
    <row r="94" spans="1:32" ht="12.75" customHeight="1">
      <c r="A94" s="30" t="s">
        <v>52</v>
      </c>
      <c r="B94" s="31" t="s">
        <v>141</v>
      </c>
      <c r="C94" s="32">
        <v>41353.256000000001</v>
      </c>
      <c r="D94" s="33"/>
      <c r="E94">
        <f t="shared" si="9"/>
        <v>-3219.5546247316038</v>
      </c>
      <c r="F94">
        <f t="shared" si="10"/>
        <v>-3219.5</v>
      </c>
      <c r="G94">
        <f t="shared" si="11"/>
        <v>-1.7307949994574301E-2</v>
      </c>
      <c r="I94">
        <f t="shared" si="8"/>
        <v>-1.7307949994574301E-2</v>
      </c>
      <c r="O94">
        <f t="shared" ca="1" si="12"/>
        <v>6.3888470778162921E-3</v>
      </c>
      <c r="Q94" s="2">
        <f t="shared" si="13"/>
        <v>26334.756000000001</v>
      </c>
      <c r="AA94" t="s">
        <v>44</v>
      </c>
      <c r="AB94">
        <v>5</v>
      </c>
      <c r="AD94" t="s">
        <v>29</v>
      </c>
      <c r="AF94" t="s">
        <v>31</v>
      </c>
    </row>
    <row r="95" spans="1:32" ht="12.75" customHeight="1">
      <c r="A95" s="30" t="s">
        <v>53</v>
      </c>
      <c r="B95" s="31" t="s">
        <v>141</v>
      </c>
      <c r="C95" s="32">
        <v>41536.578000000001</v>
      </c>
      <c r="D95" s="33"/>
      <c r="E95">
        <f t="shared" si="9"/>
        <v>-2640.9814806223208</v>
      </c>
      <c r="F95">
        <f t="shared" si="10"/>
        <v>-2641</v>
      </c>
      <c r="G95">
        <f t="shared" si="11"/>
        <v>5.8679000067058951E-3</v>
      </c>
      <c r="I95">
        <f t="shared" si="8"/>
        <v>5.8679000067058951E-3</v>
      </c>
      <c r="O95">
        <f t="shared" ca="1" si="12"/>
        <v>5.9560278853352452E-3</v>
      </c>
      <c r="Q95" s="2">
        <f t="shared" si="13"/>
        <v>26518.078000000001</v>
      </c>
      <c r="AA95" t="s">
        <v>44</v>
      </c>
      <c r="AB95">
        <v>12</v>
      </c>
      <c r="AD95" t="s">
        <v>29</v>
      </c>
      <c r="AF95" t="s">
        <v>31</v>
      </c>
    </row>
    <row r="96" spans="1:32" ht="12.75" customHeight="1">
      <c r="A96" s="30" t="s">
        <v>53</v>
      </c>
      <c r="B96" s="31" t="s">
        <v>141</v>
      </c>
      <c r="C96" s="32">
        <v>41565.58</v>
      </c>
      <c r="D96" s="33"/>
      <c r="E96">
        <f t="shared" si="9"/>
        <v>-2549.4497587042879</v>
      </c>
      <c r="F96">
        <f t="shared" si="10"/>
        <v>-2549.5</v>
      </c>
      <c r="G96">
        <f t="shared" si="11"/>
        <v>1.5919050005322788E-2</v>
      </c>
      <c r="I96">
        <f t="shared" si="8"/>
        <v>1.5919050005322788E-2</v>
      </c>
      <c r="O96">
        <f t="shared" ca="1" si="12"/>
        <v>5.8875698799557884E-3</v>
      </c>
      <c r="Q96" s="2">
        <f t="shared" si="13"/>
        <v>26547.08</v>
      </c>
      <c r="AA96" t="s">
        <v>44</v>
      </c>
      <c r="AB96">
        <v>11</v>
      </c>
      <c r="AD96" t="s">
        <v>29</v>
      </c>
      <c r="AF96" t="s">
        <v>31</v>
      </c>
    </row>
    <row r="97" spans="1:32" ht="12.75" customHeight="1">
      <c r="A97" s="30" t="s">
        <v>53</v>
      </c>
      <c r="B97" s="31" t="s">
        <v>141</v>
      </c>
      <c r="C97" s="32">
        <v>41585.525999999998</v>
      </c>
      <c r="D97" s="33"/>
      <c r="E97">
        <f t="shared" si="9"/>
        <v>-2486.4992130392743</v>
      </c>
      <c r="F97">
        <f t="shared" si="10"/>
        <v>-2486.5</v>
      </c>
      <c r="G97">
        <f t="shared" si="11"/>
        <v>2.4934999964898452E-4</v>
      </c>
      <c r="I97">
        <f t="shared" si="8"/>
        <v>2.4934999964898452E-4</v>
      </c>
      <c r="O97">
        <f t="shared" ca="1" si="12"/>
        <v>5.8404348598584573E-3</v>
      </c>
      <c r="Q97" s="2">
        <f t="shared" si="13"/>
        <v>26567.025999999998</v>
      </c>
      <c r="AA97" t="s">
        <v>44</v>
      </c>
      <c r="AB97">
        <v>13</v>
      </c>
      <c r="AD97" t="s">
        <v>29</v>
      </c>
      <c r="AF97" t="s">
        <v>31</v>
      </c>
    </row>
    <row r="98" spans="1:32" ht="12.75" customHeight="1">
      <c r="A98" s="30" t="s">
        <v>54</v>
      </c>
      <c r="B98" s="31" t="s">
        <v>141</v>
      </c>
      <c r="C98" s="32">
        <v>41623.398000000001</v>
      </c>
      <c r="D98" s="33"/>
      <c r="E98">
        <f t="shared" si="9"/>
        <v>-2366.9733399105257</v>
      </c>
      <c r="F98">
        <f t="shared" si="10"/>
        <v>-2367</v>
      </c>
      <c r="G98">
        <f t="shared" si="11"/>
        <v>8.4473000024445355E-3</v>
      </c>
      <c r="I98">
        <f t="shared" si="8"/>
        <v>8.4473000024445355E-3</v>
      </c>
      <c r="O98">
        <f t="shared" ca="1" si="12"/>
        <v>5.7510279566579644E-3</v>
      </c>
      <c r="Q98" s="2">
        <f t="shared" si="13"/>
        <v>26604.898000000001</v>
      </c>
      <c r="AA98" t="s">
        <v>44</v>
      </c>
      <c r="AB98">
        <v>5</v>
      </c>
      <c r="AD98" t="s">
        <v>29</v>
      </c>
      <c r="AF98" t="s">
        <v>31</v>
      </c>
    </row>
    <row r="99" spans="1:32" ht="12.75" customHeight="1">
      <c r="A99" s="30" t="s">
        <v>54</v>
      </c>
      <c r="B99" s="31" t="s">
        <v>141</v>
      </c>
      <c r="C99" s="32">
        <v>41627.351000000002</v>
      </c>
      <c r="D99" s="33"/>
      <c r="E99">
        <f t="shared" si="9"/>
        <v>-2354.4974797373616</v>
      </c>
      <c r="F99">
        <f t="shared" si="10"/>
        <v>-2354.5</v>
      </c>
      <c r="G99">
        <f t="shared" si="11"/>
        <v>7.9855000512907282E-4</v>
      </c>
      <c r="I99">
        <f t="shared" si="8"/>
        <v>7.9855000512907282E-4</v>
      </c>
      <c r="O99">
        <f t="shared" ca="1" si="12"/>
        <v>5.741675770130716E-3</v>
      </c>
      <c r="Q99" s="2">
        <f t="shared" si="13"/>
        <v>26608.851000000002</v>
      </c>
      <c r="AA99" t="s">
        <v>44</v>
      </c>
      <c r="AB99">
        <v>7</v>
      </c>
      <c r="AD99" t="s">
        <v>29</v>
      </c>
      <c r="AF99" t="s">
        <v>31</v>
      </c>
    </row>
    <row r="100" spans="1:32" ht="12.75" customHeight="1">
      <c r="A100" s="30" t="s">
        <v>54</v>
      </c>
      <c r="B100" s="31" t="s">
        <v>141</v>
      </c>
      <c r="C100" s="32">
        <v>41645.413999999997</v>
      </c>
      <c r="D100" s="33"/>
      <c r="E100">
        <f t="shared" si="9"/>
        <v>-2297.4897736134767</v>
      </c>
      <c r="F100">
        <f t="shared" si="10"/>
        <v>-2297.5</v>
      </c>
      <c r="G100">
        <f t="shared" si="11"/>
        <v>3.2402500000898726E-3</v>
      </c>
      <c r="I100">
        <f t="shared" si="8"/>
        <v>3.2402500000898726E-3</v>
      </c>
      <c r="O100">
        <f t="shared" ca="1" si="12"/>
        <v>5.6990297995664647E-3</v>
      </c>
      <c r="Q100" s="2">
        <f t="shared" si="13"/>
        <v>26626.913999999997</v>
      </c>
      <c r="AA100" t="s">
        <v>44</v>
      </c>
      <c r="AB100">
        <v>4</v>
      </c>
      <c r="AD100" t="s">
        <v>29</v>
      </c>
      <c r="AF100" t="s">
        <v>31</v>
      </c>
    </row>
    <row r="101" spans="1:32" ht="12.75" customHeight="1">
      <c r="A101" s="30" t="s">
        <v>54</v>
      </c>
      <c r="B101" s="31" t="s">
        <v>141</v>
      </c>
      <c r="C101" s="32">
        <v>41648.425000000003</v>
      </c>
      <c r="D101" s="33"/>
      <c r="E101">
        <f t="shared" si="9"/>
        <v>-2287.9869112351671</v>
      </c>
      <c r="F101">
        <f t="shared" si="10"/>
        <v>-2288</v>
      </c>
      <c r="G101">
        <f t="shared" si="11"/>
        <v>4.1472000084468164E-3</v>
      </c>
      <c r="I101">
        <f t="shared" si="8"/>
        <v>4.1472000084468164E-3</v>
      </c>
      <c r="O101">
        <f t="shared" ca="1" si="12"/>
        <v>5.6919221378057558E-3</v>
      </c>
      <c r="Q101" s="2">
        <f t="shared" si="13"/>
        <v>26629.925000000003</v>
      </c>
      <c r="AA101" t="s">
        <v>44</v>
      </c>
      <c r="AB101">
        <v>6</v>
      </c>
      <c r="AD101" t="s">
        <v>29</v>
      </c>
      <c r="AF101" t="s">
        <v>31</v>
      </c>
    </row>
    <row r="102" spans="1:32" ht="12.75" customHeight="1">
      <c r="A102" s="30" t="s">
        <v>54</v>
      </c>
      <c r="B102" s="31" t="s">
        <v>141</v>
      </c>
      <c r="C102" s="32">
        <v>41649.372000000003</v>
      </c>
      <c r="D102" s="33"/>
      <c r="E102">
        <f t="shared" si="9"/>
        <v>-2284.9981331972253</v>
      </c>
      <c r="F102">
        <f t="shared" si="10"/>
        <v>-2285</v>
      </c>
      <c r="G102">
        <f t="shared" si="11"/>
        <v>5.9150000743102282E-4</v>
      </c>
      <c r="I102">
        <f t="shared" si="8"/>
        <v>5.9150000743102282E-4</v>
      </c>
      <c r="O102">
        <f t="shared" ca="1" si="12"/>
        <v>5.6896776130392164E-3</v>
      </c>
      <c r="Q102" s="2">
        <f t="shared" si="13"/>
        <v>26630.872000000003</v>
      </c>
      <c r="AA102" t="s">
        <v>44</v>
      </c>
      <c r="AB102">
        <v>8</v>
      </c>
      <c r="AD102" t="s">
        <v>29</v>
      </c>
      <c r="AF102" t="s">
        <v>31</v>
      </c>
    </row>
    <row r="103" spans="1:32" ht="12.75" customHeight="1">
      <c r="A103" s="30" t="s">
        <v>55</v>
      </c>
      <c r="B103" s="31" t="s">
        <v>141</v>
      </c>
      <c r="C103" s="32">
        <v>41653.337</v>
      </c>
      <c r="D103" s="33"/>
      <c r="E103">
        <f t="shared" si="9"/>
        <v>-2272.4844004407023</v>
      </c>
      <c r="F103">
        <f t="shared" si="10"/>
        <v>-2272.5</v>
      </c>
      <c r="G103">
        <f t="shared" si="11"/>
        <v>4.9427500052843243E-3</v>
      </c>
      <c r="I103">
        <f t="shared" si="8"/>
        <v>4.9427500052843243E-3</v>
      </c>
      <c r="O103">
        <f t="shared" ca="1" si="12"/>
        <v>5.6803254265119681E-3</v>
      </c>
      <c r="Q103" s="2">
        <f t="shared" si="13"/>
        <v>26634.837</v>
      </c>
      <c r="AA103" t="s">
        <v>44</v>
      </c>
      <c r="AB103">
        <v>11</v>
      </c>
      <c r="AD103" t="s">
        <v>29</v>
      </c>
      <c r="AF103" t="s">
        <v>31</v>
      </c>
    </row>
    <row r="104" spans="1:32" ht="12.75" customHeight="1">
      <c r="A104" s="30" t="s">
        <v>55</v>
      </c>
      <c r="B104" s="31" t="s">
        <v>141</v>
      </c>
      <c r="C104" s="32">
        <v>41657.292000000001</v>
      </c>
      <c r="D104" s="33"/>
      <c r="E104">
        <f t="shared" si="9"/>
        <v>-2260.0022281703082</v>
      </c>
      <c r="F104">
        <f t="shared" si="10"/>
        <v>-2260</v>
      </c>
      <c r="G104">
        <f t="shared" si="11"/>
        <v>-7.0599999889964238E-4</v>
      </c>
      <c r="I104">
        <f t="shared" si="8"/>
        <v>-7.0599999889964238E-4</v>
      </c>
      <c r="O104">
        <f t="shared" ca="1" si="12"/>
        <v>5.6709732399847198E-3</v>
      </c>
      <c r="Q104" s="2">
        <f t="shared" si="13"/>
        <v>26638.792000000001</v>
      </c>
      <c r="AA104" t="s">
        <v>44</v>
      </c>
      <c r="AB104">
        <v>8</v>
      </c>
      <c r="AD104" t="s">
        <v>35</v>
      </c>
      <c r="AF104" t="s">
        <v>31</v>
      </c>
    </row>
    <row r="105" spans="1:32" ht="12.75" customHeight="1">
      <c r="A105" s="30" t="s">
        <v>55</v>
      </c>
      <c r="B105" s="31" t="s">
        <v>141</v>
      </c>
      <c r="C105" s="32">
        <v>41664.262999999999</v>
      </c>
      <c r="D105" s="33"/>
      <c r="E105">
        <f t="shared" si="9"/>
        <v>-2238.0014132785632</v>
      </c>
      <c r="F105">
        <f t="shared" si="10"/>
        <v>-2238</v>
      </c>
      <c r="G105">
        <f t="shared" si="11"/>
        <v>-4.4779999734601006E-4</v>
      </c>
      <c r="I105">
        <f t="shared" si="8"/>
        <v>-4.4779999734601006E-4</v>
      </c>
      <c r="O105">
        <f t="shared" ca="1" si="12"/>
        <v>5.6545133916967635E-3</v>
      </c>
      <c r="Q105" s="2">
        <f t="shared" si="13"/>
        <v>26645.762999999999</v>
      </c>
      <c r="AA105" t="s">
        <v>44</v>
      </c>
      <c r="AB105">
        <v>7</v>
      </c>
      <c r="AD105" t="s">
        <v>29</v>
      </c>
      <c r="AF105" t="s">
        <v>31</v>
      </c>
    </row>
    <row r="106" spans="1:32" ht="12.75" customHeight="1">
      <c r="A106" s="30" t="s">
        <v>55</v>
      </c>
      <c r="B106" s="31" t="s">
        <v>141</v>
      </c>
      <c r="C106" s="32">
        <v>41673.29</v>
      </c>
      <c r="D106" s="33"/>
      <c r="E106">
        <f t="shared" si="9"/>
        <v>-2209.5117624353716</v>
      </c>
      <c r="F106">
        <f t="shared" si="10"/>
        <v>-2209.5</v>
      </c>
      <c r="G106">
        <f t="shared" si="11"/>
        <v>-3.7269499953254126E-3</v>
      </c>
      <c r="I106">
        <f t="shared" si="8"/>
        <v>-3.7269499953254126E-3</v>
      </c>
      <c r="O106">
        <f t="shared" ca="1" si="12"/>
        <v>5.6331904064146378E-3</v>
      </c>
      <c r="Q106" s="2">
        <f t="shared" si="13"/>
        <v>26654.79</v>
      </c>
      <c r="AA106" t="s">
        <v>44</v>
      </c>
      <c r="AB106">
        <v>9</v>
      </c>
      <c r="AD106" t="s">
        <v>35</v>
      </c>
      <c r="AF106" t="s">
        <v>31</v>
      </c>
    </row>
    <row r="107" spans="1:32" ht="12.75" customHeight="1">
      <c r="A107" s="30" t="s">
        <v>55</v>
      </c>
      <c r="B107" s="31" t="s">
        <v>141</v>
      </c>
      <c r="C107" s="32">
        <v>41675.347999999998</v>
      </c>
      <c r="D107" s="33"/>
      <c r="E107">
        <f t="shared" si="9"/>
        <v>-2203.0166143867177</v>
      </c>
      <c r="F107">
        <f t="shared" si="10"/>
        <v>-2203</v>
      </c>
      <c r="G107">
        <f t="shared" si="11"/>
        <v>-5.2643000017269515E-3</v>
      </c>
      <c r="I107">
        <f t="shared" si="8"/>
        <v>-5.2643000017269515E-3</v>
      </c>
      <c r="O107">
        <f t="shared" ca="1" si="12"/>
        <v>5.6283272694204684E-3</v>
      </c>
      <c r="Q107" s="2">
        <f t="shared" si="13"/>
        <v>26656.847999999998</v>
      </c>
      <c r="AA107" t="s">
        <v>44</v>
      </c>
      <c r="AB107">
        <v>7</v>
      </c>
      <c r="AD107" t="s">
        <v>35</v>
      </c>
      <c r="AF107" t="s">
        <v>31</v>
      </c>
    </row>
    <row r="108" spans="1:32" ht="12.75" customHeight="1">
      <c r="A108" s="30" t="s">
        <v>55</v>
      </c>
      <c r="B108" s="31" t="s">
        <v>141</v>
      </c>
      <c r="C108" s="32">
        <v>41677.252</v>
      </c>
      <c r="D108" s="33"/>
      <c r="E108">
        <f t="shared" si="9"/>
        <v>-2197.0074978246826</v>
      </c>
      <c r="F108">
        <f t="shared" si="10"/>
        <v>-2197</v>
      </c>
      <c r="G108">
        <f t="shared" si="11"/>
        <v>-2.3756999944453128E-3</v>
      </c>
      <c r="I108">
        <f t="shared" si="8"/>
        <v>-2.3756999944453128E-3</v>
      </c>
      <c r="O108">
        <f t="shared" ca="1" si="12"/>
        <v>5.6238382198873886E-3</v>
      </c>
      <c r="Q108" s="2">
        <f t="shared" si="13"/>
        <v>26658.752</v>
      </c>
      <c r="AA108" t="s">
        <v>44</v>
      </c>
      <c r="AB108">
        <v>14</v>
      </c>
      <c r="AD108" t="s">
        <v>35</v>
      </c>
      <c r="AF108" t="s">
        <v>31</v>
      </c>
    </row>
    <row r="109" spans="1:32" ht="12.75" customHeight="1">
      <c r="A109" s="30" t="s">
        <v>55</v>
      </c>
      <c r="B109" s="31" t="s">
        <v>141</v>
      </c>
      <c r="C109" s="32">
        <v>41699.269</v>
      </c>
      <c r="D109" s="33"/>
      <c r="E109">
        <f t="shared" si="9"/>
        <v>-2127.5207754790067</v>
      </c>
      <c r="F109">
        <f t="shared" si="10"/>
        <v>-2127.5</v>
      </c>
      <c r="G109">
        <f t="shared" si="11"/>
        <v>-6.5827500002342276E-3</v>
      </c>
      <c r="I109">
        <f t="shared" ref="I109:I140" si="14">+G109</f>
        <v>-6.5827500002342276E-3</v>
      </c>
      <c r="O109">
        <f t="shared" ca="1" si="12"/>
        <v>5.5718400627958889E-3</v>
      </c>
      <c r="Q109" s="2">
        <f t="shared" si="13"/>
        <v>26680.769</v>
      </c>
      <c r="AA109" t="s">
        <v>44</v>
      </c>
      <c r="AB109">
        <v>9</v>
      </c>
      <c r="AD109" t="s">
        <v>29</v>
      </c>
      <c r="AF109" t="s">
        <v>31</v>
      </c>
    </row>
    <row r="110" spans="1:32" ht="12.75" customHeight="1">
      <c r="A110" s="30" t="s">
        <v>55</v>
      </c>
      <c r="B110" s="31" t="s">
        <v>141</v>
      </c>
      <c r="C110" s="32">
        <v>41708.296000000002</v>
      </c>
      <c r="D110" s="33"/>
      <c r="E110">
        <f t="shared" si="9"/>
        <v>-2099.0311246358151</v>
      </c>
      <c r="F110">
        <f t="shared" si="10"/>
        <v>-2099</v>
      </c>
      <c r="G110">
        <f t="shared" si="11"/>
        <v>-9.8618999982136302E-3</v>
      </c>
      <c r="I110">
        <f t="shared" si="14"/>
        <v>-9.8618999982136302E-3</v>
      </c>
      <c r="O110">
        <f t="shared" ca="1" si="12"/>
        <v>5.5505170775137632E-3</v>
      </c>
      <c r="Q110" s="2">
        <f t="shared" si="13"/>
        <v>26689.796000000002</v>
      </c>
      <c r="AA110" t="s">
        <v>44</v>
      </c>
      <c r="AB110">
        <v>8</v>
      </c>
      <c r="AD110" t="s">
        <v>29</v>
      </c>
      <c r="AF110" t="s">
        <v>31</v>
      </c>
    </row>
    <row r="111" spans="1:32" ht="12.75" customHeight="1">
      <c r="A111" s="30" t="s">
        <v>56</v>
      </c>
      <c r="B111" s="31" t="s">
        <v>141</v>
      </c>
      <c r="C111" s="32">
        <v>41722.245000000003</v>
      </c>
      <c r="D111" s="33"/>
      <c r="E111">
        <f t="shared" si="9"/>
        <v>-2055.0074025120075</v>
      </c>
      <c r="F111">
        <f t="shared" si="10"/>
        <v>-2055</v>
      </c>
      <c r="G111">
        <f t="shared" si="11"/>
        <v>-2.3454999973182566E-3</v>
      </c>
      <c r="I111">
        <f t="shared" si="14"/>
        <v>-2.3454999973182566E-3</v>
      </c>
      <c r="O111">
        <f t="shared" ca="1" si="12"/>
        <v>5.5175973809378498E-3</v>
      </c>
      <c r="Q111" s="2">
        <f t="shared" si="13"/>
        <v>26703.745000000003</v>
      </c>
      <c r="AA111" t="s">
        <v>44</v>
      </c>
      <c r="AB111">
        <v>7</v>
      </c>
      <c r="AD111" t="s">
        <v>29</v>
      </c>
      <c r="AF111" t="s">
        <v>31</v>
      </c>
    </row>
    <row r="112" spans="1:32" ht="12.75" customHeight="1">
      <c r="A112" s="30" t="s">
        <v>57</v>
      </c>
      <c r="B112" s="31"/>
      <c r="C112" s="32">
        <v>41901.582000000002</v>
      </c>
      <c r="D112" s="33"/>
      <c r="E112">
        <f t="shared" si="9"/>
        <v>-1489.0111121315504</v>
      </c>
      <c r="F112">
        <f t="shared" si="10"/>
        <v>-1489</v>
      </c>
      <c r="G112">
        <f t="shared" si="11"/>
        <v>-3.5208999979658984E-3</v>
      </c>
      <c r="I112">
        <f t="shared" si="14"/>
        <v>-3.5208999979658984E-3</v>
      </c>
      <c r="O112">
        <f t="shared" ca="1" si="12"/>
        <v>5.0941303749840513E-3</v>
      </c>
      <c r="Q112" s="2">
        <f t="shared" si="13"/>
        <v>26883.082000000002</v>
      </c>
      <c r="AB112">
        <v>8</v>
      </c>
      <c r="AD112" t="s">
        <v>29</v>
      </c>
      <c r="AF112" t="s">
        <v>31</v>
      </c>
    </row>
    <row r="113" spans="1:32" ht="12.75" customHeight="1">
      <c r="A113" s="30" t="s">
        <v>57</v>
      </c>
      <c r="B113" s="31" t="s">
        <v>141</v>
      </c>
      <c r="C113" s="32">
        <v>41904.593000000001</v>
      </c>
      <c r="D113" s="33"/>
      <c r="E113">
        <f t="shared" si="9"/>
        <v>-1479.508249753264</v>
      </c>
      <c r="F113">
        <f t="shared" si="10"/>
        <v>-1479.5</v>
      </c>
      <c r="G113">
        <f t="shared" si="11"/>
        <v>-2.6139499968849123E-3</v>
      </c>
      <c r="I113">
        <f t="shared" si="14"/>
        <v>-2.6139499968849123E-3</v>
      </c>
      <c r="O113">
        <f t="shared" ca="1" si="12"/>
        <v>5.0870227132233424E-3</v>
      </c>
      <c r="Q113" s="2">
        <f t="shared" si="13"/>
        <v>26886.093000000001</v>
      </c>
      <c r="AB113">
        <v>12</v>
      </c>
      <c r="AD113" t="s">
        <v>29</v>
      </c>
      <c r="AF113" t="s">
        <v>31</v>
      </c>
    </row>
    <row r="114" spans="1:32" ht="12.75" customHeight="1">
      <c r="A114" s="30" t="s">
        <v>57</v>
      </c>
      <c r="B114" s="31" t="s">
        <v>141</v>
      </c>
      <c r="C114" s="32">
        <v>41905.553999999996</v>
      </c>
      <c r="D114" s="33"/>
      <c r="E114">
        <f t="shared" si="9"/>
        <v>-1476.4752870347329</v>
      </c>
      <c r="F114">
        <f t="shared" si="10"/>
        <v>-1476.5</v>
      </c>
      <c r="G114">
        <f t="shared" si="11"/>
        <v>7.830349997675512E-3</v>
      </c>
      <c r="I114">
        <f t="shared" si="14"/>
        <v>7.830349997675512E-3</v>
      </c>
      <c r="O114">
        <f t="shared" ca="1" si="12"/>
        <v>5.084778188456803E-3</v>
      </c>
      <c r="Q114" s="2">
        <f t="shared" si="13"/>
        <v>26887.053999999996</v>
      </c>
      <c r="AB114">
        <v>12</v>
      </c>
      <c r="AD114" t="s">
        <v>29</v>
      </c>
      <c r="AF114" t="s">
        <v>31</v>
      </c>
    </row>
    <row r="115" spans="1:32" ht="12.75" customHeight="1">
      <c r="A115" s="30" t="s">
        <v>57</v>
      </c>
      <c r="B115" s="31"/>
      <c r="C115" s="32">
        <v>41913.620000000003</v>
      </c>
      <c r="D115" s="33"/>
      <c r="E115">
        <f t="shared" si="9"/>
        <v>-1451.0185989100723</v>
      </c>
      <c r="F115">
        <f t="shared" si="10"/>
        <v>-1451</v>
      </c>
      <c r="G115">
        <f t="shared" si="11"/>
        <v>-5.8930999948643148E-3</v>
      </c>
      <c r="I115">
        <f t="shared" si="14"/>
        <v>-5.8930999948643148E-3</v>
      </c>
      <c r="O115">
        <f t="shared" ca="1" si="12"/>
        <v>5.0656997279412167E-3</v>
      </c>
      <c r="Q115" s="2">
        <f t="shared" si="13"/>
        <v>26895.120000000003</v>
      </c>
      <c r="AB115">
        <v>9</v>
      </c>
      <c r="AD115" t="s">
        <v>29</v>
      </c>
      <c r="AF115" t="s">
        <v>31</v>
      </c>
    </row>
    <row r="116" spans="1:32" ht="12.75" customHeight="1">
      <c r="A116" s="30" t="s">
        <v>57</v>
      </c>
      <c r="B116" s="31" t="s">
        <v>141</v>
      </c>
      <c r="C116" s="32">
        <v>41929.625999999997</v>
      </c>
      <c r="D116" s="33"/>
      <c r="E116">
        <f t="shared" si="9"/>
        <v>-1400.5028847862372</v>
      </c>
      <c r="F116">
        <f t="shared" si="10"/>
        <v>-1400.5</v>
      </c>
      <c r="G116">
        <f t="shared" si="11"/>
        <v>-9.1404999693622813E-4</v>
      </c>
      <c r="I116">
        <f t="shared" si="14"/>
        <v>-9.1404999693622813E-4</v>
      </c>
      <c r="O116">
        <f t="shared" ca="1" si="12"/>
        <v>5.0279168943711339E-3</v>
      </c>
      <c r="Q116" s="2">
        <f t="shared" si="13"/>
        <v>26911.125999999997</v>
      </c>
      <c r="AB116">
        <v>11</v>
      </c>
      <c r="AD116" t="s">
        <v>29</v>
      </c>
      <c r="AF116" t="s">
        <v>31</v>
      </c>
    </row>
    <row r="117" spans="1:32" ht="12.75" customHeight="1">
      <c r="A117" s="30" t="s">
        <v>57</v>
      </c>
      <c r="B117" s="31" t="s">
        <v>141</v>
      </c>
      <c r="C117" s="32">
        <v>41931.529000000002</v>
      </c>
      <c r="D117" s="33"/>
      <c r="E117">
        <f t="shared" si="9"/>
        <v>-1394.4969242728059</v>
      </c>
      <c r="F117">
        <f t="shared" si="10"/>
        <v>-1394.5</v>
      </c>
      <c r="G117">
        <f t="shared" si="11"/>
        <v>9.7455000650370494E-4</v>
      </c>
      <c r="I117">
        <f t="shared" si="14"/>
        <v>9.7455000650370494E-4</v>
      </c>
      <c r="O117">
        <f t="shared" ca="1" si="12"/>
        <v>5.0234278448380541E-3</v>
      </c>
      <c r="Q117" s="2">
        <f t="shared" si="13"/>
        <v>26913.029000000002</v>
      </c>
      <c r="AB117">
        <v>11</v>
      </c>
      <c r="AD117" t="s">
        <v>29</v>
      </c>
      <c r="AF117" t="s">
        <v>31</v>
      </c>
    </row>
    <row r="118" spans="1:32" ht="12.75" customHeight="1">
      <c r="A118" s="30" t="s">
        <v>57</v>
      </c>
      <c r="B118" s="31"/>
      <c r="C118" s="32">
        <v>41933.586000000003</v>
      </c>
      <c r="D118" s="33"/>
      <c r="E118">
        <f t="shared" si="9"/>
        <v>-1388.0049322727557</v>
      </c>
      <c r="F118">
        <f t="shared" si="10"/>
        <v>-1388</v>
      </c>
      <c r="G118">
        <f t="shared" si="11"/>
        <v>-1.5627999964635819E-3</v>
      </c>
      <c r="I118">
        <f t="shared" si="14"/>
        <v>-1.5627999964635819E-3</v>
      </c>
      <c r="O118">
        <f t="shared" ca="1" si="12"/>
        <v>5.0185647078438856E-3</v>
      </c>
      <c r="Q118" s="2">
        <f t="shared" si="13"/>
        <v>26915.086000000003</v>
      </c>
      <c r="AB118">
        <v>12</v>
      </c>
      <c r="AD118" t="s">
        <v>29</v>
      </c>
      <c r="AF118" t="s">
        <v>31</v>
      </c>
    </row>
    <row r="119" spans="1:32" ht="12.75" customHeight="1">
      <c r="A119" s="30" t="s">
        <v>57</v>
      </c>
      <c r="B119" s="31" t="s">
        <v>141</v>
      </c>
      <c r="C119" s="32">
        <v>41942.618000000002</v>
      </c>
      <c r="D119" s="33"/>
      <c r="E119">
        <f t="shared" si="9"/>
        <v>-1359.4995011864999</v>
      </c>
      <c r="F119">
        <f t="shared" si="10"/>
        <v>-1359.5</v>
      </c>
      <c r="G119">
        <f t="shared" si="11"/>
        <v>1.580500029376708E-4</v>
      </c>
      <c r="I119">
        <f t="shared" si="14"/>
        <v>1.580500029376708E-4</v>
      </c>
      <c r="O119">
        <f t="shared" ca="1" si="12"/>
        <v>4.9972417225617599E-3</v>
      </c>
      <c r="Q119" s="2">
        <f t="shared" si="13"/>
        <v>26924.118000000002</v>
      </c>
      <c r="AA119" t="s">
        <v>44</v>
      </c>
      <c r="AB119">
        <v>10</v>
      </c>
      <c r="AD119" t="s">
        <v>29</v>
      </c>
      <c r="AF119" t="s">
        <v>31</v>
      </c>
    </row>
    <row r="120" spans="1:32" ht="12.75" customHeight="1">
      <c r="A120" s="30" t="s">
        <v>58</v>
      </c>
      <c r="B120" s="31" t="s">
        <v>141</v>
      </c>
      <c r="C120" s="32">
        <v>41958.455999999998</v>
      </c>
      <c r="D120" s="33"/>
      <c r="E120">
        <f t="shared" si="9"/>
        <v>-1309.5140032298959</v>
      </c>
      <c r="F120">
        <f t="shared" si="10"/>
        <v>-1309.5</v>
      </c>
      <c r="G120">
        <f t="shared" si="11"/>
        <v>-4.436949995579198E-3</v>
      </c>
      <c r="I120">
        <f t="shared" si="14"/>
        <v>-4.436949995579198E-3</v>
      </c>
      <c r="O120">
        <f t="shared" ca="1" si="12"/>
        <v>4.9598329764527667E-3</v>
      </c>
      <c r="Q120" s="2">
        <f t="shared" si="13"/>
        <v>26939.955999999998</v>
      </c>
      <c r="AA120" t="s">
        <v>44</v>
      </c>
      <c r="AB120">
        <v>9</v>
      </c>
      <c r="AD120" t="s">
        <v>29</v>
      </c>
      <c r="AF120" t="s">
        <v>31</v>
      </c>
    </row>
    <row r="121" spans="1:32" ht="12.75" customHeight="1">
      <c r="A121" s="30" t="s">
        <v>58</v>
      </c>
      <c r="B121" s="31" t="s">
        <v>141</v>
      </c>
      <c r="C121" s="32">
        <v>41972.55</v>
      </c>
      <c r="D121" s="33"/>
      <c r="E121">
        <f t="shared" si="9"/>
        <v>-1265.0326540569713</v>
      </c>
      <c r="F121">
        <f t="shared" si="10"/>
        <v>-1265</v>
      </c>
      <c r="G121">
        <f t="shared" si="11"/>
        <v>-1.0346499992010649E-2</v>
      </c>
      <c r="I121">
        <f t="shared" si="14"/>
        <v>-1.0346499992010649E-2</v>
      </c>
      <c r="O121">
        <f t="shared" ca="1" si="12"/>
        <v>4.9265391924157636E-3</v>
      </c>
      <c r="Q121" s="2">
        <f t="shared" si="13"/>
        <v>26954.050000000003</v>
      </c>
      <c r="AA121" t="s">
        <v>44</v>
      </c>
      <c r="AB121">
        <v>6</v>
      </c>
      <c r="AD121" t="s">
        <v>29</v>
      </c>
      <c r="AF121" t="s">
        <v>31</v>
      </c>
    </row>
    <row r="122" spans="1:32" ht="12.75" customHeight="1">
      <c r="A122" s="30" t="s">
        <v>58</v>
      </c>
      <c r="B122" s="31" t="s">
        <v>141</v>
      </c>
      <c r="C122" s="32">
        <v>41981.428</v>
      </c>
      <c r="D122" s="33"/>
      <c r="E122">
        <f t="shared" si="9"/>
        <v>-1237.0132544573571</v>
      </c>
      <c r="F122">
        <f t="shared" si="10"/>
        <v>-1237</v>
      </c>
      <c r="G122">
        <f t="shared" si="11"/>
        <v>-4.1996999934781343E-3</v>
      </c>
      <c r="I122">
        <f t="shared" si="14"/>
        <v>-4.1996999934781343E-3</v>
      </c>
      <c r="O122">
        <f t="shared" ca="1" si="12"/>
        <v>4.9055902945947276E-3</v>
      </c>
      <c r="Q122" s="2">
        <f t="shared" si="13"/>
        <v>26962.928</v>
      </c>
      <c r="AA122" t="s">
        <v>44</v>
      </c>
      <c r="AB122">
        <v>10</v>
      </c>
      <c r="AD122" t="s">
        <v>29</v>
      </c>
      <c r="AF122" t="s">
        <v>31</v>
      </c>
    </row>
    <row r="123" spans="1:32" ht="12.75" customHeight="1">
      <c r="A123" s="30" t="s">
        <v>58</v>
      </c>
      <c r="B123" s="31" t="s">
        <v>141</v>
      </c>
      <c r="C123" s="32">
        <v>41987.451999999997</v>
      </c>
      <c r="D123" s="33"/>
      <c r="E123">
        <f t="shared" si="9"/>
        <v>-1218.0012176035536</v>
      </c>
      <c r="F123">
        <f t="shared" si="10"/>
        <v>-1218</v>
      </c>
      <c r="G123">
        <f t="shared" si="11"/>
        <v>-3.8579999818466604E-4</v>
      </c>
      <c r="I123">
        <f t="shared" si="14"/>
        <v>-3.8579999818466604E-4</v>
      </c>
      <c r="O123">
        <f t="shared" ca="1" si="12"/>
        <v>4.8913749710733099E-3</v>
      </c>
      <c r="Q123" s="2">
        <f t="shared" si="13"/>
        <v>26968.951999999997</v>
      </c>
      <c r="AA123" t="s">
        <v>44</v>
      </c>
      <c r="AB123">
        <v>10</v>
      </c>
      <c r="AD123" t="s">
        <v>29</v>
      </c>
      <c r="AF123" t="s">
        <v>31</v>
      </c>
    </row>
    <row r="124" spans="1:32" ht="12.75" customHeight="1">
      <c r="A124" s="30" t="s">
        <v>58</v>
      </c>
      <c r="B124" s="31" t="s">
        <v>141</v>
      </c>
      <c r="C124" s="32">
        <v>41996.324000000001</v>
      </c>
      <c r="D124" s="33"/>
      <c r="E124">
        <f t="shared" si="9"/>
        <v>-1190.0007542956075</v>
      </c>
      <c r="F124">
        <f t="shared" si="10"/>
        <v>-1190</v>
      </c>
      <c r="G124">
        <f t="shared" si="11"/>
        <v>-2.3899999359855428E-4</v>
      </c>
      <c r="I124">
        <f t="shared" si="14"/>
        <v>-2.3899999359855428E-4</v>
      </c>
      <c r="O124">
        <f t="shared" ca="1" si="12"/>
        <v>4.8704260732522738E-3</v>
      </c>
      <c r="Q124" s="2">
        <f t="shared" si="13"/>
        <v>26977.824000000001</v>
      </c>
      <c r="AA124" t="s">
        <v>44</v>
      </c>
      <c r="AB124">
        <v>8</v>
      </c>
      <c r="AD124" t="s">
        <v>29</v>
      </c>
      <c r="AF124" t="s">
        <v>31</v>
      </c>
    </row>
    <row r="125" spans="1:32" ht="12.75" customHeight="1">
      <c r="A125" s="30" t="s">
        <v>58</v>
      </c>
      <c r="B125" s="31" t="s">
        <v>141</v>
      </c>
      <c r="C125" s="32">
        <v>41997.427000000003</v>
      </c>
      <c r="D125" s="33"/>
      <c r="E125">
        <f t="shared" si="9"/>
        <v>-1186.5196326737937</v>
      </c>
      <c r="F125">
        <f t="shared" si="10"/>
        <v>-1186.5</v>
      </c>
      <c r="G125">
        <f t="shared" si="11"/>
        <v>-6.2206499933381565E-3</v>
      </c>
      <c r="I125">
        <f t="shared" si="14"/>
        <v>-6.2206499933381565E-3</v>
      </c>
      <c r="O125">
        <f t="shared" ca="1" si="12"/>
        <v>4.8678074610246447E-3</v>
      </c>
      <c r="Q125" s="2">
        <f t="shared" si="13"/>
        <v>26978.927000000003</v>
      </c>
      <c r="AA125" t="s">
        <v>44</v>
      </c>
      <c r="AB125">
        <v>12</v>
      </c>
      <c r="AD125" t="s">
        <v>29</v>
      </c>
      <c r="AF125" t="s">
        <v>31</v>
      </c>
    </row>
    <row r="126" spans="1:32" ht="12.75" customHeight="1">
      <c r="A126" s="30" t="s">
        <v>58</v>
      </c>
      <c r="B126" s="31" t="s">
        <v>141</v>
      </c>
      <c r="C126" s="32">
        <v>42004.404000000002</v>
      </c>
      <c r="D126" s="33"/>
      <c r="E126">
        <f t="shared" si="9"/>
        <v>-1164.4998814903577</v>
      </c>
      <c r="F126">
        <f t="shared" si="10"/>
        <v>-1164.5</v>
      </c>
      <c r="G126">
        <f t="shared" si="11"/>
        <v>3.7550002161879092E-5</v>
      </c>
      <c r="I126">
        <f t="shared" si="14"/>
        <v>3.7550002161879092E-5</v>
      </c>
      <c r="O126">
        <f t="shared" ca="1" si="12"/>
        <v>4.8513476127366876E-3</v>
      </c>
      <c r="Q126" s="2">
        <f t="shared" si="13"/>
        <v>26985.904000000002</v>
      </c>
      <c r="AA126" t="s">
        <v>44</v>
      </c>
      <c r="AB126">
        <v>11</v>
      </c>
      <c r="AD126" t="s">
        <v>29</v>
      </c>
      <c r="AF126" t="s">
        <v>31</v>
      </c>
    </row>
    <row r="127" spans="1:32" ht="12.75" customHeight="1">
      <c r="A127" s="30" t="s">
        <v>58</v>
      </c>
      <c r="B127" s="31" t="s">
        <v>141</v>
      </c>
      <c r="C127" s="32">
        <v>42005.356</v>
      </c>
      <c r="D127" s="33"/>
      <c r="E127">
        <f t="shared" si="9"/>
        <v>-1161.4953232093517</v>
      </c>
      <c r="F127">
        <f t="shared" si="10"/>
        <v>-1161.5</v>
      </c>
      <c r="G127">
        <f t="shared" si="11"/>
        <v>1.4818500058026984E-3</v>
      </c>
      <c r="I127">
        <f t="shared" si="14"/>
        <v>1.4818500058026984E-3</v>
      </c>
      <c r="O127">
        <f t="shared" ca="1" si="12"/>
        <v>4.8491030879701481E-3</v>
      </c>
      <c r="Q127" s="2">
        <f t="shared" si="13"/>
        <v>26986.856</v>
      </c>
      <c r="AA127" t="s">
        <v>44</v>
      </c>
      <c r="AB127">
        <v>10</v>
      </c>
      <c r="AD127" t="s">
        <v>29</v>
      </c>
      <c r="AF127" t="s">
        <v>31</v>
      </c>
    </row>
    <row r="128" spans="1:32" ht="12.75" customHeight="1">
      <c r="A128" s="30" t="s">
        <v>58</v>
      </c>
      <c r="B128" s="31" t="s">
        <v>141</v>
      </c>
      <c r="C128" s="32">
        <v>42006.298999999999</v>
      </c>
      <c r="D128" s="33"/>
      <c r="E128">
        <f t="shared" si="9"/>
        <v>-1158.5191693658705</v>
      </c>
      <c r="F128">
        <f t="shared" si="10"/>
        <v>-1158.5</v>
      </c>
      <c r="G128">
        <f t="shared" si="11"/>
        <v>-6.0738499960280024E-3</v>
      </c>
      <c r="I128">
        <f t="shared" si="14"/>
        <v>-6.0738499960280024E-3</v>
      </c>
      <c r="O128">
        <f t="shared" ca="1" si="12"/>
        <v>4.8468585632036086E-3</v>
      </c>
      <c r="Q128" s="2">
        <f t="shared" si="13"/>
        <v>26987.798999999999</v>
      </c>
      <c r="AA128" t="s">
        <v>44</v>
      </c>
      <c r="AB128">
        <v>10</v>
      </c>
      <c r="AD128" t="s">
        <v>29</v>
      </c>
      <c r="AF128" t="s">
        <v>31</v>
      </c>
    </row>
    <row r="129" spans="1:32" ht="12.75" customHeight="1">
      <c r="A129" s="30" t="s">
        <v>58</v>
      </c>
      <c r="B129" s="31" t="s">
        <v>141</v>
      </c>
      <c r="C129" s="32">
        <v>42008.356</v>
      </c>
      <c r="D129" s="33"/>
      <c r="E129">
        <f t="shared" si="9"/>
        <v>-1152.0271773658203</v>
      </c>
      <c r="F129">
        <f t="shared" si="10"/>
        <v>-1152</v>
      </c>
      <c r="G129">
        <f t="shared" si="11"/>
        <v>-8.6111999989952892E-3</v>
      </c>
      <c r="I129">
        <f t="shared" si="14"/>
        <v>-8.6111999989952892E-3</v>
      </c>
      <c r="O129">
        <f t="shared" ca="1" si="12"/>
        <v>4.8419954262094392E-3</v>
      </c>
      <c r="Q129" s="2">
        <f t="shared" si="13"/>
        <v>26989.856</v>
      </c>
      <c r="AA129" t="s">
        <v>44</v>
      </c>
      <c r="AB129">
        <v>12</v>
      </c>
      <c r="AD129" t="s">
        <v>35</v>
      </c>
      <c r="AF129" t="s">
        <v>31</v>
      </c>
    </row>
    <row r="130" spans="1:32" ht="12.75" customHeight="1">
      <c r="A130" s="30" t="s">
        <v>58</v>
      </c>
      <c r="B130" s="31" t="s">
        <v>141</v>
      </c>
      <c r="C130" s="32">
        <v>42008.366999999998</v>
      </c>
      <c r="D130" s="33"/>
      <c r="E130">
        <f t="shared" si="9"/>
        <v>-1151.9924608310653</v>
      </c>
      <c r="F130">
        <f t="shared" si="10"/>
        <v>-1152</v>
      </c>
      <c r="G130">
        <f t="shared" si="11"/>
        <v>2.3887999996077269E-3</v>
      </c>
      <c r="I130">
        <f t="shared" si="14"/>
        <v>2.3887999996077269E-3</v>
      </c>
      <c r="O130">
        <f t="shared" ca="1" si="12"/>
        <v>4.8419954262094392E-3</v>
      </c>
      <c r="Q130" s="2">
        <f t="shared" si="13"/>
        <v>26989.866999999998</v>
      </c>
      <c r="AA130" t="s">
        <v>44</v>
      </c>
      <c r="AB130">
        <v>7</v>
      </c>
      <c r="AD130" t="s">
        <v>29</v>
      </c>
      <c r="AF130" t="s">
        <v>31</v>
      </c>
    </row>
    <row r="131" spans="1:32" ht="12.75" customHeight="1">
      <c r="A131" s="30" t="s">
        <v>58</v>
      </c>
      <c r="B131" s="31" t="s">
        <v>141</v>
      </c>
      <c r="C131" s="32">
        <v>42009.313999999998</v>
      </c>
      <c r="D131" s="33"/>
      <c r="E131">
        <f t="shared" si="9"/>
        <v>-1149.0036827931235</v>
      </c>
      <c r="F131">
        <f t="shared" si="10"/>
        <v>-1149</v>
      </c>
      <c r="G131">
        <f t="shared" si="11"/>
        <v>-1.1669000014080666E-3</v>
      </c>
      <c r="I131">
        <f t="shared" si="14"/>
        <v>-1.1669000014080666E-3</v>
      </c>
      <c r="O131">
        <f t="shared" ca="1" si="12"/>
        <v>4.8397509014428998E-3</v>
      </c>
      <c r="Q131" s="2">
        <f t="shared" si="13"/>
        <v>26990.813999999998</v>
      </c>
      <c r="AA131" t="s">
        <v>44</v>
      </c>
      <c r="AB131">
        <v>10</v>
      </c>
      <c r="AD131" t="s">
        <v>29</v>
      </c>
      <c r="AF131" t="s">
        <v>31</v>
      </c>
    </row>
    <row r="132" spans="1:32" ht="12.75" customHeight="1">
      <c r="A132" s="30" t="s">
        <v>58</v>
      </c>
      <c r="B132" s="31" t="s">
        <v>141</v>
      </c>
      <c r="C132" s="32">
        <v>42009.317999999999</v>
      </c>
      <c r="D132" s="33"/>
      <c r="E132">
        <f t="shared" si="9"/>
        <v>-1148.9910585986629</v>
      </c>
      <c r="F132">
        <f t="shared" si="10"/>
        <v>-1149</v>
      </c>
      <c r="G132">
        <f t="shared" si="11"/>
        <v>2.8330999994068407E-3</v>
      </c>
      <c r="I132">
        <f t="shared" si="14"/>
        <v>2.8330999994068407E-3</v>
      </c>
      <c r="O132">
        <f t="shared" ca="1" si="12"/>
        <v>4.8397509014428998E-3</v>
      </c>
      <c r="Q132" s="2">
        <f t="shared" si="13"/>
        <v>26990.817999999999</v>
      </c>
      <c r="AA132" t="s">
        <v>44</v>
      </c>
      <c r="AB132">
        <v>6</v>
      </c>
      <c r="AD132" t="s">
        <v>35</v>
      </c>
      <c r="AF132" t="s">
        <v>31</v>
      </c>
    </row>
    <row r="133" spans="1:32" ht="12.75" customHeight="1">
      <c r="A133" s="30" t="s">
        <v>58</v>
      </c>
      <c r="B133" s="31" t="s">
        <v>141</v>
      </c>
      <c r="C133" s="32">
        <v>42010.421999999999</v>
      </c>
      <c r="D133" s="33"/>
      <c r="E133">
        <f t="shared" si="9"/>
        <v>-1145.5067809282452</v>
      </c>
      <c r="F133">
        <f t="shared" si="10"/>
        <v>-1145.5</v>
      </c>
      <c r="G133">
        <f t="shared" si="11"/>
        <v>-2.1485499964910559E-3</v>
      </c>
      <c r="I133">
        <f t="shared" si="14"/>
        <v>-2.1485499964910559E-3</v>
      </c>
      <c r="O133">
        <f t="shared" ca="1" si="12"/>
        <v>4.8371322892152707E-3</v>
      </c>
      <c r="Q133" s="2">
        <f t="shared" si="13"/>
        <v>26991.921999999999</v>
      </c>
      <c r="AA133" t="s">
        <v>44</v>
      </c>
      <c r="AB133">
        <v>10</v>
      </c>
      <c r="AD133" t="s">
        <v>29</v>
      </c>
      <c r="AF133" t="s">
        <v>31</v>
      </c>
    </row>
    <row r="134" spans="1:32" ht="12.75" customHeight="1">
      <c r="A134" s="30" t="s">
        <v>58</v>
      </c>
      <c r="B134" s="31" t="s">
        <v>141</v>
      </c>
      <c r="C134" s="32">
        <v>42011.372000000003</v>
      </c>
      <c r="D134" s="33"/>
      <c r="E134">
        <f t="shared" si="9"/>
        <v>-1142.5085347444467</v>
      </c>
      <c r="F134">
        <f t="shared" si="10"/>
        <v>-1142.5</v>
      </c>
      <c r="G134">
        <f t="shared" si="11"/>
        <v>-2.7042499932576902E-3</v>
      </c>
      <c r="I134">
        <f t="shared" si="14"/>
        <v>-2.7042499932576902E-3</v>
      </c>
      <c r="O134">
        <f t="shared" ca="1" si="12"/>
        <v>4.8348877644487313E-3</v>
      </c>
      <c r="Q134" s="2">
        <f t="shared" si="13"/>
        <v>26992.872000000003</v>
      </c>
      <c r="AA134" t="s">
        <v>44</v>
      </c>
      <c r="AB134">
        <v>10</v>
      </c>
      <c r="AD134" t="s">
        <v>29</v>
      </c>
      <c r="AF134" t="s">
        <v>31</v>
      </c>
    </row>
    <row r="135" spans="1:32" ht="12.75" customHeight="1">
      <c r="A135" s="30" t="s">
        <v>58</v>
      </c>
      <c r="B135" s="31" t="s">
        <v>141</v>
      </c>
      <c r="C135" s="32">
        <v>42015.336000000003</v>
      </c>
      <c r="D135" s="33"/>
      <c r="E135">
        <f t="shared" si="9"/>
        <v>-1129.9979580365275</v>
      </c>
      <c r="F135">
        <f t="shared" si="10"/>
        <v>-1130</v>
      </c>
      <c r="G135">
        <f t="shared" si="11"/>
        <v>6.4700000802986324E-4</v>
      </c>
      <c r="I135">
        <f t="shared" si="14"/>
        <v>6.4700000802986324E-4</v>
      </c>
      <c r="O135">
        <f t="shared" ca="1" si="12"/>
        <v>4.825535577921483E-3</v>
      </c>
      <c r="Q135" s="2">
        <f t="shared" si="13"/>
        <v>26996.836000000003</v>
      </c>
      <c r="AA135" t="s">
        <v>44</v>
      </c>
      <c r="AB135">
        <v>8</v>
      </c>
      <c r="AD135" t="s">
        <v>29</v>
      </c>
      <c r="AF135" t="s">
        <v>31</v>
      </c>
    </row>
    <row r="136" spans="1:32" ht="12.75" customHeight="1">
      <c r="A136" s="30" t="s">
        <v>59</v>
      </c>
      <c r="B136" s="31" t="s">
        <v>141</v>
      </c>
      <c r="C136" s="32">
        <v>42026.428999999996</v>
      </c>
      <c r="D136" s="33"/>
      <c r="E136">
        <f t="shared" si="9"/>
        <v>-1094.9879107557838</v>
      </c>
      <c r="F136">
        <f t="shared" si="10"/>
        <v>-1095</v>
      </c>
      <c r="G136">
        <f t="shared" si="11"/>
        <v>3.8304999980027787E-3</v>
      </c>
      <c r="I136">
        <f t="shared" si="14"/>
        <v>3.8304999980027787E-3</v>
      </c>
      <c r="O136">
        <f t="shared" ca="1" si="12"/>
        <v>4.7993494556451879E-3</v>
      </c>
      <c r="Q136" s="2">
        <f t="shared" si="13"/>
        <v>27007.928999999996</v>
      </c>
      <c r="AA136" t="s">
        <v>44</v>
      </c>
      <c r="AB136">
        <v>10</v>
      </c>
      <c r="AD136" t="s">
        <v>29</v>
      </c>
      <c r="AF136" t="s">
        <v>31</v>
      </c>
    </row>
    <row r="137" spans="1:32" ht="12.75" customHeight="1">
      <c r="A137" s="30" t="s">
        <v>59</v>
      </c>
      <c r="B137" s="31" t="s">
        <v>141</v>
      </c>
      <c r="C137" s="32">
        <v>42027.38</v>
      </c>
      <c r="D137" s="33"/>
      <c r="E137">
        <f t="shared" si="9"/>
        <v>-1091.9865085233814</v>
      </c>
      <c r="F137">
        <f t="shared" si="10"/>
        <v>-1092</v>
      </c>
      <c r="G137">
        <f t="shared" si="11"/>
        <v>4.2747999978018925E-3</v>
      </c>
      <c r="I137">
        <f t="shared" si="14"/>
        <v>4.2747999978018925E-3</v>
      </c>
      <c r="O137">
        <f t="shared" ca="1" si="12"/>
        <v>4.7971049308786484E-3</v>
      </c>
      <c r="Q137" s="2">
        <f t="shared" si="13"/>
        <v>27008.879999999997</v>
      </c>
      <c r="AA137" t="s">
        <v>44</v>
      </c>
      <c r="AB137">
        <v>5</v>
      </c>
      <c r="AD137" t="s">
        <v>29</v>
      </c>
      <c r="AF137" t="s">
        <v>31</v>
      </c>
    </row>
    <row r="138" spans="1:32" ht="12.75" customHeight="1">
      <c r="A138" s="30" t="s">
        <v>59</v>
      </c>
      <c r="B138" s="31" t="s">
        <v>141</v>
      </c>
      <c r="C138" s="32">
        <v>42038.298000000003</v>
      </c>
      <c r="D138" s="33"/>
      <c r="E138">
        <f t="shared" si="9"/>
        <v>-1057.5287697501401</v>
      </c>
      <c r="F138">
        <f t="shared" si="10"/>
        <v>-1057.5</v>
      </c>
      <c r="G138">
        <f t="shared" si="11"/>
        <v>-9.1157499919063412E-3</v>
      </c>
      <c r="I138">
        <f t="shared" si="14"/>
        <v>-9.1157499919063412E-3</v>
      </c>
      <c r="O138">
        <f t="shared" ca="1" si="12"/>
        <v>4.771292896063443E-3</v>
      </c>
      <c r="Q138" s="2">
        <f t="shared" si="13"/>
        <v>27019.798000000003</v>
      </c>
      <c r="AA138" t="s">
        <v>44</v>
      </c>
      <c r="AB138">
        <v>7</v>
      </c>
      <c r="AD138" t="s">
        <v>29</v>
      </c>
      <c r="AF138" t="s">
        <v>31</v>
      </c>
    </row>
    <row r="139" spans="1:32" ht="12.75" customHeight="1">
      <c r="A139" s="30" t="s">
        <v>59</v>
      </c>
      <c r="B139" s="31" t="s">
        <v>141</v>
      </c>
      <c r="C139" s="32">
        <v>42058.260999999999</v>
      </c>
      <c r="D139" s="33"/>
      <c r="E139">
        <f t="shared" si="9"/>
        <v>-994.52457125868068</v>
      </c>
      <c r="F139">
        <f t="shared" si="10"/>
        <v>-994.5</v>
      </c>
      <c r="G139">
        <f t="shared" si="11"/>
        <v>-7.7854499977547675E-3</v>
      </c>
      <c r="I139">
        <f t="shared" si="14"/>
        <v>-7.7854499977547675E-3</v>
      </c>
      <c r="O139">
        <f t="shared" ca="1" si="12"/>
        <v>4.7241578759661118E-3</v>
      </c>
      <c r="Q139" s="2">
        <f t="shared" si="13"/>
        <v>27039.760999999999</v>
      </c>
      <c r="AA139" t="s">
        <v>44</v>
      </c>
      <c r="AB139">
        <v>6</v>
      </c>
      <c r="AD139" t="s">
        <v>29</v>
      </c>
      <c r="AF139" t="s">
        <v>31</v>
      </c>
    </row>
    <row r="140" spans="1:32" ht="12.75" customHeight="1">
      <c r="A140" s="30" t="s">
        <v>59</v>
      </c>
      <c r="B140" s="31" t="s">
        <v>141</v>
      </c>
      <c r="C140" s="32">
        <v>42071.26</v>
      </c>
      <c r="D140" s="33"/>
      <c r="E140">
        <f t="shared" si="9"/>
        <v>-953.49909531864864</v>
      </c>
      <c r="F140">
        <f t="shared" si="10"/>
        <v>-953.5</v>
      </c>
      <c r="G140">
        <f t="shared" si="11"/>
        <v>2.8665000718319789E-4</v>
      </c>
      <c r="I140">
        <f t="shared" si="14"/>
        <v>2.8665000718319789E-4</v>
      </c>
      <c r="O140">
        <f t="shared" ca="1" si="12"/>
        <v>4.6934827041567378E-3</v>
      </c>
      <c r="Q140" s="2">
        <f t="shared" si="13"/>
        <v>27052.760000000002</v>
      </c>
      <c r="AA140" t="s">
        <v>44</v>
      </c>
      <c r="AB140">
        <v>12</v>
      </c>
      <c r="AD140" t="s">
        <v>29</v>
      </c>
      <c r="AF140" t="s">
        <v>31</v>
      </c>
    </row>
    <row r="141" spans="1:32" ht="12.75" customHeight="1">
      <c r="A141" s="30" t="s">
        <v>59</v>
      </c>
      <c r="B141" s="31" t="s">
        <v>141</v>
      </c>
      <c r="C141" s="32">
        <v>42074.27</v>
      </c>
      <c r="D141" s="33"/>
      <c r="E141">
        <f t="shared" si="9"/>
        <v>-943.9993889889887</v>
      </c>
      <c r="F141">
        <f t="shared" si="10"/>
        <v>-944</v>
      </c>
      <c r="G141">
        <f t="shared" si="11"/>
        <v>1.9359999714652076E-4</v>
      </c>
      <c r="I141">
        <f t="shared" ref="I141:I158" si="15">+G141</f>
        <v>1.9359999714652076E-4</v>
      </c>
      <c r="O141">
        <f t="shared" ca="1" si="12"/>
        <v>4.686375042396029E-3</v>
      </c>
      <c r="Q141" s="2">
        <f t="shared" si="13"/>
        <v>27055.769999999997</v>
      </c>
      <c r="AA141" t="s">
        <v>44</v>
      </c>
      <c r="AB141">
        <v>9</v>
      </c>
      <c r="AD141" t="s">
        <v>29</v>
      </c>
      <c r="AF141" t="s">
        <v>31</v>
      </c>
    </row>
    <row r="142" spans="1:32" ht="12.75" customHeight="1">
      <c r="A142" s="30" t="s">
        <v>60</v>
      </c>
      <c r="B142" s="31" t="s">
        <v>141</v>
      </c>
      <c r="C142" s="32">
        <v>42257.571000000004</v>
      </c>
      <c r="D142" s="33"/>
      <c r="E142">
        <f t="shared" si="9"/>
        <v>-365.49252190058957</v>
      </c>
      <c r="F142">
        <f t="shared" si="10"/>
        <v>-365.5</v>
      </c>
      <c r="G142">
        <f t="shared" si="11"/>
        <v>2.3694500050623901E-3</v>
      </c>
      <c r="I142">
        <f t="shared" si="15"/>
        <v>2.3694500050623901E-3</v>
      </c>
      <c r="O142">
        <f t="shared" ca="1" si="12"/>
        <v>4.253555849914983E-3</v>
      </c>
      <c r="Q142" s="2">
        <f t="shared" si="13"/>
        <v>27239.071000000004</v>
      </c>
      <c r="AA142" t="s">
        <v>44</v>
      </c>
      <c r="AB142">
        <v>7</v>
      </c>
      <c r="AD142" t="s">
        <v>29</v>
      </c>
      <c r="AF142" t="s">
        <v>31</v>
      </c>
    </row>
    <row r="143" spans="1:32" ht="12.75" customHeight="1">
      <c r="A143" s="30" t="s">
        <v>61</v>
      </c>
      <c r="B143" s="31" t="s">
        <v>141</v>
      </c>
      <c r="C143" s="32">
        <v>42274.52</v>
      </c>
      <c r="D143" s="33"/>
      <c r="E143">
        <f t="shared" si="9"/>
        <v>-312.00065393327344</v>
      </c>
      <c r="F143">
        <f t="shared" si="10"/>
        <v>-312</v>
      </c>
      <c r="G143">
        <f t="shared" si="11"/>
        <v>-2.07199998840224E-4</v>
      </c>
      <c r="I143">
        <f t="shared" si="15"/>
        <v>-2.07199998840224E-4</v>
      </c>
      <c r="O143">
        <f t="shared" ca="1" si="12"/>
        <v>4.2135284915783607E-3</v>
      </c>
      <c r="Q143" s="2">
        <f t="shared" si="13"/>
        <v>27256.019999999997</v>
      </c>
      <c r="AA143" t="s">
        <v>44</v>
      </c>
      <c r="AB143">
        <v>10</v>
      </c>
      <c r="AD143" t="s">
        <v>29</v>
      </c>
      <c r="AF143" t="s">
        <v>31</v>
      </c>
    </row>
    <row r="144" spans="1:32" ht="12.75" customHeight="1">
      <c r="A144" s="30" t="s">
        <v>61</v>
      </c>
      <c r="B144" s="31" t="s">
        <v>141</v>
      </c>
      <c r="C144" s="32">
        <v>42276.578000000001</v>
      </c>
      <c r="D144" s="33"/>
      <c r="E144">
        <f t="shared" si="9"/>
        <v>-305.50550588459663</v>
      </c>
      <c r="F144">
        <f t="shared" si="10"/>
        <v>-305.5</v>
      </c>
      <c r="G144">
        <f t="shared" si="11"/>
        <v>-1.7445499979658052E-3</v>
      </c>
      <c r="I144">
        <f t="shared" si="15"/>
        <v>-1.7445499979658052E-3</v>
      </c>
      <c r="O144">
        <f t="shared" ca="1" si="12"/>
        <v>4.2086653545841913E-3</v>
      </c>
      <c r="Q144" s="2">
        <f t="shared" si="13"/>
        <v>27258.078000000001</v>
      </c>
      <c r="AA144" t="s">
        <v>44</v>
      </c>
      <c r="AB144">
        <v>14</v>
      </c>
      <c r="AD144" t="s">
        <v>29</v>
      </c>
      <c r="AF144" t="s">
        <v>31</v>
      </c>
    </row>
    <row r="145" spans="1:32" ht="12.75" customHeight="1">
      <c r="A145" s="30" t="s">
        <v>61</v>
      </c>
      <c r="B145" s="31" t="s">
        <v>141</v>
      </c>
      <c r="C145" s="32">
        <v>42285.607000000004</v>
      </c>
      <c r="D145" s="33"/>
      <c r="E145">
        <f t="shared" si="9"/>
        <v>-277.00954294417471</v>
      </c>
      <c r="F145">
        <f t="shared" si="10"/>
        <v>-277</v>
      </c>
      <c r="G145">
        <f t="shared" si="11"/>
        <v>-3.0236999955377541E-3</v>
      </c>
      <c r="I145">
        <f t="shared" si="15"/>
        <v>-3.0236999955377541E-3</v>
      </c>
      <c r="O145">
        <f t="shared" ca="1" si="12"/>
        <v>4.1873423693020656E-3</v>
      </c>
      <c r="Q145" s="2">
        <f t="shared" si="13"/>
        <v>27267.107000000004</v>
      </c>
      <c r="AA145" t="s">
        <v>44</v>
      </c>
      <c r="AB145">
        <v>8</v>
      </c>
      <c r="AD145" t="s">
        <v>29</v>
      </c>
      <c r="AF145" t="s">
        <v>31</v>
      </c>
    </row>
    <row r="146" spans="1:32" ht="12.75" customHeight="1">
      <c r="A146" s="30" t="s">
        <v>61</v>
      </c>
      <c r="B146" s="31" t="s">
        <v>141</v>
      </c>
      <c r="C146" s="32">
        <v>42289.561999999998</v>
      </c>
      <c r="D146" s="33"/>
      <c r="E146">
        <f t="shared" si="9"/>
        <v>-264.52737067380343</v>
      </c>
      <c r="F146">
        <f t="shared" si="10"/>
        <v>-264.5</v>
      </c>
      <c r="G146">
        <f t="shared" si="11"/>
        <v>-8.6724499997217208E-3</v>
      </c>
      <c r="I146">
        <f t="shared" si="15"/>
        <v>-8.6724499997217208E-3</v>
      </c>
      <c r="O146">
        <f t="shared" ca="1" si="12"/>
        <v>4.1779901827748173E-3</v>
      </c>
      <c r="Q146" s="2">
        <f t="shared" si="13"/>
        <v>27271.061999999998</v>
      </c>
      <c r="AA146" t="s">
        <v>44</v>
      </c>
      <c r="AB146">
        <v>7</v>
      </c>
      <c r="AD146" t="s">
        <v>42</v>
      </c>
      <c r="AF146" t="s">
        <v>31</v>
      </c>
    </row>
    <row r="147" spans="1:32" ht="12.75" customHeight="1">
      <c r="A147" s="30" t="s">
        <v>61</v>
      </c>
      <c r="B147" s="31" t="s">
        <v>141</v>
      </c>
      <c r="C147" s="32">
        <v>42289.563000000002</v>
      </c>
      <c r="D147" s="33"/>
      <c r="E147">
        <f t="shared" si="9"/>
        <v>-264.5242146251768</v>
      </c>
      <c r="F147">
        <f t="shared" si="10"/>
        <v>-264.5</v>
      </c>
      <c r="G147">
        <f t="shared" si="11"/>
        <v>-7.6724499958800152E-3</v>
      </c>
      <c r="I147">
        <f t="shared" si="15"/>
        <v>-7.6724499958800152E-3</v>
      </c>
      <c r="O147">
        <f t="shared" ca="1" si="12"/>
        <v>4.1779901827748173E-3</v>
      </c>
      <c r="Q147" s="2">
        <f t="shared" si="13"/>
        <v>27271.063000000002</v>
      </c>
      <c r="AA147" t="s">
        <v>44</v>
      </c>
      <c r="AB147">
        <v>10</v>
      </c>
      <c r="AD147" t="s">
        <v>29</v>
      </c>
      <c r="AF147" t="s">
        <v>31</v>
      </c>
    </row>
    <row r="148" spans="1:32" ht="12.75" customHeight="1">
      <c r="A148" s="30" t="s">
        <v>61</v>
      </c>
      <c r="B148" s="31"/>
      <c r="C148" s="32">
        <v>42299.553999999996</v>
      </c>
      <c r="D148" s="33"/>
      <c r="E148">
        <f t="shared" si="9"/>
        <v>-232.99213291762024</v>
      </c>
      <c r="F148">
        <f t="shared" si="10"/>
        <v>-233</v>
      </c>
      <c r="G148">
        <f t="shared" si="11"/>
        <v>2.4926999976742081E-3</v>
      </c>
      <c r="I148">
        <f t="shared" si="15"/>
        <v>2.4926999976742081E-3</v>
      </c>
      <c r="O148">
        <f t="shared" ca="1" si="12"/>
        <v>4.1544226727261522E-3</v>
      </c>
      <c r="Q148" s="2">
        <f t="shared" si="13"/>
        <v>27281.053999999996</v>
      </c>
      <c r="AA148" t="s">
        <v>44</v>
      </c>
      <c r="AB148">
        <v>11</v>
      </c>
      <c r="AD148" t="s">
        <v>29</v>
      </c>
      <c r="AF148" t="s">
        <v>31</v>
      </c>
    </row>
    <row r="149" spans="1:32" ht="12.75" customHeight="1">
      <c r="A149" s="30" t="s">
        <v>61</v>
      </c>
      <c r="B149" s="31" t="s">
        <v>141</v>
      </c>
      <c r="C149" s="32">
        <v>42301.605000000003</v>
      </c>
      <c r="D149" s="33"/>
      <c r="E149">
        <f t="shared" ref="E149:E212" si="16">+(C149-C$7)/C$8</f>
        <v>-226.51907720923802</v>
      </c>
      <c r="F149">
        <f t="shared" ref="F149:F212" si="17">ROUND(2*E149,0)/2</f>
        <v>-226.5</v>
      </c>
      <c r="G149">
        <f t="shared" ref="G149:G212" si="18">+C149-(C$7+F149*C$8)</f>
        <v>-6.0446499919635244E-3</v>
      </c>
      <c r="I149">
        <f t="shared" si="15"/>
        <v>-6.0446499919635244E-3</v>
      </c>
      <c r="O149">
        <f t="shared" ref="O149:O212" ca="1" si="19">+C$11+C$12*$F149</f>
        <v>4.1495595357319828E-3</v>
      </c>
      <c r="Q149" s="2">
        <f t="shared" ref="Q149:Q212" si="20">+C149-15018.5</f>
        <v>27283.105000000003</v>
      </c>
      <c r="AA149" t="s">
        <v>44</v>
      </c>
      <c r="AB149">
        <v>7</v>
      </c>
      <c r="AD149" t="s">
        <v>29</v>
      </c>
      <c r="AF149" t="s">
        <v>31</v>
      </c>
    </row>
    <row r="150" spans="1:32" ht="12.75" customHeight="1">
      <c r="A150" s="30" t="s">
        <v>61</v>
      </c>
      <c r="B150" s="31" t="s">
        <v>141</v>
      </c>
      <c r="C150" s="32">
        <v>42303.510999999999</v>
      </c>
      <c r="D150" s="33"/>
      <c r="E150">
        <f t="shared" si="16"/>
        <v>-220.50364854999566</v>
      </c>
      <c r="F150">
        <f t="shared" si="17"/>
        <v>-220.5</v>
      </c>
      <c r="G150">
        <f t="shared" si="18"/>
        <v>-1.1560499988263473E-3</v>
      </c>
      <c r="I150">
        <f t="shared" si="15"/>
        <v>-1.1560499988263473E-3</v>
      </c>
      <c r="O150">
        <f t="shared" ca="1" si="19"/>
        <v>4.1450704861989039E-3</v>
      </c>
      <c r="Q150" s="2">
        <f t="shared" si="20"/>
        <v>27285.010999999999</v>
      </c>
      <c r="AA150" t="s">
        <v>44</v>
      </c>
      <c r="AB150">
        <v>7</v>
      </c>
      <c r="AD150" t="s">
        <v>29</v>
      </c>
      <c r="AF150" t="s">
        <v>31</v>
      </c>
    </row>
    <row r="151" spans="1:32" ht="12.75" customHeight="1">
      <c r="A151" s="30" t="s">
        <v>62</v>
      </c>
      <c r="B151" s="31" t="s">
        <v>141</v>
      </c>
      <c r="C151" s="32">
        <v>42337.415000000001</v>
      </c>
      <c r="D151" s="33"/>
      <c r="E151">
        <f t="shared" si="16"/>
        <v>-113.50097632362659</v>
      </c>
      <c r="F151">
        <f t="shared" si="17"/>
        <v>-113.5</v>
      </c>
      <c r="G151">
        <f t="shared" si="18"/>
        <v>-3.0934999813325703E-4</v>
      </c>
      <c r="I151">
        <f t="shared" si="15"/>
        <v>-3.0934999813325703E-4</v>
      </c>
      <c r="O151">
        <f t="shared" ca="1" si="19"/>
        <v>4.0650157695256593E-3</v>
      </c>
      <c r="Q151" s="2">
        <f t="shared" si="20"/>
        <v>27318.915000000001</v>
      </c>
      <c r="AA151" t="s">
        <v>44</v>
      </c>
      <c r="AB151">
        <v>9</v>
      </c>
      <c r="AD151" t="s">
        <v>29</v>
      </c>
      <c r="AF151" t="s">
        <v>31</v>
      </c>
    </row>
    <row r="152" spans="1:32" ht="12.75" customHeight="1">
      <c r="A152" s="30" t="s">
        <v>62</v>
      </c>
      <c r="B152" s="31" t="s">
        <v>141</v>
      </c>
      <c r="C152" s="32">
        <v>42339.466999999997</v>
      </c>
      <c r="D152" s="33"/>
      <c r="E152">
        <f t="shared" si="16"/>
        <v>-107.02476456666366</v>
      </c>
      <c r="F152">
        <f t="shared" si="17"/>
        <v>-107</v>
      </c>
      <c r="G152">
        <f t="shared" si="18"/>
        <v>-7.8466999984811991E-3</v>
      </c>
      <c r="I152">
        <f t="shared" si="15"/>
        <v>-7.8466999984811991E-3</v>
      </c>
      <c r="O152">
        <f t="shared" ca="1" si="19"/>
        <v>4.0601526325314899E-3</v>
      </c>
      <c r="Q152" s="2">
        <f t="shared" si="20"/>
        <v>27320.966999999997</v>
      </c>
      <c r="AA152" t="s">
        <v>44</v>
      </c>
      <c r="AB152">
        <v>10</v>
      </c>
      <c r="AD152" t="s">
        <v>35</v>
      </c>
      <c r="AF152" t="s">
        <v>31</v>
      </c>
    </row>
    <row r="153" spans="1:32" ht="12.75" customHeight="1">
      <c r="A153" s="30" t="s">
        <v>62</v>
      </c>
      <c r="B153" s="31" t="s">
        <v>141</v>
      </c>
      <c r="C153" s="32">
        <v>42365.288</v>
      </c>
      <c r="D153" s="33"/>
      <c r="E153">
        <f t="shared" si="16"/>
        <v>-25.532433291378425</v>
      </c>
      <c r="F153">
        <f t="shared" si="17"/>
        <v>-25.5</v>
      </c>
      <c r="G153">
        <f t="shared" si="18"/>
        <v>-1.0276549997797702E-2</v>
      </c>
      <c r="I153">
        <f t="shared" si="15"/>
        <v>-1.0276549997797702E-2</v>
      </c>
      <c r="O153">
        <f t="shared" ca="1" si="19"/>
        <v>3.9991763763738315E-3</v>
      </c>
      <c r="Q153" s="2">
        <f t="shared" si="20"/>
        <v>27346.788</v>
      </c>
      <c r="AB153">
        <v>6</v>
      </c>
      <c r="AD153" t="s">
        <v>42</v>
      </c>
      <c r="AF153" t="s">
        <v>31</v>
      </c>
    </row>
    <row r="154" spans="1:32" ht="12.75" customHeight="1">
      <c r="A154" s="30" t="s">
        <v>62</v>
      </c>
      <c r="B154" s="31" t="s">
        <v>141</v>
      </c>
      <c r="C154" s="32">
        <v>42365.294000000002</v>
      </c>
      <c r="D154" s="33"/>
      <c r="E154">
        <f t="shared" si="16"/>
        <v>-25.513496999687504</v>
      </c>
      <c r="F154">
        <f t="shared" si="17"/>
        <v>-25.5</v>
      </c>
      <c r="G154">
        <f t="shared" si="18"/>
        <v>-4.2765499965753406E-3</v>
      </c>
      <c r="I154">
        <f t="shared" si="15"/>
        <v>-4.2765499965753406E-3</v>
      </c>
      <c r="O154">
        <f t="shared" ca="1" si="19"/>
        <v>3.9991763763738315E-3</v>
      </c>
      <c r="Q154" s="2">
        <f t="shared" si="20"/>
        <v>27346.794000000002</v>
      </c>
      <c r="AA154" t="s">
        <v>44</v>
      </c>
      <c r="AB154">
        <v>10</v>
      </c>
      <c r="AD154" t="s">
        <v>29</v>
      </c>
      <c r="AF154" t="s">
        <v>31</v>
      </c>
    </row>
    <row r="155" spans="1:32" ht="12.75" customHeight="1">
      <c r="A155" s="30" t="s">
        <v>63</v>
      </c>
      <c r="B155" s="31"/>
      <c r="C155" s="32">
        <v>42365.298000000003</v>
      </c>
      <c r="D155" s="33"/>
      <c r="E155">
        <f t="shared" si="16"/>
        <v>-25.500872805226891</v>
      </c>
      <c r="F155">
        <f t="shared" si="17"/>
        <v>-25.5</v>
      </c>
      <c r="G155">
        <f t="shared" si="18"/>
        <v>-2.7654999576043338E-4</v>
      </c>
      <c r="I155">
        <f t="shared" si="15"/>
        <v>-2.7654999576043338E-4</v>
      </c>
      <c r="O155">
        <f t="shared" ca="1" si="19"/>
        <v>3.9991763763738315E-3</v>
      </c>
      <c r="Q155" s="2">
        <f t="shared" si="20"/>
        <v>27346.798000000003</v>
      </c>
      <c r="AA155" t="s">
        <v>44</v>
      </c>
      <c r="AF155" t="s">
        <v>46</v>
      </c>
    </row>
    <row r="156" spans="1:32" ht="12.75" customHeight="1">
      <c r="A156" s="30" t="s">
        <v>62</v>
      </c>
      <c r="B156" s="31" t="s">
        <v>141</v>
      </c>
      <c r="C156" s="32">
        <v>42365.459000000003</v>
      </c>
      <c r="D156" s="33"/>
      <c r="E156">
        <f t="shared" si="16"/>
        <v>-24.992748978290525</v>
      </c>
      <c r="F156">
        <f t="shared" si="17"/>
        <v>-25</v>
      </c>
      <c r="G156">
        <f t="shared" si="18"/>
        <v>2.2975000028964132E-3</v>
      </c>
      <c r="I156">
        <f t="shared" si="15"/>
        <v>2.2975000028964132E-3</v>
      </c>
      <c r="O156">
        <f t="shared" ca="1" si="19"/>
        <v>3.9988022889127419E-3</v>
      </c>
      <c r="Q156" s="2">
        <f t="shared" si="20"/>
        <v>27346.959000000003</v>
      </c>
      <c r="AA156" t="s">
        <v>44</v>
      </c>
      <c r="AB156">
        <v>6</v>
      </c>
      <c r="AD156" t="s">
        <v>29</v>
      </c>
      <c r="AF156" t="s">
        <v>31</v>
      </c>
    </row>
    <row r="157" spans="1:32" ht="12.75" customHeight="1">
      <c r="A157" s="30" t="s">
        <v>62</v>
      </c>
      <c r="B157" s="31" t="s">
        <v>141</v>
      </c>
      <c r="C157" s="32">
        <v>42367.351999999999</v>
      </c>
      <c r="D157" s="33"/>
      <c r="E157">
        <f t="shared" si="16"/>
        <v>-19.018348951033655</v>
      </c>
      <c r="F157">
        <f t="shared" si="17"/>
        <v>-19</v>
      </c>
      <c r="G157">
        <f t="shared" si="18"/>
        <v>-5.8138999957009219E-3</v>
      </c>
      <c r="I157">
        <f t="shared" si="15"/>
        <v>-5.8138999957009219E-3</v>
      </c>
      <c r="O157">
        <f t="shared" ca="1" si="19"/>
        <v>3.9943132393796621E-3</v>
      </c>
      <c r="Q157" s="2">
        <f t="shared" si="20"/>
        <v>27348.851999999999</v>
      </c>
      <c r="AA157" t="s">
        <v>44</v>
      </c>
      <c r="AB157">
        <v>11</v>
      </c>
      <c r="AD157" t="s">
        <v>29</v>
      </c>
      <c r="AF157" t="s">
        <v>31</v>
      </c>
    </row>
    <row r="158" spans="1:32" ht="12.75" customHeight="1">
      <c r="A158" s="30" t="s">
        <v>62</v>
      </c>
      <c r="B158" s="31" t="s">
        <v>141</v>
      </c>
      <c r="C158" s="32">
        <v>42373.374000000003</v>
      </c>
      <c r="D158" s="33"/>
      <c r="E158">
        <f t="shared" si="16"/>
        <v>-1.2624194437650364E-2</v>
      </c>
      <c r="F158">
        <f t="shared" si="17"/>
        <v>0</v>
      </c>
      <c r="G158">
        <f t="shared" si="18"/>
        <v>-3.9999999935389496E-3</v>
      </c>
      <c r="I158">
        <f t="shared" si="15"/>
        <v>-3.9999999935389496E-3</v>
      </c>
      <c r="O158">
        <f t="shared" ca="1" si="19"/>
        <v>3.9800979158582453E-3</v>
      </c>
      <c r="Q158" s="2">
        <f t="shared" si="20"/>
        <v>27354.874000000003</v>
      </c>
      <c r="AA158" t="s">
        <v>44</v>
      </c>
      <c r="AB158">
        <v>10</v>
      </c>
      <c r="AD158" t="s">
        <v>29</v>
      </c>
      <c r="AF158" t="s">
        <v>31</v>
      </c>
    </row>
    <row r="159" spans="1:32" ht="12.75" customHeight="1">
      <c r="A159" t="s">
        <v>13</v>
      </c>
      <c r="C159" s="28">
        <v>42373.377999999997</v>
      </c>
      <c r="D159" s="28" t="s">
        <v>15</v>
      </c>
      <c r="E159">
        <f t="shared" si="16"/>
        <v>0</v>
      </c>
      <c r="F159">
        <f t="shared" si="17"/>
        <v>0</v>
      </c>
      <c r="G159">
        <f t="shared" si="18"/>
        <v>0</v>
      </c>
      <c r="H159">
        <f>+G159</f>
        <v>0</v>
      </c>
      <c r="O159">
        <f t="shared" ca="1" si="19"/>
        <v>3.9800979158582453E-3</v>
      </c>
      <c r="Q159" s="2">
        <f t="shared" si="20"/>
        <v>27354.877999999997</v>
      </c>
    </row>
    <row r="160" spans="1:32" ht="12.75" customHeight="1">
      <c r="A160" s="30" t="s">
        <v>62</v>
      </c>
      <c r="B160" s="31" t="s">
        <v>141</v>
      </c>
      <c r="C160" s="32">
        <v>42377.337</v>
      </c>
      <c r="D160" s="33"/>
      <c r="E160">
        <f t="shared" si="16"/>
        <v>12.494796464854907</v>
      </c>
      <c r="F160">
        <f t="shared" si="17"/>
        <v>12.5</v>
      </c>
      <c r="G160">
        <f t="shared" si="18"/>
        <v>-1.6487499960931018E-3</v>
      </c>
      <c r="I160">
        <f>+G160</f>
        <v>-1.6487499960931018E-3</v>
      </c>
      <c r="O160">
        <f t="shared" ca="1" si="19"/>
        <v>3.970745729330997E-3</v>
      </c>
      <c r="Q160" s="2">
        <f t="shared" si="20"/>
        <v>27358.837</v>
      </c>
      <c r="AA160" t="s">
        <v>44</v>
      </c>
      <c r="AB160">
        <v>6</v>
      </c>
      <c r="AD160" t="s">
        <v>29</v>
      </c>
      <c r="AF160" t="s">
        <v>31</v>
      </c>
    </row>
    <row r="161" spans="1:32" ht="12.75" customHeight="1">
      <c r="A161" s="30" t="s">
        <v>64</v>
      </c>
      <c r="B161" s="31" t="s">
        <v>141</v>
      </c>
      <c r="C161" s="32">
        <v>42385.258999999998</v>
      </c>
      <c r="D161" s="33"/>
      <c r="E161">
        <f t="shared" si="16"/>
        <v>37.497013589002378</v>
      </c>
      <c r="F161">
        <f t="shared" si="17"/>
        <v>37.5</v>
      </c>
      <c r="G161">
        <f t="shared" si="18"/>
        <v>-9.4625000201631337E-4</v>
      </c>
      <c r="I161">
        <f>+G161</f>
        <v>-9.4625000201631337E-4</v>
      </c>
      <c r="O161">
        <f t="shared" ca="1" si="19"/>
        <v>3.9520413562765004E-3</v>
      </c>
      <c r="Q161" s="2">
        <f t="shared" si="20"/>
        <v>27366.758999999998</v>
      </c>
      <c r="AA161" t="s">
        <v>44</v>
      </c>
      <c r="AB161">
        <v>7</v>
      </c>
      <c r="AD161" t="s">
        <v>35</v>
      </c>
      <c r="AF161" t="s">
        <v>31</v>
      </c>
    </row>
    <row r="162" spans="1:32" ht="12.75" customHeight="1">
      <c r="A162" s="30" t="s">
        <v>64</v>
      </c>
      <c r="B162" s="31" t="s">
        <v>141</v>
      </c>
      <c r="C162" s="32">
        <v>42385.421999999999</v>
      </c>
      <c r="D162" s="33"/>
      <c r="E162">
        <f t="shared" si="16"/>
        <v>38.011449513169048</v>
      </c>
      <c r="F162">
        <f t="shared" si="17"/>
        <v>38</v>
      </c>
      <c r="G162">
        <f t="shared" si="18"/>
        <v>3.6278000043239444E-3</v>
      </c>
      <c r="I162">
        <f>+G162</f>
        <v>3.6278000043239444E-3</v>
      </c>
      <c r="O162">
        <f t="shared" ca="1" si="19"/>
        <v>3.9516672688154108E-3</v>
      </c>
      <c r="Q162" s="2">
        <f t="shared" si="20"/>
        <v>27366.921999999999</v>
      </c>
      <c r="AA162" t="s">
        <v>44</v>
      </c>
      <c r="AB162">
        <v>7</v>
      </c>
      <c r="AD162" t="s">
        <v>29</v>
      </c>
      <c r="AF162" t="s">
        <v>31</v>
      </c>
    </row>
    <row r="163" spans="1:32" ht="12.75" customHeight="1">
      <c r="A163" s="30" t="s">
        <v>65</v>
      </c>
      <c r="B163" s="31"/>
      <c r="C163" s="32">
        <v>42392.544999999998</v>
      </c>
      <c r="D163" s="33"/>
      <c r="E163">
        <f t="shared" si="16"/>
        <v>60.491983794325613</v>
      </c>
      <c r="F163">
        <f t="shared" si="17"/>
        <v>60.5</v>
      </c>
      <c r="G163">
        <f t="shared" si="18"/>
        <v>-2.5399500009370968E-3</v>
      </c>
      <c r="J163">
        <f>+G163</f>
        <v>-2.5399500009370968E-3</v>
      </c>
      <c r="O163">
        <f t="shared" ca="1" si="19"/>
        <v>3.934833333066364E-3</v>
      </c>
      <c r="Q163" s="2">
        <f t="shared" si="20"/>
        <v>27374.044999999998</v>
      </c>
      <c r="AA163" t="s">
        <v>44</v>
      </c>
      <c r="AF163" t="s">
        <v>46</v>
      </c>
    </row>
    <row r="164" spans="1:32" ht="12.75" customHeight="1">
      <c r="A164" s="30" t="s">
        <v>64</v>
      </c>
      <c r="B164" s="31" t="s">
        <v>141</v>
      </c>
      <c r="C164" s="32">
        <v>42395.404999999999</v>
      </c>
      <c r="D164" s="33"/>
      <c r="E164">
        <f t="shared" si="16"/>
        <v>69.518282831827307</v>
      </c>
      <c r="F164">
        <f t="shared" si="17"/>
        <v>69.5</v>
      </c>
      <c r="G164">
        <f t="shared" si="18"/>
        <v>5.7929500035243109E-3</v>
      </c>
      <c r="I164">
        <f t="shared" ref="I164:I195" si="21">+G164</f>
        <v>5.7929500035243109E-3</v>
      </c>
      <c r="O164">
        <f t="shared" ca="1" si="19"/>
        <v>3.9280997587667456E-3</v>
      </c>
      <c r="Q164" s="2">
        <f t="shared" si="20"/>
        <v>27376.904999999999</v>
      </c>
      <c r="AA164" t="s">
        <v>44</v>
      </c>
      <c r="AB164">
        <v>4</v>
      </c>
      <c r="AD164" t="s">
        <v>29</v>
      </c>
      <c r="AF164" t="s">
        <v>31</v>
      </c>
    </row>
    <row r="165" spans="1:32" ht="12.75" customHeight="1">
      <c r="A165" s="30" t="s">
        <v>64</v>
      </c>
      <c r="B165" s="31" t="s">
        <v>141</v>
      </c>
      <c r="C165" s="32">
        <v>42396.339</v>
      </c>
      <c r="D165" s="33"/>
      <c r="E165">
        <f t="shared" si="16"/>
        <v>72.466032237783537</v>
      </c>
      <c r="F165">
        <f t="shared" si="17"/>
        <v>72.5</v>
      </c>
      <c r="G165">
        <f t="shared" si="18"/>
        <v>-1.0762749996501952E-2</v>
      </c>
      <c r="I165">
        <f t="shared" si="21"/>
        <v>-1.0762749996501952E-2</v>
      </c>
      <c r="O165">
        <f t="shared" ca="1" si="19"/>
        <v>3.9258552340002053E-3</v>
      </c>
      <c r="Q165" s="2">
        <f t="shared" si="20"/>
        <v>27377.839</v>
      </c>
      <c r="AA165" t="s">
        <v>44</v>
      </c>
      <c r="AB165">
        <v>11</v>
      </c>
      <c r="AD165" t="s">
        <v>29</v>
      </c>
      <c r="AF165" t="s">
        <v>31</v>
      </c>
    </row>
    <row r="166" spans="1:32" ht="12.75" customHeight="1">
      <c r="A166" s="30" t="s">
        <v>64</v>
      </c>
      <c r="B166" s="31" t="s">
        <v>141</v>
      </c>
      <c r="C166" s="32">
        <v>42398.256000000001</v>
      </c>
      <c r="D166" s="33"/>
      <c r="E166">
        <f t="shared" si="16"/>
        <v>78.516177431804095</v>
      </c>
      <c r="F166">
        <f t="shared" si="17"/>
        <v>78.5</v>
      </c>
      <c r="G166">
        <f t="shared" si="18"/>
        <v>5.1258500025141984E-3</v>
      </c>
      <c r="I166">
        <f t="shared" si="21"/>
        <v>5.1258500025141984E-3</v>
      </c>
      <c r="O166">
        <f t="shared" ca="1" si="19"/>
        <v>3.9213661844671264E-3</v>
      </c>
      <c r="Q166" s="2">
        <f t="shared" si="20"/>
        <v>27379.756000000001</v>
      </c>
      <c r="AA166" t="s">
        <v>44</v>
      </c>
      <c r="AB166">
        <v>11</v>
      </c>
      <c r="AD166" t="s">
        <v>29</v>
      </c>
      <c r="AF166" t="s">
        <v>31</v>
      </c>
    </row>
    <row r="167" spans="1:32" ht="12.75" customHeight="1">
      <c r="A167" s="30" t="s">
        <v>64</v>
      </c>
      <c r="B167" s="31" t="s">
        <v>141</v>
      </c>
      <c r="C167" s="32">
        <v>42402.345000000001</v>
      </c>
      <c r="D167" s="33"/>
      <c r="E167">
        <f t="shared" si="16"/>
        <v>91.421260216537092</v>
      </c>
      <c r="F167">
        <f t="shared" si="17"/>
        <v>91.5</v>
      </c>
      <c r="G167">
        <f t="shared" si="18"/>
        <v>-2.4948849997599609E-2</v>
      </c>
      <c r="I167">
        <f t="shared" si="21"/>
        <v>-2.4948849997599609E-2</v>
      </c>
      <c r="O167">
        <f t="shared" ca="1" si="19"/>
        <v>3.9116399104787885E-3</v>
      </c>
      <c r="Q167" s="2">
        <f t="shared" si="20"/>
        <v>27383.845000000001</v>
      </c>
      <c r="AA167" t="s">
        <v>44</v>
      </c>
      <c r="AB167">
        <v>6</v>
      </c>
      <c r="AD167" t="s">
        <v>29</v>
      </c>
      <c r="AF167" t="s">
        <v>31</v>
      </c>
    </row>
    <row r="168" spans="1:32" ht="12.75" customHeight="1">
      <c r="A168" s="30" t="s">
        <v>64</v>
      </c>
      <c r="B168" s="31" t="s">
        <v>141</v>
      </c>
      <c r="C168" s="32">
        <v>42403.305</v>
      </c>
      <c r="D168" s="33"/>
      <c r="E168">
        <f t="shared" si="16"/>
        <v>94.451066886464361</v>
      </c>
      <c r="F168">
        <f t="shared" si="17"/>
        <v>94.5</v>
      </c>
      <c r="G168">
        <f t="shared" si="18"/>
        <v>-1.5504549999604933E-2</v>
      </c>
      <c r="I168">
        <f t="shared" si="21"/>
        <v>-1.5504549999604933E-2</v>
      </c>
      <c r="O168">
        <f t="shared" ca="1" si="19"/>
        <v>3.909395385712249E-3</v>
      </c>
      <c r="Q168" s="2">
        <f t="shared" si="20"/>
        <v>27384.805</v>
      </c>
      <c r="AA168" t="s">
        <v>44</v>
      </c>
      <c r="AB168">
        <v>6</v>
      </c>
      <c r="AD168" t="s">
        <v>42</v>
      </c>
      <c r="AF168" t="s">
        <v>31</v>
      </c>
    </row>
    <row r="169" spans="1:32" ht="12.75" customHeight="1">
      <c r="A169" s="30" t="s">
        <v>64</v>
      </c>
      <c r="B169" s="31" t="s">
        <v>141</v>
      </c>
      <c r="C169" s="32">
        <v>42403.32</v>
      </c>
      <c r="D169" s="33"/>
      <c r="E169">
        <f t="shared" si="16"/>
        <v>94.498407615680179</v>
      </c>
      <c r="F169">
        <f t="shared" si="17"/>
        <v>94.5</v>
      </c>
      <c r="G169">
        <f t="shared" si="18"/>
        <v>-5.0455000018700957E-4</v>
      </c>
      <c r="I169">
        <f t="shared" si="21"/>
        <v>-5.0455000018700957E-4</v>
      </c>
      <c r="O169">
        <f t="shared" ca="1" si="19"/>
        <v>3.909395385712249E-3</v>
      </c>
      <c r="Q169" s="2">
        <f t="shared" si="20"/>
        <v>27384.82</v>
      </c>
      <c r="AA169" t="s">
        <v>44</v>
      </c>
      <c r="AB169">
        <v>10</v>
      </c>
      <c r="AD169" t="s">
        <v>29</v>
      </c>
      <c r="AF169" t="s">
        <v>31</v>
      </c>
    </row>
    <row r="170" spans="1:32" ht="12.75" customHeight="1">
      <c r="A170" s="30" t="s">
        <v>64</v>
      </c>
      <c r="B170" s="31" t="s">
        <v>141</v>
      </c>
      <c r="C170" s="32">
        <v>42404.269</v>
      </c>
      <c r="D170" s="33"/>
      <c r="E170">
        <f t="shared" si="16"/>
        <v>97.493497750852242</v>
      </c>
      <c r="F170">
        <f t="shared" si="17"/>
        <v>97.5</v>
      </c>
      <c r="G170">
        <f t="shared" si="18"/>
        <v>-2.0602499935193919E-3</v>
      </c>
      <c r="I170">
        <f t="shared" si="21"/>
        <v>-2.0602499935193919E-3</v>
      </c>
      <c r="O170">
        <f t="shared" ca="1" si="19"/>
        <v>3.9071508609457095E-3</v>
      </c>
      <c r="Q170" s="2">
        <f t="shared" si="20"/>
        <v>27385.769</v>
      </c>
      <c r="AA170" t="s">
        <v>44</v>
      </c>
      <c r="AB170">
        <v>11</v>
      </c>
      <c r="AD170" t="s">
        <v>29</v>
      </c>
      <c r="AF170" t="s">
        <v>31</v>
      </c>
    </row>
    <row r="171" spans="1:32" ht="12.75" customHeight="1">
      <c r="A171" s="30" t="s">
        <v>64</v>
      </c>
      <c r="B171" s="31" t="s">
        <v>141</v>
      </c>
      <c r="C171" s="32">
        <v>42405.218000000001</v>
      </c>
      <c r="D171" s="33"/>
      <c r="E171">
        <f t="shared" si="16"/>
        <v>100.48858788602429</v>
      </c>
      <c r="F171">
        <f t="shared" si="17"/>
        <v>100.5</v>
      </c>
      <c r="G171">
        <f t="shared" si="18"/>
        <v>-3.6159499941277318E-3</v>
      </c>
      <c r="I171">
        <f t="shared" si="21"/>
        <v>-3.6159499941277318E-3</v>
      </c>
      <c r="O171">
        <f t="shared" ca="1" si="19"/>
        <v>3.9049063361791697E-3</v>
      </c>
      <c r="Q171" s="2">
        <f t="shared" si="20"/>
        <v>27386.718000000001</v>
      </c>
      <c r="AA171" t="s">
        <v>44</v>
      </c>
      <c r="AB171">
        <v>6</v>
      </c>
      <c r="AD171" t="s">
        <v>29</v>
      </c>
      <c r="AF171" t="s">
        <v>31</v>
      </c>
    </row>
    <row r="172" spans="1:32" ht="12.75" customHeight="1">
      <c r="A172" s="30" t="s">
        <v>66</v>
      </c>
      <c r="B172" s="31"/>
      <c r="C172" s="32">
        <v>42414.245000000003</v>
      </c>
      <c r="D172" s="33"/>
      <c r="E172">
        <f t="shared" si="16"/>
        <v>128.97823872921589</v>
      </c>
      <c r="F172">
        <f t="shared" si="17"/>
        <v>129</v>
      </c>
      <c r="G172">
        <f t="shared" si="18"/>
        <v>-6.8950999921071343E-3</v>
      </c>
      <c r="I172">
        <f t="shared" si="21"/>
        <v>-6.8950999921071343E-3</v>
      </c>
      <c r="O172">
        <f t="shared" ca="1" si="19"/>
        <v>3.883583350897044E-3</v>
      </c>
      <c r="Q172" s="2">
        <f t="shared" si="20"/>
        <v>27395.745000000003</v>
      </c>
      <c r="AB172">
        <v>9</v>
      </c>
      <c r="AD172" t="s">
        <v>29</v>
      </c>
      <c r="AF172" t="s">
        <v>31</v>
      </c>
    </row>
    <row r="173" spans="1:32" ht="12.75" customHeight="1">
      <c r="A173" s="30" t="s">
        <v>66</v>
      </c>
      <c r="B173" s="31" t="s">
        <v>141</v>
      </c>
      <c r="C173" s="32">
        <v>42417.237999999998</v>
      </c>
      <c r="D173" s="33"/>
      <c r="E173">
        <f t="shared" si="16"/>
        <v>138.42429223242965</v>
      </c>
      <c r="F173">
        <f t="shared" si="17"/>
        <v>138.5</v>
      </c>
      <c r="G173">
        <f t="shared" si="18"/>
        <v>-2.3988150001969188E-2</v>
      </c>
      <c r="I173">
        <f t="shared" si="21"/>
        <v>-2.3988150001969188E-2</v>
      </c>
      <c r="O173">
        <f t="shared" ca="1" si="19"/>
        <v>3.8764756891363351E-3</v>
      </c>
      <c r="Q173" s="2">
        <f t="shared" si="20"/>
        <v>27398.737999999998</v>
      </c>
      <c r="AB173">
        <v>7</v>
      </c>
      <c r="AD173" t="s">
        <v>29</v>
      </c>
      <c r="AF173" t="s">
        <v>31</v>
      </c>
    </row>
    <row r="174" spans="1:32" ht="12.75" customHeight="1">
      <c r="A174" s="30" t="s">
        <v>66</v>
      </c>
      <c r="B174" s="31" t="s">
        <v>141</v>
      </c>
      <c r="C174" s="32">
        <v>42423.281999999999</v>
      </c>
      <c r="D174" s="33"/>
      <c r="E174">
        <f t="shared" si="16"/>
        <v>157.49945005853607</v>
      </c>
      <c r="F174">
        <f t="shared" si="17"/>
        <v>157.5</v>
      </c>
      <c r="G174">
        <f t="shared" si="18"/>
        <v>-1.7424999532522634E-4</v>
      </c>
      <c r="I174">
        <f t="shared" si="21"/>
        <v>-1.7424999532522634E-4</v>
      </c>
      <c r="O174">
        <f t="shared" ca="1" si="19"/>
        <v>3.8622603656149179E-3</v>
      </c>
      <c r="Q174" s="2">
        <f t="shared" si="20"/>
        <v>27404.781999999999</v>
      </c>
      <c r="AB174">
        <v>7</v>
      </c>
      <c r="AD174" t="s">
        <v>29</v>
      </c>
      <c r="AF174" t="s">
        <v>31</v>
      </c>
    </row>
    <row r="175" spans="1:32" ht="12.75" customHeight="1">
      <c r="A175" s="30" t="s">
        <v>66</v>
      </c>
      <c r="B175" s="31" t="s">
        <v>141</v>
      </c>
      <c r="C175" s="32">
        <v>42424.226000000002</v>
      </c>
      <c r="D175" s="33"/>
      <c r="E175">
        <f t="shared" si="16"/>
        <v>160.47875995064385</v>
      </c>
      <c r="F175">
        <f t="shared" si="17"/>
        <v>160.5</v>
      </c>
      <c r="G175">
        <f t="shared" si="18"/>
        <v>-6.7299499933142215E-3</v>
      </c>
      <c r="I175">
        <f t="shared" si="21"/>
        <v>-6.7299499933142215E-3</v>
      </c>
      <c r="O175">
        <f t="shared" ca="1" si="19"/>
        <v>3.8600158408483784E-3</v>
      </c>
      <c r="Q175" s="2">
        <f t="shared" si="20"/>
        <v>27405.726000000002</v>
      </c>
      <c r="AB175">
        <v>10</v>
      </c>
      <c r="AD175" t="s">
        <v>29</v>
      </c>
      <c r="AF175" t="s">
        <v>31</v>
      </c>
    </row>
    <row r="176" spans="1:32" ht="12.75" customHeight="1">
      <c r="A176" s="30" t="s">
        <v>67</v>
      </c>
      <c r="B176" s="31" t="s">
        <v>141</v>
      </c>
      <c r="C176" s="32">
        <v>42634.616000000002</v>
      </c>
      <c r="D176" s="33"/>
      <c r="E176">
        <f t="shared" si="16"/>
        <v>824.47982795749317</v>
      </c>
      <c r="F176">
        <f t="shared" si="17"/>
        <v>824.5</v>
      </c>
      <c r="G176">
        <f t="shared" si="18"/>
        <v>-6.3915499922586605E-3</v>
      </c>
      <c r="I176">
        <f t="shared" si="21"/>
        <v>-6.3915499922586605E-3</v>
      </c>
      <c r="O176">
        <f t="shared" ca="1" si="19"/>
        <v>3.3632276925209541E-3</v>
      </c>
      <c r="Q176" s="2">
        <f t="shared" si="20"/>
        <v>27616.116000000002</v>
      </c>
      <c r="AA176" t="s">
        <v>44</v>
      </c>
      <c r="AB176">
        <v>9</v>
      </c>
      <c r="AD176" t="s">
        <v>29</v>
      </c>
      <c r="AF176" t="s">
        <v>31</v>
      </c>
    </row>
    <row r="177" spans="1:32" ht="12.75" customHeight="1">
      <c r="A177" s="30" t="s">
        <v>68</v>
      </c>
      <c r="B177" s="31" t="s">
        <v>141</v>
      </c>
      <c r="C177" s="32">
        <v>42673.599000000002</v>
      </c>
      <c r="D177" s="33"/>
      <c r="E177">
        <f t="shared" si="16"/>
        <v>947.51207109695406</v>
      </c>
      <c r="F177">
        <f t="shared" si="17"/>
        <v>947.5</v>
      </c>
      <c r="G177">
        <f t="shared" si="18"/>
        <v>3.8247500051511452E-3</v>
      </c>
      <c r="I177">
        <f t="shared" si="21"/>
        <v>3.8247500051511452E-3</v>
      </c>
      <c r="O177">
        <f t="shared" ca="1" si="19"/>
        <v>3.2712021770928317E-3</v>
      </c>
      <c r="Q177" s="2">
        <f t="shared" si="20"/>
        <v>27655.099000000002</v>
      </c>
      <c r="AA177" t="s">
        <v>44</v>
      </c>
      <c r="AB177">
        <v>10</v>
      </c>
      <c r="AD177" t="s">
        <v>29</v>
      </c>
      <c r="AF177" t="s">
        <v>31</v>
      </c>
    </row>
    <row r="178" spans="1:32" ht="12.75" customHeight="1">
      <c r="A178" s="30" t="s">
        <v>68</v>
      </c>
      <c r="B178" s="31" t="s">
        <v>141</v>
      </c>
      <c r="C178" s="32">
        <v>42729.358</v>
      </c>
      <c r="D178" s="33"/>
      <c r="E178">
        <f t="shared" si="16"/>
        <v>1123.490185793436</v>
      </c>
      <c r="F178">
        <f t="shared" si="17"/>
        <v>1123.5</v>
      </c>
      <c r="G178">
        <f t="shared" si="18"/>
        <v>-3.109649995167274E-3</v>
      </c>
      <c r="I178">
        <f t="shared" si="21"/>
        <v>-3.109649995167274E-3</v>
      </c>
      <c r="O178">
        <f t="shared" ca="1" si="19"/>
        <v>3.139523390789177E-3</v>
      </c>
      <c r="Q178" s="2">
        <f t="shared" si="20"/>
        <v>27710.858</v>
      </c>
      <c r="AA178" t="s">
        <v>44</v>
      </c>
      <c r="AB178">
        <v>6</v>
      </c>
      <c r="AD178" t="s">
        <v>29</v>
      </c>
      <c r="AF178" t="s">
        <v>31</v>
      </c>
    </row>
    <row r="179" spans="1:32" ht="12.75" customHeight="1">
      <c r="A179" s="30" t="s">
        <v>68</v>
      </c>
      <c r="B179" s="31" t="s">
        <v>141</v>
      </c>
      <c r="C179" s="32">
        <v>42738.396000000001</v>
      </c>
      <c r="D179" s="33"/>
      <c r="E179">
        <f t="shared" si="16"/>
        <v>1152.0145531713827</v>
      </c>
      <c r="F179">
        <f t="shared" si="17"/>
        <v>1152</v>
      </c>
      <c r="G179">
        <f t="shared" si="18"/>
        <v>4.6112000054563396E-3</v>
      </c>
      <c r="I179">
        <f t="shared" si="21"/>
        <v>4.6112000054563396E-3</v>
      </c>
      <c r="O179">
        <f t="shared" ca="1" si="19"/>
        <v>3.1182004055070513E-3</v>
      </c>
      <c r="Q179" s="2">
        <f t="shared" si="20"/>
        <v>27719.896000000001</v>
      </c>
      <c r="AA179" t="s">
        <v>44</v>
      </c>
      <c r="AB179">
        <v>7</v>
      </c>
      <c r="AD179" t="s">
        <v>29</v>
      </c>
      <c r="AF179" t="s">
        <v>31</v>
      </c>
    </row>
    <row r="180" spans="1:32" ht="12.75" customHeight="1">
      <c r="A180" s="30" t="s">
        <v>68</v>
      </c>
      <c r="B180" s="31" t="s">
        <v>141</v>
      </c>
      <c r="C180" s="32">
        <v>42740.285000000003</v>
      </c>
      <c r="D180" s="33"/>
      <c r="E180">
        <f t="shared" si="16"/>
        <v>1157.9763290042019</v>
      </c>
      <c r="F180">
        <f t="shared" si="17"/>
        <v>1158</v>
      </c>
      <c r="G180">
        <f t="shared" si="18"/>
        <v>-7.5001999939559028E-3</v>
      </c>
      <c r="I180">
        <f t="shared" si="21"/>
        <v>-7.5001999939559028E-3</v>
      </c>
      <c r="O180">
        <f t="shared" ca="1" si="19"/>
        <v>3.113711355973972E-3</v>
      </c>
      <c r="Q180" s="2">
        <f t="shared" si="20"/>
        <v>27721.785000000003</v>
      </c>
      <c r="AA180" t="s">
        <v>44</v>
      </c>
      <c r="AB180">
        <v>8</v>
      </c>
      <c r="AD180" t="s">
        <v>35</v>
      </c>
      <c r="AF180" t="s">
        <v>31</v>
      </c>
    </row>
    <row r="181" spans="1:32" ht="12.75" customHeight="1">
      <c r="A181" s="30" t="s">
        <v>68</v>
      </c>
      <c r="B181" s="31" t="s">
        <v>141</v>
      </c>
      <c r="C181" s="32">
        <v>42740.296000000002</v>
      </c>
      <c r="D181" s="33"/>
      <c r="E181">
        <f t="shared" si="16"/>
        <v>1158.0110455389572</v>
      </c>
      <c r="F181">
        <f t="shared" si="17"/>
        <v>1158</v>
      </c>
      <c r="G181">
        <f t="shared" si="18"/>
        <v>3.4998000046471134E-3</v>
      </c>
      <c r="I181">
        <f t="shared" si="21"/>
        <v>3.4998000046471134E-3</v>
      </c>
      <c r="O181">
        <f t="shared" ca="1" si="19"/>
        <v>3.113711355973972E-3</v>
      </c>
      <c r="Q181" s="2">
        <f t="shared" si="20"/>
        <v>27721.796000000002</v>
      </c>
      <c r="AA181" t="s">
        <v>44</v>
      </c>
      <c r="AB181">
        <v>7</v>
      </c>
      <c r="AD181" t="s">
        <v>29</v>
      </c>
      <c r="AF181" t="s">
        <v>31</v>
      </c>
    </row>
    <row r="182" spans="1:32" ht="12.75" customHeight="1">
      <c r="A182" s="30" t="s">
        <v>68</v>
      </c>
      <c r="B182" s="31" t="s">
        <v>141</v>
      </c>
      <c r="C182" s="32">
        <v>42741.411999999997</v>
      </c>
      <c r="D182" s="33"/>
      <c r="E182">
        <f t="shared" si="16"/>
        <v>1161.5331957927335</v>
      </c>
      <c r="F182">
        <f t="shared" si="17"/>
        <v>1161.5</v>
      </c>
      <c r="G182">
        <f t="shared" si="18"/>
        <v>1.0518149996642023E-2</v>
      </c>
      <c r="I182">
        <f t="shared" si="21"/>
        <v>1.0518149996642023E-2</v>
      </c>
      <c r="O182">
        <f t="shared" ca="1" si="19"/>
        <v>3.1110927437463425E-3</v>
      </c>
      <c r="Q182" s="2">
        <f t="shared" si="20"/>
        <v>27722.911999999997</v>
      </c>
      <c r="AA182" t="s">
        <v>44</v>
      </c>
      <c r="AB182">
        <v>6</v>
      </c>
      <c r="AD182" t="s">
        <v>29</v>
      </c>
      <c r="AF182" t="s">
        <v>31</v>
      </c>
    </row>
    <row r="183" spans="1:32" ht="12.75" customHeight="1">
      <c r="A183" s="30" t="s">
        <v>68</v>
      </c>
      <c r="B183" s="31" t="s">
        <v>141</v>
      </c>
      <c r="C183" s="32">
        <v>42742.334000000003</v>
      </c>
      <c r="D183" s="33"/>
      <c r="E183">
        <f t="shared" si="16"/>
        <v>1164.4430726153309</v>
      </c>
      <c r="F183">
        <f t="shared" si="17"/>
        <v>1164.5</v>
      </c>
      <c r="G183">
        <f t="shared" si="18"/>
        <v>-1.8037549991277047E-2</v>
      </c>
      <c r="I183">
        <f t="shared" si="21"/>
        <v>-1.8037549991277047E-2</v>
      </c>
      <c r="O183">
        <f t="shared" ca="1" si="19"/>
        <v>3.108848218979803E-3</v>
      </c>
      <c r="Q183" s="2">
        <f t="shared" si="20"/>
        <v>27723.834000000003</v>
      </c>
      <c r="AA183" t="s">
        <v>44</v>
      </c>
      <c r="AB183">
        <v>6</v>
      </c>
      <c r="AD183" t="s">
        <v>29</v>
      </c>
      <c r="AF183" t="s">
        <v>31</v>
      </c>
    </row>
    <row r="184" spans="1:32" ht="12.75" customHeight="1">
      <c r="A184" s="30" t="s">
        <v>69</v>
      </c>
      <c r="B184" s="31" t="s">
        <v>141</v>
      </c>
      <c r="C184" s="32">
        <v>42752.328000000001</v>
      </c>
      <c r="D184" s="33"/>
      <c r="E184">
        <f t="shared" si="16"/>
        <v>1195.9846224687444</v>
      </c>
      <c r="F184">
        <f t="shared" si="17"/>
        <v>1196</v>
      </c>
      <c r="G184">
        <f t="shared" si="18"/>
        <v>-4.8723999934736639E-3</v>
      </c>
      <c r="I184">
        <f t="shared" si="21"/>
        <v>-4.8723999934736639E-3</v>
      </c>
      <c r="O184">
        <f t="shared" ca="1" si="19"/>
        <v>3.0852807089311375E-3</v>
      </c>
      <c r="Q184" s="2">
        <f t="shared" si="20"/>
        <v>27733.828000000001</v>
      </c>
      <c r="AA184" t="s">
        <v>44</v>
      </c>
      <c r="AB184">
        <v>8</v>
      </c>
      <c r="AD184" t="s">
        <v>29</v>
      </c>
      <c r="AF184" t="s">
        <v>31</v>
      </c>
    </row>
    <row r="185" spans="1:32" ht="12.75" customHeight="1">
      <c r="A185" s="30" t="s">
        <v>69</v>
      </c>
      <c r="B185" s="31" t="s">
        <v>141</v>
      </c>
      <c r="C185" s="32">
        <v>42767.224999999999</v>
      </c>
      <c r="D185" s="33"/>
      <c r="E185">
        <f t="shared" si="16"/>
        <v>1243.0002786790976</v>
      </c>
      <c r="F185">
        <f t="shared" si="17"/>
        <v>1243</v>
      </c>
      <c r="G185">
        <f t="shared" si="18"/>
        <v>8.8300002971664071E-5</v>
      </c>
      <c r="I185">
        <f t="shared" si="21"/>
        <v>8.8300002971664071E-5</v>
      </c>
      <c r="O185">
        <f t="shared" ca="1" si="19"/>
        <v>3.0501164875886841E-3</v>
      </c>
      <c r="Q185" s="2">
        <f t="shared" si="20"/>
        <v>27748.724999999999</v>
      </c>
      <c r="AA185" t="s">
        <v>44</v>
      </c>
      <c r="AB185">
        <v>7</v>
      </c>
      <c r="AD185" t="s">
        <v>29</v>
      </c>
      <c r="AF185" t="s">
        <v>31</v>
      </c>
    </row>
    <row r="186" spans="1:32" ht="12.75" customHeight="1">
      <c r="A186" s="30" t="s">
        <v>69</v>
      </c>
      <c r="B186" s="31" t="s">
        <v>141</v>
      </c>
      <c r="C186" s="32">
        <v>42776.260999999999</v>
      </c>
      <c r="D186" s="33"/>
      <c r="E186">
        <f t="shared" si="16"/>
        <v>1271.5183339598141</v>
      </c>
      <c r="F186">
        <f t="shared" si="17"/>
        <v>1271.5</v>
      </c>
      <c r="G186">
        <f t="shared" si="18"/>
        <v>5.809150003187824E-3</v>
      </c>
      <c r="I186">
        <f t="shared" si="21"/>
        <v>5.809150003187824E-3</v>
      </c>
      <c r="O186">
        <f t="shared" ca="1" si="19"/>
        <v>3.0287935023065584E-3</v>
      </c>
      <c r="Q186" s="2">
        <f t="shared" si="20"/>
        <v>27757.760999999999</v>
      </c>
      <c r="AA186" t="s">
        <v>44</v>
      </c>
      <c r="AB186">
        <v>12</v>
      </c>
      <c r="AD186" t="s">
        <v>35</v>
      </c>
      <c r="AF186" t="s">
        <v>31</v>
      </c>
    </row>
    <row r="187" spans="1:32" ht="12.75" customHeight="1">
      <c r="A187" s="30" t="s">
        <v>69</v>
      </c>
      <c r="B187" s="31" t="s">
        <v>141</v>
      </c>
      <c r="C187" s="32">
        <v>42778.311999999998</v>
      </c>
      <c r="D187" s="33"/>
      <c r="E187">
        <f t="shared" si="16"/>
        <v>1277.9913896681733</v>
      </c>
      <c r="F187">
        <f t="shared" si="17"/>
        <v>1278</v>
      </c>
      <c r="G187">
        <f t="shared" si="18"/>
        <v>-2.7282000010018237E-3</v>
      </c>
      <c r="I187">
        <f t="shared" si="21"/>
        <v>-2.7282000010018237E-3</v>
      </c>
      <c r="O187">
        <f t="shared" ca="1" si="19"/>
        <v>3.023930365312389E-3</v>
      </c>
      <c r="Q187" s="2">
        <f t="shared" si="20"/>
        <v>27759.811999999998</v>
      </c>
      <c r="AA187" t="s">
        <v>44</v>
      </c>
      <c r="AB187">
        <v>12</v>
      </c>
      <c r="AD187" t="s">
        <v>35</v>
      </c>
      <c r="AF187" t="s">
        <v>31</v>
      </c>
    </row>
    <row r="188" spans="1:32" ht="12.75" customHeight="1">
      <c r="A188" s="30" t="s">
        <v>71</v>
      </c>
      <c r="B188" s="31" t="s">
        <v>141</v>
      </c>
      <c r="C188" s="32">
        <v>42782.266000000003</v>
      </c>
      <c r="D188" s="33"/>
      <c r="E188">
        <f t="shared" si="16"/>
        <v>1290.470405889964</v>
      </c>
      <c r="F188">
        <f t="shared" si="17"/>
        <v>1290.5</v>
      </c>
      <c r="G188">
        <f t="shared" si="18"/>
        <v>-9.3769499944755808E-3</v>
      </c>
      <c r="I188">
        <f t="shared" si="21"/>
        <v>-9.3769499944755808E-3</v>
      </c>
      <c r="O188">
        <f t="shared" ca="1" si="19"/>
        <v>3.0145781787851412E-3</v>
      </c>
      <c r="Q188" s="2">
        <f t="shared" si="20"/>
        <v>27763.766000000003</v>
      </c>
      <c r="AA188" t="s">
        <v>44</v>
      </c>
      <c r="AB188">
        <v>9</v>
      </c>
      <c r="AD188" t="s">
        <v>70</v>
      </c>
      <c r="AF188" t="s">
        <v>31</v>
      </c>
    </row>
    <row r="189" spans="1:32" ht="12.75" customHeight="1">
      <c r="A189" s="30" t="s">
        <v>71</v>
      </c>
      <c r="B189" s="31" t="s">
        <v>141</v>
      </c>
      <c r="C189" s="32">
        <v>42782.273999999998</v>
      </c>
      <c r="D189" s="33"/>
      <c r="E189">
        <f t="shared" si="16"/>
        <v>1290.4956542788623</v>
      </c>
      <c r="F189">
        <f t="shared" si="17"/>
        <v>1290.5</v>
      </c>
      <c r="G189">
        <f t="shared" si="18"/>
        <v>-1.3769500001217239E-3</v>
      </c>
      <c r="I189">
        <f t="shared" si="21"/>
        <v>-1.3769500001217239E-3</v>
      </c>
      <c r="O189">
        <f t="shared" ca="1" si="19"/>
        <v>3.0145781787851412E-3</v>
      </c>
      <c r="Q189" s="2">
        <f t="shared" si="20"/>
        <v>27763.773999999998</v>
      </c>
      <c r="AA189" t="s">
        <v>44</v>
      </c>
      <c r="AB189">
        <v>7</v>
      </c>
      <c r="AD189" t="s">
        <v>29</v>
      </c>
      <c r="AF189" t="s">
        <v>31</v>
      </c>
    </row>
    <row r="190" spans="1:32" ht="12.75" customHeight="1">
      <c r="A190" s="30" t="s">
        <v>71</v>
      </c>
      <c r="B190" s="31" t="s">
        <v>141</v>
      </c>
      <c r="C190" s="32">
        <v>42785.294000000002</v>
      </c>
      <c r="D190" s="33"/>
      <c r="E190">
        <f t="shared" si="16"/>
        <v>1300.0269210946965</v>
      </c>
      <c r="F190">
        <f t="shared" si="17"/>
        <v>1300</v>
      </c>
      <c r="G190">
        <f t="shared" si="18"/>
        <v>8.5300000064307824E-3</v>
      </c>
      <c r="I190">
        <f t="shared" si="21"/>
        <v>8.5300000064307824E-3</v>
      </c>
      <c r="O190">
        <f t="shared" ca="1" si="19"/>
        <v>3.0074705170244323E-3</v>
      </c>
      <c r="Q190" s="2">
        <f t="shared" si="20"/>
        <v>27766.794000000002</v>
      </c>
      <c r="AA190" t="s">
        <v>44</v>
      </c>
      <c r="AB190">
        <v>7</v>
      </c>
      <c r="AD190" t="s">
        <v>35</v>
      </c>
      <c r="AF190" t="s">
        <v>31</v>
      </c>
    </row>
    <row r="191" spans="1:32" ht="12.75" customHeight="1">
      <c r="A191" s="30" t="s">
        <v>71</v>
      </c>
      <c r="B191" s="31" t="s">
        <v>141</v>
      </c>
      <c r="C191" s="32">
        <v>42786.23</v>
      </c>
      <c r="D191" s="33"/>
      <c r="E191">
        <f t="shared" si="16"/>
        <v>1302.9809825978832</v>
      </c>
      <c r="F191">
        <f t="shared" si="17"/>
        <v>1303</v>
      </c>
      <c r="G191">
        <f t="shared" si="18"/>
        <v>-6.0256999931880273E-3</v>
      </c>
      <c r="I191">
        <f t="shared" si="21"/>
        <v>-6.0256999931880273E-3</v>
      </c>
      <c r="O191">
        <f t="shared" ca="1" si="19"/>
        <v>3.0052259922578929E-3</v>
      </c>
      <c r="Q191" s="2">
        <f t="shared" si="20"/>
        <v>27767.730000000003</v>
      </c>
      <c r="AA191" t="s">
        <v>44</v>
      </c>
      <c r="AB191">
        <v>9</v>
      </c>
      <c r="AD191" t="s">
        <v>29</v>
      </c>
      <c r="AF191" t="s">
        <v>31</v>
      </c>
    </row>
    <row r="192" spans="1:32" ht="12.75" customHeight="1">
      <c r="A192" s="30" t="s">
        <v>71</v>
      </c>
      <c r="B192" s="31" t="s">
        <v>141</v>
      </c>
      <c r="C192" s="32">
        <v>42787.339</v>
      </c>
      <c r="D192" s="33"/>
      <c r="E192">
        <f t="shared" si="16"/>
        <v>1306.4810405113649</v>
      </c>
      <c r="F192">
        <f t="shared" si="17"/>
        <v>1306.5</v>
      </c>
      <c r="G192">
        <f t="shared" si="18"/>
        <v>-6.0073499989812262E-3</v>
      </c>
      <c r="I192">
        <f t="shared" si="21"/>
        <v>-6.0073499989812262E-3</v>
      </c>
      <c r="O192">
        <f t="shared" ca="1" si="19"/>
        <v>3.0026073800302634E-3</v>
      </c>
      <c r="Q192" s="2">
        <f t="shared" si="20"/>
        <v>27768.839</v>
      </c>
      <c r="AA192" t="s">
        <v>44</v>
      </c>
      <c r="AB192">
        <v>9</v>
      </c>
      <c r="AD192" t="s">
        <v>70</v>
      </c>
      <c r="AF192" t="s">
        <v>31</v>
      </c>
    </row>
    <row r="193" spans="1:32" ht="12.75" customHeight="1">
      <c r="A193" s="30" t="s">
        <v>72</v>
      </c>
      <c r="B193" s="31" t="s">
        <v>141</v>
      </c>
      <c r="C193" s="32">
        <v>43012.625</v>
      </c>
      <c r="D193" s="33"/>
      <c r="E193">
        <f t="shared" si="16"/>
        <v>2017.4946086799637</v>
      </c>
      <c r="F193">
        <f t="shared" si="17"/>
        <v>2017.5</v>
      </c>
      <c r="G193">
        <f t="shared" si="18"/>
        <v>-1.7082499980460852E-3</v>
      </c>
      <c r="I193">
        <f t="shared" si="21"/>
        <v>-1.7082499980460852E-3</v>
      </c>
      <c r="O193">
        <f t="shared" ca="1" si="19"/>
        <v>2.4706550103603857E-3</v>
      </c>
      <c r="Q193" s="2">
        <f t="shared" si="20"/>
        <v>27994.125</v>
      </c>
      <c r="AA193" t="s">
        <v>44</v>
      </c>
      <c r="AB193">
        <v>6</v>
      </c>
      <c r="AD193" t="s">
        <v>29</v>
      </c>
      <c r="AF193" t="s">
        <v>31</v>
      </c>
    </row>
    <row r="194" spans="1:32" ht="12.75" customHeight="1">
      <c r="A194" s="30" t="s">
        <v>72</v>
      </c>
      <c r="B194" s="31" t="s">
        <v>141</v>
      </c>
      <c r="C194" s="32">
        <v>43013.555</v>
      </c>
      <c r="D194" s="33"/>
      <c r="E194">
        <f t="shared" si="16"/>
        <v>2020.4297338914594</v>
      </c>
      <c r="F194">
        <f t="shared" si="17"/>
        <v>2020.5</v>
      </c>
      <c r="G194">
        <f t="shared" si="18"/>
        <v>-2.2263949998887256E-2</v>
      </c>
      <c r="I194">
        <f t="shared" si="21"/>
        <v>-2.2263949998887256E-2</v>
      </c>
      <c r="O194">
        <f t="shared" ca="1" si="19"/>
        <v>2.4684104855938463E-3</v>
      </c>
      <c r="Q194" s="2">
        <f t="shared" si="20"/>
        <v>27995.055</v>
      </c>
      <c r="AA194" t="s">
        <v>44</v>
      </c>
      <c r="AB194">
        <v>8</v>
      </c>
      <c r="AD194" t="s">
        <v>29</v>
      </c>
      <c r="AF194" t="s">
        <v>31</v>
      </c>
    </row>
    <row r="195" spans="1:32" ht="12.75" customHeight="1">
      <c r="A195" s="30" t="s">
        <v>73</v>
      </c>
      <c r="B195" s="31" t="s">
        <v>141</v>
      </c>
      <c r="C195" s="32">
        <v>43044.623</v>
      </c>
      <c r="D195" s="33"/>
      <c r="E195">
        <f t="shared" si="16"/>
        <v>2118.4818522470673</v>
      </c>
      <c r="F195">
        <f t="shared" si="17"/>
        <v>2118.5</v>
      </c>
      <c r="G195">
        <f t="shared" si="18"/>
        <v>-5.7501499977661297E-3</v>
      </c>
      <c r="I195">
        <f t="shared" si="21"/>
        <v>-5.7501499977661297E-3</v>
      </c>
      <c r="O195">
        <f t="shared" ca="1" si="19"/>
        <v>2.39508934322022E-3</v>
      </c>
      <c r="Q195" s="2">
        <f t="shared" si="20"/>
        <v>28026.123</v>
      </c>
      <c r="AA195" t="s">
        <v>44</v>
      </c>
      <c r="AB195">
        <v>10</v>
      </c>
      <c r="AD195" t="s">
        <v>29</v>
      </c>
      <c r="AF195" t="s">
        <v>31</v>
      </c>
    </row>
    <row r="196" spans="1:32" ht="12.75" customHeight="1">
      <c r="A196" s="30" t="s">
        <v>73</v>
      </c>
      <c r="B196" s="31" t="s">
        <v>141</v>
      </c>
      <c r="C196" s="32">
        <v>43058.406999999999</v>
      </c>
      <c r="D196" s="33"/>
      <c r="E196">
        <f t="shared" si="16"/>
        <v>2161.9848263494782</v>
      </c>
      <c r="F196">
        <f t="shared" si="17"/>
        <v>2162</v>
      </c>
      <c r="G196">
        <f t="shared" si="18"/>
        <v>-4.80779999634251E-3</v>
      </c>
      <c r="I196">
        <f t="shared" ref="I196:I227" si="22">+G196</f>
        <v>-4.80779999634251E-3</v>
      </c>
      <c r="O196">
        <f t="shared" ca="1" si="19"/>
        <v>2.3625437341053962E-3</v>
      </c>
      <c r="Q196" s="2">
        <f t="shared" si="20"/>
        <v>28039.906999999999</v>
      </c>
      <c r="AA196" t="s">
        <v>44</v>
      </c>
      <c r="AB196">
        <v>7</v>
      </c>
      <c r="AD196" t="s">
        <v>29</v>
      </c>
      <c r="AF196" t="s">
        <v>31</v>
      </c>
    </row>
    <row r="197" spans="1:32" ht="12.75" customHeight="1">
      <c r="A197" s="30" t="s">
        <v>73</v>
      </c>
      <c r="B197" s="31" t="s">
        <v>141</v>
      </c>
      <c r="C197" s="32">
        <v>43074.402000000002</v>
      </c>
      <c r="D197" s="33"/>
      <c r="E197">
        <f t="shared" si="16"/>
        <v>2212.4658239385808</v>
      </c>
      <c r="F197">
        <f t="shared" si="17"/>
        <v>2212.5</v>
      </c>
      <c r="G197">
        <f t="shared" si="18"/>
        <v>-1.0828749997017439E-2</v>
      </c>
      <c r="I197">
        <f t="shared" si="22"/>
        <v>-1.0828749997017439E-2</v>
      </c>
      <c r="O197">
        <f t="shared" ca="1" si="19"/>
        <v>2.3247609005353138E-3</v>
      </c>
      <c r="Q197" s="2">
        <f t="shared" si="20"/>
        <v>28055.902000000002</v>
      </c>
      <c r="AA197" t="s">
        <v>44</v>
      </c>
      <c r="AB197">
        <v>7</v>
      </c>
      <c r="AD197" t="s">
        <v>35</v>
      </c>
      <c r="AF197" t="s">
        <v>31</v>
      </c>
    </row>
    <row r="198" spans="1:32" ht="12.75" customHeight="1">
      <c r="A198" s="30" t="s">
        <v>73</v>
      </c>
      <c r="B198" s="31" t="s">
        <v>141</v>
      </c>
      <c r="C198" s="32">
        <v>43077.425999999999</v>
      </c>
      <c r="D198" s="33"/>
      <c r="E198">
        <f t="shared" si="16"/>
        <v>2222.0097149488529</v>
      </c>
      <c r="F198">
        <f t="shared" si="17"/>
        <v>2222</v>
      </c>
      <c r="G198">
        <f t="shared" si="18"/>
        <v>3.0782000030740164E-3</v>
      </c>
      <c r="I198">
        <f t="shared" si="22"/>
        <v>3.0782000030740164E-3</v>
      </c>
      <c r="O198">
        <f t="shared" ca="1" si="19"/>
        <v>2.3176532387746054E-3</v>
      </c>
      <c r="Q198" s="2">
        <f t="shared" si="20"/>
        <v>28058.925999999999</v>
      </c>
      <c r="AA198" t="s">
        <v>44</v>
      </c>
      <c r="AB198">
        <v>6</v>
      </c>
      <c r="AD198" t="s">
        <v>29</v>
      </c>
      <c r="AF198" t="s">
        <v>31</v>
      </c>
    </row>
    <row r="199" spans="1:32" ht="12.75" customHeight="1">
      <c r="A199" s="30" t="s">
        <v>74</v>
      </c>
      <c r="B199" s="31"/>
      <c r="C199" s="32">
        <v>43134.370999999999</v>
      </c>
      <c r="D199" s="33"/>
      <c r="E199">
        <f t="shared" si="16"/>
        <v>2401.7309033021488</v>
      </c>
      <c r="F199">
        <f t="shared" si="17"/>
        <v>2401.5</v>
      </c>
      <c r="G199">
        <f t="shared" si="18"/>
        <v>7.3162150001735426E-2</v>
      </c>
      <c r="I199">
        <f t="shared" si="22"/>
        <v>7.3162150001735426E-2</v>
      </c>
      <c r="O199">
        <f t="shared" ca="1" si="19"/>
        <v>2.1833558402433208E-3</v>
      </c>
      <c r="Q199" s="2">
        <f t="shared" si="20"/>
        <v>28115.870999999999</v>
      </c>
      <c r="AA199" t="s">
        <v>44</v>
      </c>
      <c r="AB199">
        <v>10</v>
      </c>
      <c r="AD199" t="s">
        <v>35</v>
      </c>
      <c r="AF199" t="s">
        <v>31</v>
      </c>
    </row>
    <row r="200" spans="1:32" ht="12.75" customHeight="1">
      <c r="A200" s="53" t="s">
        <v>612</v>
      </c>
      <c r="B200" s="54" t="s">
        <v>141</v>
      </c>
      <c r="C200" s="55">
        <v>43145.370999999999</v>
      </c>
      <c r="D200" s="55" t="s">
        <v>175</v>
      </c>
      <c r="E200" s="30">
        <f t="shared" si="16"/>
        <v>2436.4474380617639</v>
      </c>
      <c r="F200">
        <f t="shared" si="17"/>
        <v>2436.5</v>
      </c>
      <c r="G200">
        <f t="shared" si="18"/>
        <v>-1.6654349994496442E-2</v>
      </c>
      <c r="I200">
        <f t="shared" si="22"/>
        <v>-1.6654349994496442E-2</v>
      </c>
      <c r="O200">
        <f t="shared" ca="1" si="19"/>
        <v>2.1571697179670257E-3</v>
      </c>
      <c r="Q200" s="2">
        <f t="shared" si="20"/>
        <v>28126.870999999999</v>
      </c>
    </row>
    <row r="201" spans="1:32" ht="12.75" customHeight="1">
      <c r="A201" s="30" t="s">
        <v>75</v>
      </c>
      <c r="B201" s="31" t="s">
        <v>141</v>
      </c>
      <c r="C201" s="32">
        <v>43154.250999999997</v>
      </c>
      <c r="D201" s="33"/>
      <c r="E201">
        <f t="shared" si="16"/>
        <v>2464.4731497586081</v>
      </c>
      <c r="F201">
        <f t="shared" si="17"/>
        <v>2464.5</v>
      </c>
      <c r="G201">
        <f t="shared" si="18"/>
        <v>-8.5075500028324313E-3</v>
      </c>
      <c r="I201">
        <f t="shared" si="22"/>
        <v>-8.5075500028324313E-3</v>
      </c>
      <c r="O201">
        <f t="shared" ca="1" si="19"/>
        <v>2.1362208201459901E-3</v>
      </c>
      <c r="Q201" s="2">
        <f t="shared" si="20"/>
        <v>28135.750999999997</v>
      </c>
      <c r="AA201" t="s">
        <v>44</v>
      </c>
      <c r="AB201">
        <v>10</v>
      </c>
      <c r="AD201" t="s">
        <v>29</v>
      </c>
      <c r="AF201" t="s">
        <v>31</v>
      </c>
    </row>
    <row r="202" spans="1:32" ht="12.75" customHeight="1">
      <c r="A202" s="30" t="s">
        <v>75</v>
      </c>
      <c r="B202" s="31" t="s">
        <v>141</v>
      </c>
      <c r="C202" s="32">
        <v>43154.258000000002</v>
      </c>
      <c r="D202" s="33"/>
      <c r="E202">
        <f t="shared" si="16"/>
        <v>2464.4952420989257</v>
      </c>
      <c r="F202">
        <f t="shared" si="17"/>
        <v>2464.5</v>
      </c>
      <c r="G202">
        <f t="shared" si="18"/>
        <v>-1.5075499977683648E-3</v>
      </c>
      <c r="I202">
        <f t="shared" si="22"/>
        <v>-1.5075499977683648E-3</v>
      </c>
      <c r="O202">
        <f t="shared" ca="1" si="19"/>
        <v>2.1362208201459901E-3</v>
      </c>
      <c r="Q202" s="2">
        <f t="shared" si="20"/>
        <v>28135.758000000002</v>
      </c>
      <c r="AA202" t="s">
        <v>44</v>
      </c>
      <c r="AB202">
        <v>7</v>
      </c>
      <c r="AD202" t="s">
        <v>35</v>
      </c>
      <c r="AF202" t="s">
        <v>31</v>
      </c>
    </row>
    <row r="203" spans="1:32" ht="12.75" customHeight="1">
      <c r="A203" s="30" t="s">
        <v>76</v>
      </c>
      <c r="B203" s="31" t="s">
        <v>141</v>
      </c>
      <c r="C203" s="32">
        <v>43300.65</v>
      </c>
      <c r="D203" s="33"/>
      <c r="E203">
        <f t="shared" si="16"/>
        <v>2926.5155108743375</v>
      </c>
      <c r="F203">
        <f t="shared" si="17"/>
        <v>2926.5</v>
      </c>
      <c r="G203">
        <f t="shared" si="18"/>
        <v>4.9146500023198314E-3</v>
      </c>
      <c r="I203">
        <f t="shared" si="22"/>
        <v>4.9146500023198314E-3</v>
      </c>
      <c r="O203">
        <f t="shared" ca="1" si="19"/>
        <v>1.7905640060988963E-3</v>
      </c>
      <c r="Q203" s="2">
        <f t="shared" si="20"/>
        <v>28282.15</v>
      </c>
      <c r="AB203">
        <v>7</v>
      </c>
      <c r="AD203" t="s">
        <v>29</v>
      </c>
      <c r="AF203" t="s">
        <v>31</v>
      </c>
    </row>
    <row r="204" spans="1:32" ht="12.75" customHeight="1">
      <c r="A204" s="30" t="s">
        <v>77</v>
      </c>
      <c r="B204" s="31" t="s">
        <v>141</v>
      </c>
      <c r="C204" s="32">
        <v>43380.65</v>
      </c>
      <c r="D204" s="33"/>
      <c r="E204">
        <f t="shared" si="16"/>
        <v>3178.9994000351721</v>
      </c>
      <c r="F204">
        <f t="shared" si="17"/>
        <v>3179</v>
      </c>
      <c r="G204">
        <f t="shared" si="18"/>
        <v>-1.9009999232366681E-4</v>
      </c>
      <c r="I204">
        <f t="shared" si="22"/>
        <v>-1.9009999232366681E-4</v>
      </c>
      <c r="O204">
        <f t="shared" ca="1" si="19"/>
        <v>1.6016498382484829E-3</v>
      </c>
      <c r="Q204" s="2">
        <f t="shared" si="20"/>
        <v>28362.15</v>
      </c>
      <c r="AA204" t="s">
        <v>44</v>
      </c>
      <c r="AF204" t="s">
        <v>46</v>
      </c>
    </row>
    <row r="205" spans="1:32" ht="12.75" customHeight="1">
      <c r="A205" s="30" t="s">
        <v>76</v>
      </c>
      <c r="B205" s="31" t="s">
        <v>141</v>
      </c>
      <c r="C205" s="32">
        <v>43385.557000000001</v>
      </c>
      <c r="D205" s="33"/>
      <c r="E205">
        <f t="shared" si="16"/>
        <v>3194.4861305865725</v>
      </c>
      <c r="F205">
        <f t="shared" si="17"/>
        <v>3194.5</v>
      </c>
      <c r="G205">
        <f t="shared" si="18"/>
        <v>-4.3945499928668141E-3</v>
      </c>
      <c r="I205">
        <f t="shared" si="22"/>
        <v>-4.3945499928668141E-3</v>
      </c>
      <c r="O205">
        <f t="shared" ca="1" si="19"/>
        <v>1.5900531269546951E-3</v>
      </c>
      <c r="Q205" s="2">
        <f t="shared" si="20"/>
        <v>28367.057000000001</v>
      </c>
      <c r="AA205" t="s">
        <v>44</v>
      </c>
      <c r="AB205">
        <v>6</v>
      </c>
      <c r="AD205" t="s">
        <v>29</v>
      </c>
      <c r="AF205" t="s">
        <v>31</v>
      </c>
    </row>
    <row r="206" spans="1:32" ht="12.75" customHeight="1">
      <c r="A206" s="30" t="s">
        <v>78</v>
      </c>
      <c r="B206" s="31" t="s">
        <v>141</v>
      </c>
      <c r="C206" s="32">
        <v>43397.595999999998</v>
      </c>
      <c r="D206" s="33"/>
      <c r="E206">
        <f t="shared" si="16"/>
        <v>3232.4817998566546</v>
      </c>
      <c r="F206">
        <f t="shared" si="17"/>
        <v>3232.5</v>
      </c>
      <c r="G206">
        <f t="shared" si="18"/>
        <v>-5.7667500004754402E-3</v>
      </c>
      <c r="I206">
        <f t="shared" si="22"/>
        <v>-5.7667500004754402E-3</v>
      </c>
      <c r="O206">
        <f t="shared" ca="1" si="19"/>
        <v>1.5616224799118606E-3</v>
      </c>
      <c r="Q206" s="2">
        <f t="shared" si="20"/>
        <v>28379.095999999998</v>
      </c>
      <c r="AA206" t="s">
        <v>44</v>
      </c>
      <c r="AB206">
        <v>7</v>
      </c>
      <c r="AD206" t="s">
        <v>29</v>
      </c>
      <c r="AF206" t="s">
        <v>31</v>
      </c>
    </row>
    <row r="207" spans="1:32" ht="12.75" customHeight="1">
      <c r="A207" s="30" t="s">
        <v>78</v>
      </c>
      <c r="B207" s="31" t="s">
        <v>141</v>
      </c>
      <c r="C207" s="32">
        <v>43453.37</v>
      </c>
      <c r="D207" s="33"/>
      <c r="E207">
        <f t="shared" si="16"/>
        <v>3408.5072552823749</v>
      </c>
      <c r="F207">
        <f t="shared" si="17"/>
        <v>3408.5</v>
      </c>
      <c r="G207">
        <f t="shared" si="18"/>
        <v>2.2988500059000216E-3</v>
      </c>
      <c r="I207">
        <f t="shared" si="22"/>
        <v>2.2988500059000216E-3</v>
      </c>
      <c r="O207">
        <f t="shared" ca="1" si="19"/>
        <v>1.429943693608206E-3</v>
      </c>
      <c r="Q207" s="2">
        <f t="shared" si="20"/>
        <v>28434.870000000003</v>
      </c>
      <c r="AA207" t="s">
        <v>44</v>
      </c>
      <c r="AB207">
        <v>10</v>
      </c>
      <c r="AD207" t="s">
        <v>29</v>
      </c>
      <c r="AF207" t="s">
        <v>31</v>
      </c>
    </row>
    <row r="208" spans="1:32" ht="12.75" customHeight="1">
      <c r="A208" s="30" t="s">
        <v>78</v>
      </c>
      <c r="B208" s="31" t="s">
        <v>141</v>
      </c>
      <c r="C208" s="32">
        <v>43456.377</v>
      </c>
      <c r="D208" s="33"/>
      <c r="E208">
        <f t="shared" si="16"/>
        <v>3417.9974934662009</v>
      </c>
      <c r="F208">
        <f t="shared" si="17"/>
        <v>3418</v>
      </c>
      <c r="G208">
        <f t="shared" si="18"/>
        <v>-7.941999938338995E-4</v>
      </c>
      <c r="I208">
        <f t="shared" si="22"/>
        <v>-7.941999938338995E-4</v>
      </c>
      <c r="O208">
        <f t="shared" ca="1" si="19"/>
        <v>1.4228360318474971E-3</v>
      </c>
      <c r="Q208" s="2">
        <f t="shared" si="20"/>
        <v>28437.877</v>
      </c>
      <c r="AA208" t="s">
        <v>44</v>
      </c>
      <c r="AB208">
        <v>10</v>
      </c>
      <c r="AD208" t="s">
        <v>35</v>
      </c>
      <c r="AF208" t="s">
        <v>31</v>
      </c>
    </row>
    <row r="209" spans="1:32" ht="12.75" customHeight="1">
      <c r="A209" s="30" t="s">
        <v>79</v>
      </c>
      <c r="B209" s="31" t="s">
        <v>141</v>
      </c>
      <c r="C209" s="32">
        <v>43483.307000000001</v>
      </c>
      <c r="D209" s="33"/>
      <c r="E209">
        <f t="shared" si="16"/>
        <v>3502.9898826549679</v>
      </c>
      <c r="F209">
        <f t="shared" si="17"/>
        <v>3503</v>
      </c>
      <c r="G209">
        <f t="shared" si="18"/>
        <v>-3.2056999989436008E-3</v>
      </c>
      <c r="I209">
        <f t="shared" si="22"/>
        <v>-3.2056999989436008E-3</v>
      </c>
      <c r="O209">
        <f t="shared" ca="1" si="19"/>
        <v>1.3592411634622092E-3</v>
      </c>
      <c r="Q209" s="2">
        <f t="shared" si="20"/>
        <v>28464.807000000001</v>
      </c>
      <c r="AA209" t="s">
        <v>44</v>
      </c>
      <c r="AB209">
        <v>10</v>
      </c>
      <c r="AD209" t="s">
        <v>35</v>
      </c>
      <c r="AF209" t="s">
        <v>31</v>
      </c>
    </row>
    <row r="210" spans="1:32" ht="12.75" customHeight="1">
      <c r="A210" s="30" t="s">
        <v>79</v>
      </c>
      <c r="B210" s="31" t="s">
        <v>141</v>
      </c>
      <c r="C210" s="32">
        <v>43488.226000000002</v>
      </c>
      <c r="D210" s="33"/>
      <c r="E210">
        <f t="shared" si="16"/>
        <v>3518.5144857897503</v>
      </c>
      <c r="F210">
        <f t="shared" si="17"/>
        <v>3518.5</v>
      </c>
      <c r="G210">
        <f t="shared" si="18"/>
        <v>4.5898500029579736E-3</v>
      </c>
      <c r="I210">
        <f t="shared" si="22"/>
        <v>4.5898500029579736E-3</v>
      </c>
      <c r="O210">
        <f t="shared" ca="1" si="19"/>
        <v>1.3476444521684215E-3</v>
      </c>
      <c r="Q210" s="2">
        <f t="shared" si="20"/>
        <v>28469.726000000002</v>
      </c>
      <c r="AA210" t="s">
        <v>44</v>
      </c>
      <c r="AB210">
        <v>7</v>
      </c>
      <c r="AD210" t="s">
        <v>35</v>
      </c>
      <c r="AF210" t="s">
        <v>31</v>
      </c>
    </row>
    <row r="211" spans="1:32" ht="12.75" customHeight="1">
      <c r="A211" s="30" t="s">
        <v>79</v>
      </c>
      <c r="B211" s="31"/>
      <c r="C211" s="32">
        <v>43515.305</v>
      </c>
      <c r="D211" s="33"/>
      <c r="E211">
        <f t="shared" si="16"/>
        <v>3603.9771262220715</v>
      </c>
      <c r="F211">
        <f t="shared" si="17"/>
        <v>3604</v>
      </c>
      <c r="G211">
        <f t="shared" si="18"/>
        <v>-7.2475999986636452E-3</v>
      </c>
      <c r="I211">
        <f t="shared" si="22"/>
        <v>-7.2475999986636452E-3</v>
      </c>
      <c r="O211">
        <f t="shared" ca="1" si="19"/>
        <v>1.283675496322044E-3</v>
      </c>
      <c r="Q211" s="2">
        <f t="shared" si="20"/>
        <v>28496.805</v>
      </c>
      <c r="AB211">
        <v>6</v>
      </c>
      <c r="AD211" t="s">
        <v>29</v>
      </c>
      <c r="AF211" t="s">
        <v>31</v>
      </c>
    </row>
    <row r="212" spans="1:32" ht="12.75" customHeight="1">
      <c r="A212" s="30" t="s">
        <v>80</v>
      </c>
      <c r="B212" s="31" t="s">
        <v>141</v>
      </c>
      <c r="C212" s="32">
        <v>43515.504999999997</v>
      </c>
      <c r="D212" s="33"/>
      <c r="E212">
        <f t="shared" si="16"/>
        <v>3604.6083359449644</v>
      </c>
      <c r="F212">
        <f t="shared" si="17"/>
        <v>3604.5</v>
      </c>
      <c r="G212">
        <f t="shared" si="18"/>
        <v>3.4326449997024611E-2</v>
      </c>
      <c r="I212">
        <f t="shared" si="22"/>
        <v>3.4326449997024611E-2</v>
      </c>
      <c r="O212">
        <f t="shared" ca="1" si="19"/>
        <v>1.2833014088609539E-3</v>
      </c>
      <c r="Q212" s="2">
        <f t="shared" si="20"/>
        <v>28497.004999999997</v>
      </c>
      <c r="AA212" t="s">
        <v>44</v>
      </c>
      <c r="AF212" t="s">
        <v>46</v>
      </c>
    </row>
    <row r="213" spans="1:32" ht="12.75" customHeight="1">
      <c r="A213" s="30" t="s">
        <v>81</v>
      </c>
      <c r="B213" s="31" t="s">
        <v>141</v>
      </c>
      <c r="C213" s="32">
        <v>43734.576000000001</v>
      </c>
      <c r="D213" s="33"/>
      <c r="E213">
        <f t="shared" ref="E213:E276" si="23">+(C213-C$7)/C$8</f>
        <v>4296.0070619743919</v>
      </c>
      <c r="F213">
        <f t="shared" ref="F213:F276" si="24">ROUND(2*E213,0)/2</f>
        <v>4296</v>
      </c>
      <c r="G213">
        <f t="shared" ref="G213:G276" si="25">+C213-(C$7+F213*C$8)</f>
        <v>2.23760000517359E-3</v>
      </c>
      <c r="I213">
        <f t="shared" si="22"/>
        <v>2.23760000517359E-3</v>
      </c>
      <c r="O213">
        <f t="shared" ref="O213:O276" ca="1" si="26">+C$11+C$12*$F213</f>
        <v>7.659384501735836E-4</v>
      </c>
      <c r="Q213" s="2">
        <f t="shared" ref="Q213:Q276" si="27">+C213-15018.5</f>
        <v>28716.076000000001</v>
      </c>
      <c r="AA213" t="s">
        <v>44</v>
      </c>
      <c r="AB213">
        <v>10</v>
      </c>
      <c r="AD213" t="s">
        <v>29</v>
      </c>
      <c r="AF213" t="s">
        <v>31</v>
      </c>
    </row>
    <row r="214" spans="1:32" ht="12.75" customHeight="1">
      <c r="A214" s="30" t="s">
        <v>82</v>
      </c>
      <c r="B214" s="31" t="s">
        <v>141</v>
      </c>
      <c r="C214" s="32">
        <v>43813.307000000001</v>
      </c>
      <c r="D214" s="33"/>
      <c r="E214">
        <f t="shared" si="23"/>
        <v>4544.4859254434123</v>
      </c>
      <c r="F214">
        <f t="shared" si="24"/>
        <v>4544.5</v>
      </c>
      <c r="G214">
        <f t="shared" si="25"/>
        <v>-4.4595499930437654E-3</v>
      </c>
      <c r="I214">
        <f t="shared" si="22"/>
        <v>-4.4595499930437654E-3</v>
      </c>
      <c r="O214">
        <f t="shared" ca="1" si="26"/>
        <v>5.8001698201188938E-4</v>
      </c>
      <c r="Q214" s="2">
        <f t="shared" si="27"/>
        <v>28794.807000000001</v>
      </c>
      <c r="AA214" t="s">
        <v>44</v>
      </c>
      <c r="AB214">
        <v>7</v>
      </c>
      <c r="AD214" t="s">
        <v>35</v>
      </c>
      <c r="AF214" t="s">
        <v>31</v>
      </c>
    </row>
    <row r="215" spans="1:32" ht="12.75" customHeight="1">
      <c r="A215" s="30" t="s">
        <v>83</v>
      </c>
      <c r="B215" s="31" t="s">
        <v>141</v>
      </c>
      <c r="C215" s="32">
        <v>43831.372000000003</v>
      </c>
      <c r="D215" s="33"/>
      <c r="E215">
        <f t="shared" si="23"/>
        <v>4601.4999436645512</v>
      </c>
      <c r="F215">
        <f t="shared" si="24"/>
        <v>4601.5</v>
      </c>
      <c r="G215">
        <f t="shared" si="25"/>
        <v>-1.7849990399554372E-5</v>
      </c>
      <c r="I215">
        <f t="shared" si="22"/>
        <v>-1.7849990399554372E-5</v>
      </c>
      <c r="O215">
        <f t="shared" ca="1" si="26"/>
        <v>5.3737101144763757E-4</v>
      </c>
      <c r="Q215" s="2">
        <f t="shared" si="27"/>
        <v>28812.872000000003</v>
      </c>
      <c r="AA215" t="s">
        <v>44</v>
      </c>
      <c r="AB215">
        <v>10</v>
      </c>
      <c r="AD215" t="s">
        <v>35</v>
      </c>
      <c r="AF215" t="s">
        <v>31</v>
      </c>
    </row>
    <row r="216" spans="1:32" ht="12.75" customHeight="1">
      <c r="A216" s="30" t="s">
        <v>83</v>
      </c>
      <c r="B216" s="31" t="s">
        <v>141</v>
      </c>
      <c r="C216" s="32">
        <v>43832.326000000001</v>
      </c>
      <c r="D216" s="33"/>
      <c r="E216">
        <f t="shared" si="23"/>
        <v>4604.5108140427874</v>
      </c>
      <c r="F216">
        <f t="shared" si="24"/>
        <v>4604.5</v>
      </c>
      <c r="G216">
        <f t="shared" si="25"/>
        <v>3.426450006372761E-3</v>
      </c>
      <c r="I216">
        <f t="shared" si="22"/>
        <v>3.426450006372761E-3</v>
      </c>
      <c r="O216">
        <f t="shared" ca="1" si="26"/>
        <v>5.3512648668109812E-4</v>
      </c>
      <c r="Q216" s="2">
        <f t="shared" si="27"/>
        <v>28813.826000000001</v>
      </c>
      <c r="AA216" t="s">
        <v>44</v>
      </c>
      <c r="AB216">
        <v>7</v>
      </c>
      <c r="AD216" t="s">
        <v>35</v>
      </c>
      <c r="AF216" t="s">
        <v>31</v>
      </c>
    </row>
    <row r="217" spans="1:32" ht="12.75" customHeight="1">
      <c r="A217" s="30" t="s">
        <v>83</v>
      </c>
      <c r="B217" s="31" t="s">
        <v>141</v>
      </c>
      <c r="C217" s="32">
        <v>43836.286</v>
      </c>
      <c r="D217" s="33"/>
      <c r="E217">
        <f t="shared" si="23"/>
        <v>4617.008766556246</v>
      </c>
      <c r="F217">
        <f t="shared" si="24"/>
        <v>4617</v>
      </c>
      <c r="G217">
        <f t="shared" si="25"/>
        <v>2.7776999995694496E-3</v>
      </c>
      <c r="I217">
        <f t="shared" si="22"/>
        <v>2.7776999995694496E-3</v>
      </c>
      <c r="O217">
        <f t="shared" ca="1" si="26"/>
        <v>5.2577430015384981E-4</v>
      </c>
      <c r="Q217" s="2">
        <f t="shared" si="27"/>
        <v>28817.786</v>
      </c>
      <c r="AA217" t="s">
        <v>44</v>
      </c>
      <c r="AB217">
        <v>8</v>
      </c>
      <c r="AD217" t="s">
        <v>35</v>
      </c>
      <c r="AF217" t="s">
        <v>31</v>
      </c>
    </row>
    <row r="218" spans="1:32" ht="12.75" customHeight="1">
      <c r="A218" s="30" t="s">
        <v>83</v>
      </c>
      <c r="B218" s="31" t="s">
        <v>141</v>
      </c>
      <c r="C218" s="32">
        <v>43841.347999999998</v>
      </c>
      <c r="D218" s="33"/>
      <c r="E218">
        <f t="shared" si="23"/>
        <v>4632.9846846428918</v>
      </c>
      <c r="F218">
        <f t="shared" si="24"/>
        <v>4633</v>
      </c>
      <c r="G218">
        <f t="shared" si="25"/>
        <v>-4.8526999962632544E-3</v>
      </c>
      <c r="I218">
        <f t="shared" si="22"/>
        <v>-4.8526999962632544E-3</v>
      </c>
      <c r="O218">
        <f t="shared" ca="1" si="26"/>
        <v>5.13803501398972E-4</v>
      </c>
      <c r="Q218" s="2">
        <f t="shared" si="27"/>
        <v>28822.847999999998</v>
      </c>
      <c r="AA218" t="s">
        <v>44</v>
      </c>
      <c r="AB218">
        <v>7</v>
      </c>
      <c r="AD218" t="s">
        <v>29</v>
      </c>
      <c r="AF218" t="s">
        <v>31</v>
      </c>
    </row>
    <row r="219" spans="1:32" ht="12.75" customHeight="1">
      <c r="A219" s="30" t="s">
        <v>84</v>
      </c>
      <c r="B219" s="31" t="s">
        <v>141</v>
      </c>
      <c r="C219" s="32">
        <v>43845.305999999997</v>
      </c>
      <c r="D219" s="33"/>
      <c r="E219">
        <f t="shared" si="23"/>
        <v>4645.4763250591204</v>
      </c>
      <c r="F219">
        <f t="shared" si="24"/>
        <v>4645.5</v>
      </c>
      <c r="G219">
        <f t="shared" si="25"/>
        <v>-7.5014500034740195E-3</v>
      </c>
      <c r="I219">
        <f t="shared" si="22"/>
        <v>-7.5014500034740195E-3</v>
      </c>
      <c r="O219">
        <f t="shared" ca="1" si="26"/>
        <v>5.0445131487172369E-4</v>
      </c>
      <c r="Q219" s="2">
        <f t="shared" si="27"/>
        <v>28826.805999999997</v>
      </c>
      <c r="AA219" t="s">
        <v>44</v>
      </c>
      <c r="AB219">
        <v>11</v>
      </c>
      <c r="AD219" t="s">
        <v>35</v>
      </c>
      <c r="AF219" t="s">
        <v>31</v>
      </c>
    </row>
    <row r="220" spans="1:32" ht="12.75" customHeight="1">
      <c r="A220" s="30" t="s">
        <v>84</v>
      </c>
      <c r="B220" s="31" t="s">
        <v>141</v>
      </c>
      <c r="C220" s="32">
        <v>43845.32</v>
      </c>
      <c r="D220" s="33"/>
      <c r="E220">
        <f t="shared" si="23"/>
        <v>4645.520509739732</v>
      </c>
      <c r="F220">
        <f t="shared" si="24"/>
        <v>4645.5</v>
      </c>
      <c r="G220">
        <f t="shared" si="25"/>
        <v>6.4985499993781559E-3</v>
      </c>
      <c r="I220">
        <f t="shared" si="22"/>
        <v>6.4985499993781559E-3</v>
      </c>
      <c r="O220">
        <f t="shared" ca="1" si="26"/>
        <v>5.0445131487172369E-4</v>
      </c>
      <c r="Q220" s="2">
        <f t="shared" si="27"/>
        <v>28826.82</v>
      </c>
      <c r="AA220" t="s">
        <v>44</v>
      </c>
      <c r="AB220">
        <v>10</v>
      </c>
      <c r="AD220" t="s">
        <v>29</v>
      </c>
      <c r="AF220" t="s">
        <v>31</v>
      </c>
    </row>
    <row r="221" spans="1:32" ht="12.75" customHeight="1">
      <c r="A221" s="30" t="s">
        <v>84</v>
      </c>
      <c r="B221" s="31" t="s">
        <v>141</v>
      </c>
      <c r="C221" s="32">
        <v>43846.267</v>
      </c>
      <c r="D221" s="33"/>
      <c r="E221">
        <f t="shared" si="23"/>
        <v>4648.5092877776742</v>
      </c>
      <c r="F221">
        <f t="shared" si="24"/>
        <v>4648.5</v>
      </c>
      <c r="G221">
        <f t="shared" si="25"/>
        <v>2.94285000563832E-3</v>
      </c>
      <c r="I221">
        <f t="shared" si="22"/>
        <v>2.94285000563832E-3</v>
      </c>
      <c r="O221">
        <f t="shared" ca="1" si="26"/>
        <v>5.0220679010518424E-4</v>
      </c>
      <c r="Q221" s="2">
        <f t="shared" si="27"/>
        <v>28827.767</v>
      </c>
      <c r="AA221" t="s">
        <v>44</v>
      </c>
      <c r="AB221">
        <v>8</v>
      </c>
      <c r="AD221" t="s">
        <v>35</v>
      </c>
      <c r="AF221" t="s">
        <v>31</v>
      </c>
    </row>
    <row r="222" spans="1:32" ht="12.75" customHeight="1">
      <c r="A222" s="30" t="s">
        <v>85</v>
      </c>
      <c r="B222" s="31" t="s">
        <v>141</v>
      </c>
      <c r="C222" s="32">
        <v>44099.595000000001</v>
      </c>
      <c r="D222" s="33"/>
      <c r="E222">
        <f t="shared" si="23"/>
        <v>5448.0247711943784</v>
      </c>
      <c r="F222">
        <f t="shared" si="24"/>
        <v>5448</v>
      </c>
      <c r="G222">
        <f t="shared" si="25"/>
        <v>7.8488000071956776E-3</v>
      </c>
      <c r="I222">
        <f t="shared" si="22"/>
        <v>7.8488000071956776E-3</v>
      </c>
      <c r="O222">
        <f t="shared" ca="1" si="26"/>
        <v>-9.5959060177610786E-5</v>
      </c>
      <c r="Q222" s="2">
        <f t="shared" si="27"/>
        <v>29081.095000000001</v>
      </c>
      <c r="AA222" t="s">
        <v>44</v>
      </c>
      <c r="AB222">
        <v>6</v>
      </c>
      <c r="AD222" t="s">
        <v>29</v>
      </c>
      <c r="AF222" t="s">
        <v>31</v>
      </c>
    </row>
    <row r="223" spans="1:32" ht="12.75" customHeight="1">
      <c r="A223" s="30" t="s">
        <v>86</v>
      </c>
      <c r="B223" s="31" t="s">
        <v>141</v>
      </c>
      <c r="C223" s="32">
        <v>44160.428999999996</v>
      </c>
      <c r="D223" s="33"/>
      <c r="E223">
        <f t="shared" si="23"/>
        <v>5640.0198326094915</v>
      </c>
      <c r="F223">
        <f t="shared" si="24"/>
        <v>5640</v>
      </c>
      <c r="G223">
        <f t="shared" si="25"/>
        <v>6.2840000027790666E-3</v>
      </c>
      <c r="I223">
        <f t="shared" si="22"/>
        <v>6.2840000027790666E-3</v>
      </c>
      <c r="O223">
        <f t="shared" ca="1" si="26"/>
        <v>-2.3960864523614282E-4</v>
      </c>
      <c r="Q223" s="2">
        <f t="shared" si="27"/>
        <v>29141.928999999996</v>
      </c>
      <c r="AA223" t="s">
        <v>44</v>
      </c>
      <c r="AB223">
        <v>4</v>
      </c>
      <c r="AD223" t="s">
        <v>29</v>
      </c>
      <c r="AF223" t="s">
        <v>31</v>
      </c>
    </row>
    <row r="224" spans="1:32" ht="12.75" customHeight="1">
      <c r="A224" s="30" t="s">
        <v>86</v>
      </c>
      <c r="B224" s="31" t="s">
        <v>141</v>
      </c>
      <c r="C224" s="32">
        <v>44164.385999999999</v>
      </c>
      <c r="D224" s="33"/>
      <c r="E224">
        <f t="shared" si="23"/>
        <v>5652.508316977116</v>
      </c>
      <c r="F224">
        <f t="shared" si="24"/>
        <v>5652.5</v>
      </c>
      <c r="G224">
        <f t="shared" si="25"/>
        <v>2.6352499990025535E-3</v>
      </c>
      <c r="I224">
        <f t="shared" si="22"/>
        <v>2.6352499990025535E-3</v>
      </c>
      <c r="O224">
        <f t="shared" ca="1" si="26"/>
        <v>-2.4896083176339113E-4</v>
      </c>
      <c r="Q224" s="2">
        <f t="shared" si="27"/>
        <v>29145.885999999999</v>
      </c>
      <c r="AA224" t="s">
        <v>44</v>
      </c>
      <c r="AB224">
        <v>6</v>
      </c>
      <c r="AD224" t="s">
        <v>29</v>
      </c>
      <c r="AF224" t="s">
        <v>31</v>
      </c>
    </row>
    <row r="225" spans="1:32" ht="12.75" customHeight="1">
      <c r="A225" s="30" t="s">
        <v>86</v>
      </c>
      <c r="B225" s="31"/>
      <c r="C225" s="32">
        <v>44165.487999999998</v>
      </c>
      <c r="D225" s="33"/>
      <c r="E225">
        <f t="shared" si="23"/>
        <v>5655.9862825503033</v>
      </c>
      <c r="F225">
        <f t="shared" si="24"/>
        <v>5656</v>
      </c>
      <c r="G225">
        <f t="shared" si="25"/>
        <v>-4.3463999973027967E-3</v>
      </c>
      <c r="I225">
        <f t="shared" si="22"/>
        <v>-4.3463999973027967E-3</v>
      </c>
      <c r="O225">
        <f t="shared" ca="1" si="26"/>
        <v>-2.5157944399102107E-4</v>
      </c>
      <c r="Q225" s="2">
        <f t="shared" si="27"/>
        <v>29146.987999999998</v>
      </c>
      <c r="AB225">
        <v>11</v>
      </c>
      <c r="AD225" t="s">
        <v>29</v>
      </c>
      <c r="AF225" t="s">
        <v>31</v>
      </c>
    </row>
    <row r="226" spans="1:32" ht="12.75" customHeight="1">
      <c r="A226" s="30" t="s">
        <v>87</v>
      </c>
      <c r="B226" s="31" t="s">
        <v>141</v>
      </c>
      <c r="C226" s="32">
        <v>44210.322</v>
      </c>
      <c r="D226" s="33"/>
      <c r="E226">
        <f t="shared" si="23"/>
        <v>5797.4845661332729</v>
      </c>
      <c r="F226">
        <f t="shared" si="24"/>
        <v>5797.5</v>
      </c>
      <c r="G226">
        <f t="shared" si="25"/>
        <v>-4.8902499984251335E-3</v>
      </c>
      <c r="I226">
        <f t="shared" si="22"/>
        <v>-4.8902499984251335E-3</v>
      </c>
      <c r="O226">
        <f t="shared" ca="1" si="26"/>
        <v>-3.5744619547947026E-4</v>
      </c>
      <c r="Q226" s="2">
        <f t="shared" si="27"/>
        <v>29191.822</v>
      </c>
      <c r="AA226" t="s">
        <v>44</v>
      </c>
      <c r="AB226">
        <v>6</v>
      </c>
      <c r="AD226" t="s">
        <v>29</v>
      </c>
      <c r="AF226" t="s">
        <v>31</v>
      </c>
    </row>
    <row r="227" spans="1:32" ht="12.75" customHeight="1">
      <c r="A227" s="30" t="s">
        <v>88</v>
      </c>
      <c r="B227" s="31" t="s">
        <v>141</v>
      </c>
      <c r="C227" s="32">
        <v>44516.567000000003</v>
      </c>
      <c r="D227" s="33"/>
      <c r="E227">
        <f t="shared" si="23"/>
        <v>6764.0086740840297</v>
      </c>
      <c r="F227">
        <f t="shared" si="24"/>
        <v>6764</v>
      </c>
      <c r="G227">
        <f t="shared" si="25"/>
        <v>2.7484000092954375E-3</v>
      </c>
      <c r="I227">
        <f t="shared" si="22"/>
        <v>2.7484000092954375E-3</v>
      </c>
      <c r="O227">
        <f t="shared" ca="1" si="26"/>
        <v>-1.0805572577663016E-3</v>
      </c>
      <c r="Q227" s="2">
        <f t="shared" si="27"/>
        <v>29498.067000000003</v>
      </c>
      <c r="AA227" t="s">
        <v>44</v>
      </c>
      <c r="AB227">
        <v>8</v>
      </c>
      <c r="AD227" t="s">
        <v>35</v>
      </c>
      <c r="AF227" t="s">
        <v>31</v>
      </c>
    </row>
    <row r="228" spans="1:32" ht="12.75" customHeight="1">
      <c r="A228" s="30" t="s">
        <v>88</v>
      </c>
      <c r="B228" s="31" t="s">
        <v>141</v>
      </c>
      <c r="C228" s="32">
        <v>44523.37</v>
      </c>
      <c r="D228" s="33"/>
      <c r="E228">
        <f t="shared" si="23"/>
        <v>6785.479272808544</v>
      </c>
      <c r="F228">
        <f t="shared" si="24"/>
        <v>6785.5</v>
      </c>
      <c r="G228">
        <f t="shared" si="25"/>
        <v>-6.5674499928718433E-3</v>
      </c>
      <c r="I228">
        <f t="shared" ref="I228:I259" si="28">+G228</f>
        <v>-6.5674499928718433E-3</v>
      </c>
      <c r="O228">
        <f t="shared" ca="1" si="26"/>
        <v>-1.0966430185931682E-3</v>
      </c>
      <c r="Q228" s="2">
        <f t="shared" si="27"/>
        <v>29504.870000000003</v>
      </c>
      <c r="AA228" t="s">
        <v>44</v>
      </c>
      <c r="AB228">
        <v>15</v>
      </c>
      <c r="AD228" t="s">
        <v>29</v>
      </c>
      <c r="AF228" t="s">
        <v>31</v>
      </c>
    </row>
    <row r="229" spans="1:32" ht="12.75" customHeight="1">
      <c r="A229" s="30" t="s">
        <v>88</v>
      </c>
      <c r="B229" s="31" t="s">
        <v>141</v>
      </c>
      <c r="C229" s="32">
        <v>44523.374000000003</v>
      </c>
      <c r="D229" s="33"/>
      <c r="E229">
        <f t="shared" si="23"/>
        <v>6785.4918970030049</v>
      </c>
      <c r="F229">
        <f t="shared" si="24"/>
        <v>6785.5</v>
      </c>
      <c r="G229">
        <f t="shared" si="25"/>
        <v>-2.567449992056936E-3</v>
      </c>
      <c r="I229">
        <f t="shared" si="28"/>
        <v>-2.567449992056936E-3</v>
      </c>
      <c r="O229">
        <f t="shared" ca="1" si="26"/>
        <v>-1.0966430185931682E-3</v>
      </c>
      <c r="Q229" s="2">
        <f t="shared" si="27"/>
        <v>29504.874000000003</v>
      </c>
      <c r="AA229" t="s">
        <v>44</v>
      </c>
      <c r="AB229">
        <v>6</v>
      </c>
      <c r="AD229" t="s">
        <v>89</v>
      </c>
      <c r="AF229" t="s">
        <v>31</v>
      </c>
    </row>
    <row r="230" spans="1:32" ht="12.75" customHeight="1">
      <c r="A230" s="30" t="s">
        <v>88</v>
      </c>
      <c r="B230" s="31" t="s">
        <v>141</v>
      </c>
      <c r="C230" s="32">
        <v>44523.379000000001</v>
      </c>
      <c r="D230" s="33"/>
      <c r="E230">
        <f t="shared" si="23"/>
        <v>6785.5076772460689</v>
      </c>
      <c r="F230">
        <f t="shared" si="24"/>
        <v>6785.5</v>
      </c>
      <c r="G230">
        <f t="shared" si="25"/>
        <v>2.4325500053237192E-3</v>
      </c>
      <c r="I230">
        <f t="shared" si="28"/>
        <v>2.4325500053237192E-3</v>
      </c>
      <c r="O230">
        <f t="shared" ca="1" si="26"/>
        <v>-1.0966430185931682E-3</v>
      </c>
      <c r="Q230" s="2">
        <f t="shared" si="27"/>
        <v>29504.879000000001</v>
      </c>
      <c r="AA230" t="s">
        <v>44</v>
      </c>
      <c r="AB230">
        <v>10</v>
      </c>
      <c r="AD230" t="s">
        <v>90</v>
      </c>
      <c r="AF230" t="s">
        <v>31</v>
      </c>
    </row>
    <row r="231" spans="1:32" ht="12.75" customHeight="1">
      <c r="A231" s="30" t="s">
        <v>88</v>
      </c>
      <c r="B231" s="31" t="s">
        <v>141</v>
      </c>
      <c r="C231" s="32">
        <v>44526.385000000002</v>
      </c>
      <c r="D231" s="33"/>
      <c r="E231">
        <f t="shared" si="23"/>
        <v>6794.9947593812913</v>
      </c>
      <c r="F231">
        <f t="shared" si="24"/>
        <v>6795</v>
      </c>
      <c r="G231">
        <f t="shared" si="25"/>
        <v>-1.6604999982519075E-3</v>
      </c>
      <c r="I231">
        <f t="shared" si="28"/>
        <v>-1.6604999982519075E-3</v>
      </c>
      <c r="O231">
        <f t="shared" ca="1" si="26"/>
        <v>-1.1037506803538771E-3</v>
      </c>
      <c r="Q231" s="2">
        <f t="shared" si="27"/>
        <v>29507.885000000002</v>
      </c>
      <c r="AA231" t="s">
        <v>44</v>
      </c>
      <c r="AB231">
        <v>8</v>
      </c>
      <c r="AD231" t="s">
        <v>89</v>
      </c>
      <c r="AF231" t="s">
        <v>31</v>
      </c>
    </row>
    <row r="232" spans="1:32" ht="12.75" customHeight="1">
      <c r="A232" s="30" t="s">
        <v>88</v>
      </c>
      <c r="B232" s="31" t="s">
        <v>141</v>
      </c>
      <c r="C232" s="32">
        <v>44555.366000000002</v>
      </c>
      <c r="D232" s="33"/>
      <c r="E232">
        <f t="shared" si="23"/>
        <v>6886.4602042784172</v>
      </c>
      <c r="F232">
        <f t="shared" si="24"/>
        <v>6886.5</v>
      </c>
      <c r="G232">
        <f t="shared" si="25"/>
        <v>-1.2609349992999341E-2</v>
      </c>
      <c r="I232">
        <f t="shared" si="28"/>
        <v>-1.2609349992999341E-2</v>
      </c>
      <c r="O232">
        <f t="shared" ca="1" si="26"/>
        <v>-1.1722086857333339E-3</v>
      </c>
      <c r="Q232" s="2">
        <f t="shared" si="27"/>
        <v>29536.866000000002</v>
      </c>
      <c r="AA232" t="s">
        <v>44</v>
      </c>
      <c r="AB232">
        <v>7</v>
      </c>
      <c r="AD232" t="s">
        <v>29</v>
      </c>
      <c r="AF232" t="s">
        <v>31</v>
      </c>
    </row>
    <row r="233" spans="1:32" ht="12.75" customHeight="1">
      <c r="A233" s="30" t="s">
        <v>91</v>
      </c>
      <c r="B233" s="31" t="s">
        <v>141</v>
      </c>
      <c r="C233" s="32">
        <v>44582.31</v>
      </c>
      <c r="D233" s="33"/>
      <c r="E233">
        <f t="shared" si="23"/>
        <v>6971.4967781477735</v>
      </c>
      <c r="F233">
        <f t="shared" si="24"/>
        <v>6971.5</v>
      </c>
      <c r="G233">
        <f t="shared" si="25"/>
        <v>-1.0208500025328249E-3</v>
      </c>
      <c r="I233">
        <f t="shared" si="28"/>
        <v>-1.0208500025328249E-3</v>
      </c>
      <c r="O233">
        <f t="shared" ca="1" si="26"/>
        <v>-1.2358035541186214E-3</v>
      </c>
      <c r="Q233" s="2">
        <f t="shared" si="27"/>
        <v>29563.809999999998</v>
      </c>
      <c r="AA233" t="s">
        <v>44</v>
      </c>
      <c r="AB233">
        <v>6</v>
      </c>
      <c r="AD233" t="s">
        <v>29</v>
      </c>
      <c r="AF233" t="s">
        <v>31</v>
      </c>
    </row>
    <row r="234" spans="1:32" ht="12.75" customHeight="1">
      <c r="A234" s="30" t="s">
        <v>91</v>
      </c>
      <c r="B234" s="31" t="s">
        <v>141</v>
      </c>
      <c r="C234" s="32">
        <v>44595.300999999999</v>
      </c>
      <c r="D234" s="33"/>
      <c r="E234">
        <f t="shared" si="23"/>
        <v>7012.4970056988841</v>
      </c>
      <c r="F234">
        <f t="shared" si="24"/>
        <v>7012.5</v>
      </c>
      <c r="G234">
        <f t="shared" si="25"/>
        <v>-9.4874999922467396E-4</v>
      </c>
      <c r="I234">
        <f t="shared" si="28"/>
        <v>-9.4874999922467396E-4</v>
      </c>
      <c r="O234">
        <f t="shared" ca="1" si="26"/>
        <v>-1.2664787259279954E-3</v>
      </c>
      <c r="Q234" s="2">
        <f t="shared" si="27"/>
        <v>29576.800999999999</v>
      </c>
      <c r="AA234" t="s">
        <v>44</v>
      </c>
      <c r="AB234">
        <v>11</v>
      </c>
      <c r="AD234" t="s">
        <v>29</v>
      </c>
      <c r="AF234" t="s">
        <v>31</v>
      </c>
    </row>
    <row r="235" spans="1:32" ht="12.75" customHeight="1">
      <c r="A235" s="30" t="s">
        <v>91</v>
      </c>
      <c r="B235" s="31" t="s">
        <v>141</v>
      </c>
      <c r="C235" s="32">
        <v>44602.269</v>
      </c>
      <c r="D235" s="33"/>
      <c r="E235">
        <f t="shared" si="23"/>
        <v>7034.488352444796</v>
      </c>
      <c r="F235">
        <f t="shared" si="24"/>
        <v>7034.5</v>
      </c>
      <c r="G235">
        <f t="shared" si="25"/>
        <v>-3.6905499946442433E-3</v>
      </c>
      <c r="I235">
        <f t="shared" si="28"/>
        <v>-3.6905499946442433E-3</v>
      </c>
      <c r="O235">
        <f t="shared" ca="1" si="26"/>
        <v>-1.2829385742159525E-3</v>
      </c>
      <c r="Q235" s="2">
        <f t="shared" si="27"/>
        <v>29583.769</v>
      </c>
      <c r="AA235" t="s">
        <v>44</v>
      </c>
      <c r="AB235">
        <v>7</v>
      </c>
      <c r="AD235" t="s">
        <v>35</v>
      </c>
      <c r="AF235" t="s">
        <v>31</v>
      </c>
    </row>
    <row r="236" spans="1:32" ht="12.75" customHeight="1">
      <c r="A236" s="30" t="s">
        <v>91</v>
      </c>
      <c r="B236" s="31" t="s">
        <v>141</v>
      </c>
      <c r="C236" s="32">
        <v>44602.271999999997</v>
      </c>
      <c r="D236" s="33"/>
      <c r="E236">
        <f t="shared" si="23"/>
        <v>7034.49782059063</v>
      </c>
      <c r="F236">
        <f t="shared" si="24"/>
        <v>7034.5</v>
      </c>
      <c r="G236">
        <f t="shared" si="25"/>
        <v>-6.9054999767104164E-4</v>
      </c>
      <c r="I236">
        <f t="shared" si="28"/>
        <v>-6.9054999767104164E-4</v>
      </c>
      <c r="O236">
        <f t="shared" ca="1" si="26"/>
        <v>-1.2829385742159525E-3</v>
      </c>
      <c r="Q236" s="2">
        <f t="shared" si="27"/>
        <v>29583.771999999997</v>
      </c>
      <c r="AA236" t="s">
        <v>44</v>
      </c>
      <c r="AB236">
        <v>11</v>
      </c>
      <c r="AD236" t="s">
        <v>29</v>
      </c>
      <c r="AF236" t="s">
        <v>31</v>
      </c>
    </row>
    <row r="237" spans="1:32" ht="12.75" customHeight="1">
      <c r="A237" s="30" t="s">
        <v>91</v>
      </c>
      <c r="B237" s="31" t="s">
        <v>141</v>
      </c>
      <c r="C237" s="32">
        <v>44605.281999999999</v>
      </c>
      <c r="D237" s="33"/>
      <c r="E237">
        <f t="shared" si="23"/>
        <v>7043.9975269203123</v>
      </c>
      <c r="F237">
        <f t="shared" si="24"/>
        <v>7044</v>
      </c>
      <c r="G237">
        <f t="shared" si="25"/>
        <v>-7.8360000043176115E-4</v>
      </c>
      <c r="I237">
        <f t="shared" si="28"/>
        <v>-7.8360000043176115E-4</v>
      </c>
      <c r="O237">
        <f t="shared" ca="1" si="26"/>
        <v>-1.2900462359766614E-3</v>
      </c>
      <c r="Q237" s="2">
        <f t="shared" si="27"/>
        <v>29586.781999999999</v>
      </c>
      <c r="AA237" t="s">
        <v>44</v>
      </c>
      <c r="AB237">
        <v>7</v>
      </c>
      <c r="AD237" t="s">
        <v>35</v>
      </c>
      <c r="AF237" t="s">
        <v>31</v>
      </c>
    </row>
    <row r="238" spans="1:32" ht="12.75" customHeight="1">
      <c r="A238" s="30" t="s">
        <v>91</v>
      </c>
      <c r="B238" s="31" t="s">
        <v>141</v>
      </c>
      <c r="C238" s="32">
        <v>44613.351000000002</v>
      </c>
      <c r="D238" s="33"/>
      <c r="E238">
        <f t="shared" si="23"/>
        <v>7069.4636831908074</v>
      </c>
      <c r="F238">
        <f t="shared" si="24"/>
        <v>7069.5</v>
      </c>
      <c r="G238">
        <f t="shared" si="25"/>
        <v>-1.1507049995998386E-2</v>
      </c>
      <c r="I238">
        <f t="shared" si="28"/>
        <v>-1.1507049995998386E-2</v>
      </c>
      <c r="O238">
        <f t="shared" ca="1" si="26"/>
        <v>-1.3091246964922476E-3</v>
      </c>
      <c r="Q238" s="2">
        <f t="shared" si="27"/>
        <v>29594.851000000002</v>
      </c>
      <c r="AA238" t="s">
        <v>44</v>
      </c>
      <c r="AB238">
        <v>5</v>
      </c>
      <c r="AD238" t="s">
        <v>29</v>
      </c>
      <c r="AF238" t="s">
        <v>31</v>
      </c>
    </row>
    <row r="239" spans="1:32" ht="12.75" customHeight="1">
      <c r="A239" s="30" t="s">
        <v>92</v>
      </c>
      <c r="B239" s="31" t="s">
        <v>141</v>
      </c>
      <c r="C239" s="32">
        <v>44841.646999999997</v>
      </c>
      <c r="D239" s="33"/>
      <c r="E239">
        <f t="shared" si="23"/>
        <v>7789.9769576890658</v>
      </c>
      <c r="F239">
        <f t="shared" si="24"/>
        <v>7790</v>
      </c>
      <c r="G239">
        <f t="shared" si="25"/>
        <v>-7.3009999978239648E-3</v>
      </c>
      <c r="I239">
        <f t="shared" si="28"/>
        <v>-7.3009999978239648E-3</v>
      </c>
      <c r="O239">
        <f t="shared" ca="1" si="26"/>
        <v>-1.8481847279228332E-3</v>
      </c>
      <c r="Q239" s="2">
        <f t="shared" si="27"/>
        <v>29823.146999999997</v>
      </c>
      <c r="AA239" t="s">
        <v>44</v>
      </c>
      <c r="AB239">
        <v>7</v>
      </c>
      <c r="AD239" t="s">
        <v>29</v>
      </c>
      <c r="AF239" t="s">
        <v>31</v>
      </c>
    </row>
    <row r="240" spans="1:32" ht="12.75" customHeight="1">
      <c r="A240" s="30" t="s">
        <v>92</v>
      </c>
      <c r="B240" s="31" t="s">
        <v>141</v>
      </c>
      <c r="C240" s="32">
        <v>44868.591</v>
      </c>
      <c r="D240" s="33"/>
      <c r="E240">
        <f t="shared" si="23"/>
        <v>7875.0135315584448</v>
      </c>
      <c r="F240">
        <f t="shared" si="24"/>
        <v>7875</v>
      </c>
      <c r="G240">
        <f t="shared" si="25"/>
        <v>4.2874999999185093E-3</v>
      </c>
      <c r="I240">
        <f t="shared" si="28"/>
        <v>4.2874999999185093E-3</v>
      </c>
      <c r="O240">
        <f t="shared" ca="1" si="26"/>
        <v>-1.9117795963081215E-3</v>
      </c>
      <c r="Q240" s="2">
        <f t="shared" si="27"/>
        <v>29850.091</v>
      </c>
      <c r="AA240" t="s">
        <v>44</v>
      </c>
      <c r="AB240">
        <v>7</v>
      </c>
      <c r="AD240" t="s">
        <v>29</v>
      </c>
      <c r="AF240" t="s">
        <v>31</v>
      </c>
    </row>
    <row r="241" spans="1:32" ht="12.75" customHeight="1">
      <c r="A241" s="30" t="s">
        <v>92</v>
      </c>
      <c r="B241" s="31" t="s">
        <v>141</v>
      </c>
      <c r="C241" s="32">
        <v>44877.455999999998</v>
      </c>
      <c r="D241" s="33"/>
      <c r="E241">
        <f t="shared" si="23"/>
        <v>7902.9919025260733</v>
      </c>
      <c r="F241">
        <f t="shared" si="24"/>
        <v>7903</v>
      </c>
      <c r="G241">
        <f t="shared" si="25"/>
        <v>-2.5657000005594455E-3</v>
      </c>
      <c r="I241">
        <f t="shared" si="28"/>
        <v>-2.5657000005594455E-3</v>
      </c>
      <c r="O241">
        <f t="shared" ca="1" si="26"/>
        <v>-1.9327284941291576E-3</v>
      </c>
      <c r="Q241" s="2">
        <f t="shared" si="27"/>
        <v>29858.955999999998</v>
      </c>
      <c r="AA241" t="s">
        <v>44</v>
      </c>
      <c r="AB241">
        <v>6</v>
      </c>
      <c r="AD241" t="s">
        <v>29</v>
      </c>
      <c r="AF241" t="s">
        <v>31</v>
      </c>
    </row>
    <row r="242" spans="1:32" ht="12.75" customHeight="1">
      <c r="A242" s="30" t="s">
        <v>93</v>
      </c>
      <c r="B242" s="31" t="s">
        <v>141</v>
      </c>
      <c r="C242" s="32">
        <v>44913.413999999997</v>
      </c>
      <c r="D242" s="33"/>
      <c r="E242">
        <f t="shared" si="23"/>
        <v>8016.477098606636</v>
      </c>
      <c r="F242">
        <f t="shared" si="24"/>
        <v>8016.5</v>
      </c>
      <c r="G242">
        <f t="shared" si="25"/>
        <v>-7.2563499998068437E-3</v>
      </c>
      <c r="I242">
        <f t="shared" si="28"/>
        <v>-7.2563499998068437E-3</v>
      </c>
      <c r="O242">
        <f t="shared" ca="1" si="26"/>
        <v>-2.0176463477965707E-3</v>
      </c>
      <c r="Q242" s="2">
        <f t="shared" si="27"/>
        <v>29894.913999999997</v>
      </c>
      <c r="AA242" t="s">
        <v>44</v>
      </c>
      <c r="AB242">
        <v>8</v>
      </c>
      <c r="AD242" t="s">
        <v>35</v>
      </c>
      <c r="AF242" t="s">
        <v>31</v>
      </c>
    </row>
    <row r="243" spans="1:32" ht="12.75" customHeight="1">
      <c r="A243" s="30" t="s">
        <v>93</v>
      </c>
      <c r="B243" s="31" t="s">
        <v>141</v>
      </c>
      <c r="C243" s="32">
        <v>44924.358</v>
      </c>
      <c r="D243" s="33"/>
      <c r="E243">
        <f t="shared" si="23"/>
        <v>8051.016894643848</v>
      </c>
      <c r="F243">
        <f t="shared" si="24"/>
        <v>8051</v>
      </c>
      <c r="G243">
        <f t="shared" si="25"/>
        <v>5.3531000012299046E-3</v>
      </c>
      <c r="I243">
        <f t="shared" si="28"/>
        <v>5.3531000012299046E-3</v>
      </c>
      <c r="O243">
        <f t="shared" ca="1" si="26"/>
        <v>-2.0434583826117762E-3</v>
      </c>
      <c r="Q243" s="2">
        <f t="shared" si="27"/>
        <v>29905.858</v>
      </c>
      <c r="AA243" t="s">
        <v>44</v>
      </c>
      <c r="AB243">
        <v>6</v>
      </c>
      <c r="AD243" t="s">
        <v>29</v>
      </c>
      <c r="AF243" t="s">
        <v>31</v>
      </c>
    </row>
    <row r="244" spans="1:32" ht="12.75" customHeight="1">
      <c r="A244" s="30" t="s">
        <v>93</v>
      </c>
      <c r="B244" s="31" t="s">
        <v>141</v>
      </c>
      <c r="C244" s="32">
        <v>44938.290999999997</v>
      </c>
      <c r="D244" s="33"/>
      <c r="E244">
        <f t="shared" si="23"/>
        <v>8094.9901199898131</v>
      </c>
      <c r="F244">
        <f t="shared" si="24"/>
        <v>8095</v>
      </c>
      <c r="G244">
        <f t="shared" si="25"/>
        <v>-3.1305000011343509E-3</v>
      </c>
      <c r="I244">
        <f t="shared" si="28"/>
        <v>-3.1305000011343509E-3</v>
      </c>
      <c r="O244">
        <f t="shared" ca="1" si="26"/>
        <v>-2.0763780791876896E-3</v>
      </c>
      <c r="Q244" s="2">
        <f t="shared" si="27"/>
        <v>29919.790999999997</v>
      </c>
      <c r="AA244" t="s">
        <v>44</v>
      </c>
      <c r="AB244">
        <v>6</v>
      </c>
      <c r="AD244" t="s">
        <v>29</v>
      </c>
      <c r="AF244" t="s">
        <v>31</v>
      </c>
    </row>
    <row r="245" spans="1:32" ht="12.75" customHeight="1">
      <c r="A245" s="30" t="s">
        <v>94</v>
      </c>
      <c r="B245" s="31" t="s">
        <v>141</v>
      </c>
      <c r="C245" s="32">
        <v>44990.262000000002</v>
      </c>
      <c r="D245" s="33"/>
      <c r="E245">
        <f t="shared" si="23"/>
        <v>8259.0131225345503</v>
      </c>
      <c r="F245">
        <f t="shared" si="24"/>
        <v>8259</v>
      </c>
      <c r="G245">
        <f t="shared" si="25"/>
        <v>4.157900002610404E-3</v>
      </c>
      <c r="I245">
        <f t="shared" si="28"/>
        <v>4.157900002610404E-3</v>
      </c>
      <c r="O245">
        <f t="shared" ca="1" si="26"/>
        <v>-2.1990787664251865E-3</v>
      </c>
      <c r="Q245" s="2">
        <f t="shared" si="27"/>
        <v>29971.762000000002</v>
      </c>
      <c r="AA245" t="s">
        <v>44</v>
      </c>
      <c r="AB245">
        <v>7</v>
      </c>
      <c r="AD245" t="s">
        <v>35</v>
      </c>
      <c r="AF245" t="s">
        <v>31</v>
      </c>
    </row>
    <row r="246" spans="1:32" ht="12.75" customHeight="1">
      <c r="A246" s="30" t="s">
        <v>95</v>
      </c>
      <c r="B246" s="31" t="s">
        <v>141</v>
      </c>
      <c r="C246" s="32">
        <v>45182.58</v>
      </c>
      <c r="D246" s="33"/>
      <c r="E246">
        <f t="shared" si="23"/>
        <v>8865.9780799799664</v>
      </c>
      <c r="F246">
        <f t="shared" si="24"/>
        <v>8866</v>
      </c>
      <c r="G246">
        <f t="shared" si="25"/>
        <v>-6.9453999967663549E-3</v>
      </c>
      <c r="I246">
        <f t="shared" si="28"/>
        <v>-6.9453999967663549E-3</v>
      </c>
      <c r="O246">
        <f t="shared" ca="1" si="26"/>
        <v>-2.653220944188359E-3</v>
      </c>
      <c r="Q246" s="2">
        <f t="shared" si="27"/>
        <v>30164.080000000002</v>
      </c>
      <c r="AA246" t="s">
        <v>44</v>
      </c>
      <c r="AB246">
        <v>5</v>
      </c>
      <c r="AD246" t="s">
        <v>29</v>
      </c>
      <c r="AF246" t="s">
        <v>31</v>
      </c>
    </row>
    <row r="247" spans="1:32" ht="12.75" customHeight="1">
      <c r="A247" s="30" t="s">
        <v>96</v>
      </c>
      <c r="B247" s="31" t="s">
        <v>141</v>
      </c>
      <c r="C247" s="32">
        <v>45211.565999999999</v>
      </c>
      <c r="D247" s="33"/>
      <c r="E247">
        <f t="shared" si="23"/>
        <v>8957.4593051201573</v>
      </c>
      <c r="F247">
        <f t="shared" si="24"/>
        <v>8957.5</v>
      </c>
      <c r="G247">
        <f t="shared" si="25"/>
        <v>-1.2894250001409091E-2</v>
      </c>
      <c r="I247">
        <f t="shared" si="28"/>
        <v>-1.2894250001409091E-2</v>
      </c>
      <c r="O247">
        <f t="shared" ca="1" si="26"/>
        <v>-2.7216789495678158E-3</v>
      </c>
      <c r="Q247" s="2">
        <f t="shared" si="27"/>
        <v>30193.065999999999</v>
      </c>
      <c r="AA247" t="s">
        <v>44</v>
      </c>
      <c r="AB247">
        <v>6</v>
      </c>
      <c r="AD247" t="s">
        <v>29</v>
      </c>
      <c r="AF247" t="s">
        <v>31</v>
      </c>
    </row>
    <row r="248" spans="1:32" ht="12.75" customHeight="1">
      <c r="A248" s="30" t="s">
        <v>96</v>
      </c>
      <c r="B248" s="31" t="s">
        <v>141</v>
      </c>
      <c r="C248" s="32">
        <v>45226.616999999998</v>
      </c>
      <c r="D248" s="33"/>
      <c r="E248">
        <f t="shared" si="23"/>
        <v>9004.9609928171521</v>
      </c>
      <c r="F248">
        <f t="shared" si="24"/>
        <v>9005</v>
      </c>
      <c r="G248">
        <f t="shared" si="25"/>
        <v>-1.2359499996819068E-2</v>
      </c>
      <c r="I248">
        <f t="shared" si="28"/>
        <v>-1.2359499996819068E-2</v>
      </c>
      <c r="O248">
        <f t="shared" ca="1" si="26"/>
        <v>-2.7572172583713583E-3</v>
      </c>
      <c r="Q248" s="2">
        <f t="shared" si="27"/>
        <v>30208.116999999998</v>
      </c>
      <c r="AA248" t="s">
        <v>44</v>
      </c>
      <c r="AB248">
        <v>7</v>
      </c>
      <c r="AD248" t="s">
        <v>29</v>
      </c>
      <c r="AF248" t="s">
        <v>31</v>
      </c>
    </row>
    <row r="249" spans="1:32" ht="12.75" customHeight="1">
      <c r="A249" s="30" t="s">
        <v>96</v>
      </c>
      <c r="B249" s="31" t="s">
        <v>141</v>
      </c>
      <c r="C249" s="32">
        <v>45231.533000000003</v>
      </c>
      <c r="D249" s="33"/>
      <c r="E249">
        <f t="shared" si="23"/>
        <v>9020.4761278061014</v>
      </c>
      <c r="F249">
        <f t="shared" si="24"/>
        <v>9020.5</v>
      </c>
      <c r="G249">
        <f t="shared" si="25"/>
        <v>-7.5639499918906949E-3</v>
      </c>
      <c r="I249">
        <f t="shared" si="28"/>
        <v>-7.5639499918906949E-3</v>
      </c>
      <c r="O249">
        <f t="shared" ca="1" si="26"/>
        <v>-2.768813969665147E-3</v>
      </c>
      <c r="Q249" s="2">
        <f t="shared" si="27"/>
        <v>30213.033000000003</v>
      </c>
      <c r="AA249" t="s">
        <v>44</v>
      </c>
      <c r="AB249">
        <v>6</v>
      </c>
      <c r="AD249" t="s">
        <v>29</v>
      </c>
      <c r="AF249" t="s">
        <v>31</v>
      </c>
    </row>
    <row r="250" spans="1:32" ht="12.75" customHeight="1">
      <c r="A250" s="30" t="s">
        <v>97</v>
      </c>
      <c r="B250" s="31" t="s">
        <v>141</v>
      </c>
      <c r="C250" s="32">
        <v>45250.387000000002</v>
      </c>
      <c r="D250" s="33"/>
      <c r="E250">
        <f t="shared" si="23"/>
        <v>9079.980268384079</v>
      </c>
      <c r="F250">
        <f t="shared" si="24"/>
        <v>9080</v>
      </c>
      <c r="G250">
        <f t="shared" si="25"/>
        <v>-6.2519999919459224E-3</v>
      </c>
      <c r="I250">
        <f t="shared" si="28"/>
        <v>-6.2519999919459224E-3</v>
      </c>
      <c r="O250">
        <f t="shared" ca="1" si="26"/>
        <v>-2.8133303775348482E-3</v>
      </c>
      <c r="Q250" s="2">
        <f t="shared" si="27"/>
        <v>30231.887000000002</v>
      </c>
      <c r="AA250" t="s">
        <v>44</v>
      </c>
      <c r="AB250">
        <v>6</v>
      </c>
      <c r="AD250" t="s">
        <v>29</v>
      </c>
      <c r="AF250" t="s">
        <v>31</v>
      </c>
    </row>
    <row r="251" spans="1:32" ht="12.75" customHeight="1">
      <c r="A251" s="30" t="s">
        <v>97</v>
      </c>
      <c r="B251" s="31" t="s">
        <v>141</v>
      </c>
      <c r="C251" s="32">
        <v>45252.451999999997</v>
      </c>
      <c r="D251" s="33"/>
      <c r="E251">
        <f t="shared" si="23"/>
        <v>9086.4975087730272</v>
      </c>
      <c r="F251">
        <f t="shared" si="24"/>
        <v>9086.5</v>
      </c>
      <c r="G251">
        <f t="shared" si="25"/>
        <v>-7.8935000055935234E-4</v>
      </c>
      <c r="I251">
        <f t="shared" si="28"/>
        <v>-7.8935000055935234E-4</v>
      </c>
      <c r="O251">
        <f t="shared" ca="1" si="26"/>
        <v>-2.8181935145290167E-3</v>
      </c>
      <c r="Q251" s="2">
        <f t="shared" si="27"/>
        <v>30233.951999999997</v>
      </c>
      <c r="AA251" t="s">
        <v>44</v>
      </c>
      <c r="AB251">
        <v>6</v>
      </c>
      <c r="AD251" t="s">
        <v>29</v>
      </c>
      <c r="AF251" t="s">
        <v>31</v>
      </c>
    </row>
    <row r="252" spans="1:32" ht="12.75" customHeight="1">
      <c r="A252" s="30" t="s">
        <v>98</v>
      </c>
      <c r="B252" s="31" t="s">
        <v>141</v>
      </c>
      <c r="C252" s="32">
        <v>45288.408000000003</v>
      </c>
      <c r="D252" s="33"/>
      <c r="E252">
        <f t="shared" si="23"/>
        <v>9199.9763927563818</v>
      </c>
      <c r="F252">
        <f t="shared" si="24"/>
        <v>9200</v>
      </c>
      <c r="G252">
        <f t="shared" si="25"/>
        <v>-7.4799999929382466E-3</v>
      </c>
      <c r="I252">
        <f t="shared" si="28"/>
        <v>-7.4799999929382466E-3</v>
      </c>
      <c r="O252">
        <f t="shared" ca="1" si="26"/>
        <v>-2.9031113681964307E-3</v>
      </c>
      <c r="Q252" s="2">
        <f t="shared" si="27"/>
        <v>30269.908000000003</v>
      </c>
      <c r="AA252" t="s">
        <v>44</v>
      </c>
      <c r="AB252">
        <v>6</v>
      </c>
      <c r="AD252" t="s">
        <v>29</v>
      </c>
      <c r="AF252" t="s">
        <v>31</v>
      </c>
    </row>
    <row r="253" spans="1:32" ht="12.75" customHeight="1">
      <c r="A253" s="30" t="s">
        <v>98</v>
      </c>
      <c r="B253" s="31" t="s">
        <v>141</v>
      </c>
      <c r="C253" s="32">
        <v>45323.262999999999</v>
      </c>
      <c r="D253" s="33"/>
      <c r="E253">
        <f t="shared" si="23"/>
        <v>9309.9804672151313</v>
      </c>
      <c r="F253">
        <f t="shared" si="24"/>
        <v>9310</v>
      </c>
      <c r="G253">
        <f t="shared" si="25"/>
        <v>-6.1889999997220002E-3</v>
      </c>
      <c r="I253">
        <f t="shared" si="28"/>
        <v>-6.1889999997220002E-3</v>
      </c>
      <c r="O253">
        <f t="shared" ca="1" si="26"/>
        <v>-2.9854106096362147E-3</v>
      </c>
      <c r="Q253" s="2">
        <f t="shared" si="27"/>
        <v>30304.762999999999</v>
      </c>
      <c r="AA253" t="s">
        <v>44</v>
      </c>
      <c r="AB253">
        <v>5</v>
      </c>
      <c r="AD253" t="s">
        <v>29</v>
      </c>
      <c r="AF253" t="s">
        <v>31</v>
      </c>
    </row>
    <row r="254" spans="1:32" ht="12.75" customHeight="1">
      <c r="A254" s="30" t="s">
        <v>98</v>
      </c>
      <c r="B254" s="31" t="s">
        <v>141</v>
      </c>
      <c r="C254" s="32">
        <v>45336.252</v>
      </c>
      <c r="D254" s="33"/>
      <c r="E254">
        <f t="shared" si="23"/>
        <v>9350.9743826690119</v>
      </c>
      <c r="F254">
        <f t="shared" si="24"/>
        <v>9351</v>
      </c>
      <c r="G254">
        <f t="shared" si="25"/>
        <v>-8.1168999968213029E-3</v>
      </c>
      <c r="I254">
        <f t="shared" si="28"/>
        <v>-8.1168999968213029E-3</v>
      </c>
      <c r="O254">
        <f t="shared" ca="1" si="26"/>
        <v>-3.0160857814455887E-3</v>
      </c>
      <c r="Q254" s="2">
        <f t="shared" si="27"/>
        <v>30317.752</v>
      </c>
      <c r="AA254" t="s">
        <v>44</v>
      </c>
      <c r="AB254">
        <v>8</v>
      </c>
      <c r="AD254" t="s">
        <v>35</v>
      </c>
      <c r="AF254" t="s">
        <v>31</v>
      </c>
    </row>
    <row r="255" spans="1:32" ht="12.75" customHeight="1">
      <c r="A255" s="30" t="s">
        <v>98</v>
      </c>
      <c r="B255" s="31" t="s">
        <v>141</v>
      </c>
      <c r="C255" s="32">
        <v>45346.237999999998</v>
      </c>
      <c r="D255" s="33"/>
      <c r="E255">
        <f t="shared" si="23"/>
        <v>9382.4906841335032</v>
      </c>
      <c r="F255">
        <f t="shared" si="24"/>
        <v>9382.5</v>
      </c>
      <c r="G255">
        <f t="shared" si="25"/>
        <v>-2.9517500006477349E-3</v>
      </c>
      <c r="I255">
        <f t="shared" si="28"/>
        <v>-2.9517500006477349E-3</v>
      </c>
      <c r="O255">
        <f t="shared" ca="1" si="26"/>
        <v>-3.0396532914942547E-3</v>
      </c>
      <c r="Q255" s="2">
        <f t="shared" si="27"/>
        <v>30327.737999999998</v>
      </c>
      <c r="AA255" t="s">
        <v>44</v>
      </c>
      <c r="AB255">
        <v>6</v>
      </c>
      <c r="AD255" t="s">
        <v>29</v>
      </c>
      <c r="AF255" t="s">
        <v>31</v>
      </c>
    </row>
    <row r="256" spans="1:32" ht="12.75" customHeight="1">
      <c r="A256" s="30" t="s">
        <v>99</v>
      </c>
      <c r="B256" s="31" t="s">
        <v>141</v>
      </c>
      <c r="C256" s="32">
        <v>45566.603000000003</v>
      </c>
      <c r="D256" s="33"/>
      <c r="E256">
        <f t="shared" si="23"/>
        <v>10077.973337070112</v>
      </c>
      <c r="F256">
        <f t="shared" si="24"/>
        <v>10078</v>
      </c>
      <c r="G256">
        <f t="shared" si="25"/>
        <v>-8.4481999947456643E-3</v>
      </c>
      <c r="I256">
        <f t="shared" si="28"/>
        <v>-8.4481999947456643E-3</v>
      </c>
      <c r="O256">
        <f t="shared" ca="1" si="26"/>
        <v>-3.5600089498703446E-3</v>
      </c>
      <c r="Q256" s="2">
        <f t="shared" si="27"/>
        <v>30548.103000000003</v>
      </c>
      <c r="AA256" t="s">
        <v>44</v>
      </c>
      <c r="AB256">
        <v>7</v>
      </c>
      <c r="AD256" t="s">
        <v>29</v>
      </c>
      <c r="AF256" t="s">
        <v>31</v>
      </c>
    </row>
    <row r="257" spans="1:32" ht="12.75" customHeight="1">
      <c r="A257" s="30" t="s">
        <v>99</v>
      </c>
      <c r="B257" s="31" t="s">
        <v>141</v>
      </c>
      <c r="C257" s="32">
        <v>45585.61</v>
      </c>
      <c r="D257" s="33"/>
      <c r="E257">
        <f t="shared" si="23"/>
        <v>10137.960353086106</v>
      </c>
      <c r="F257">
        <f t="shared" si="24"/>
        <v>10138</v>
      </c>
      <c r="G257">
        <f t="shared" si="25"/>
        <v>-1.256219999777386E-2</v>
      </c>
      <c r="I257">
        <f t="shared" si="28"/>
        <v>-1.256219999777386E-2</v>
      </c>
      <c r="O257">
        <f t="shared" ca="1" si="26"/>
        <v>-3.6048994452011355E-3</v>
      </c>
      <c r="Q257" s="2">
        <f t="shared" si="27"/>
        <v>30567.11</v>
      </c>
      <c r="AA257" t="s">
        <v>44</v>
      </c>
      <c r="AB257">
        <v>6</v>
      </c>
      <c r="AD257" t="s">
        <v>29</v>
      </c>
      <c r="AF257" t="s">
        <v>31</v>
      </c>
    </row>
    <row r="258" spans="1:32" ht="12.75" customHeight="1">
      <c r="A258" s="30" t="s">
        <v>99</v>
      </c>
      <c r="B258" s="31" t="s">
        <v>141</v>
      </c>
      <c r="C258" s="32">
        <v>45594.49</v>
      </c>
      <c r="D258" s="33"/>
      <c r="E258">
        <f t="shared" si="23"/>
        <v>10165.98606478295</v>
      </c>
      <c r="F258">
        <f t="shared" si="24"/>
        <v>10166</v>
      </c>
      <c r="G258">
        <f t="shared" si="25"/>
        <v>-4.415399998833891E-3</v>
      </c>
      <c r="I258">
        <f t="shared" si="28"/>
        <v>-4.415399998833891E-3</v>
      </c>
      <c r="O258">
        <f t="shared" ca="1" si="26"/>
        <v>-3.6258483430221715E-3</v>
      </c>
      <c r="Q258" s="2">
        <f t="shared" si="27"/>
        <v>30575.989999999998</v>
      </c>
      <c r="AA258" t="s">
        <v>44</v>
      </c>
      <c r="AB258">
        <v>6</v>
      </c>
      <c r="AD258" t="s">
        <v>29</v>
      </c>
      <c r="AF258" t="s">
        <v>31</v>
      </c>
    </row>
    <row r="259" spans="1:32" ht="12.75" customHeight="1">
      <c r="A259" s="30" t="s">
        <v>100</v>
      </c>
      <c r="B259" s="31"/>
      <c r="C259" s="32">
        <v>45625.540999999997</v>
      </c>
      <c r="D259" s="33"/>
      <c r="E259">
        <f t="shared" si="23"/>
        <v>10263.984530312113</v>
      </c>
      <c r="F259">
        <f t="shared" si="24"/>
        <v>10264</v>
      </c>
      <c r="G259">
        <f t="shared" si="25"/>
        <v>-4.9015999975381419E-3</v>
      </c>
      <c r="I259">
        <f t="shared" si="28"/>
        <v>-4.9015999975381419E-3</v>
      </c>
      <c r="O259">
        <f t="shared" ca="1" si="26"/>
        <v>-3.6991694853957978E-3</v>
      </c>
      <c r="Q259" s="2">
        <f t="shared" si="27"/>
        <v>30607.040999999997</v>
      </c>
      <c r="AA259" t="s">
        <v>44</v>
      </c>
      <c r="AB259">
        <v>8</v>
      </c>
      <c r="AD259" t="s">
        <v>29</v>
      </c>
      <c r="AF259" t="s">
        <v>31</v>
      </c>
    </row>
    <row r="260" spans="1:32" ht="12.75" customHeight="1">
      <c r="A260" s="30" t="s">
        <v>101</v>
      </c>
      <c r="B260" s="31" t="s">
        <v>141</v>
      </c>
      <c r="C260" s="32">
        <v>45670.383999999998</v>
      </c>
      <c r="D260" s="33"/>
      <c r="E260">
        <f t="shared" si="23"/>
        <v>10405.511218332605</v>
      </c>
      <c r="F260">
        <f t="shared" si="24"/>
        <v>10405.5</v>
      </c>
      <c r="G260">
        <f t="shared" si="25"/>
        <v>3.5545499995350838E-3</v>
      </c>
      <c r="I260">
        <f t="shared" ref="I260:I291" si="29">+G260</f>
        <v>3.5545499995350838E-3</v>
      </c>
      <c r="O260">
        <f t="shared" ca="1" si="26"/>
        <v>-3.8050362368842469E-3</v>
      </c>
      <c r="Q260" s="2">
        <f t="shared" si="27"/>
        <v>30651.883999999998</v>
      </c>
      <c r="AA260" t="s">
        <v>44</v>
      </c>
      <c r="AB260">
        <v>6</v>
      </c>
      <c r="AD260" t="s">
        <v>29</v>
      </c>
      <c r="AF260" t="s">
        <v>31</v>
      </c>
    </row>
    <row r="261" spans="1:32" ht="12.75" customHeight="1">
      <c r="A261" s="30" t="s">
        <v>101</v>
      </c>
      <c r="B261" s="31" t="s">
        <v>141</v>
      </c>
      <c r="C261" s="32">
        <v>45680.351999999999</v>
      </c>
      <c r="D261" s="33"/>
      <c r="E261">
        <f t="shared" si="23"/>
        <v>10436.970710922049</v>
      </c>
      <c r="F261">
        <f t="shared" si="24"/>
        <v>10437</v>
      </c>
      <c r="G261">
        <f t="shared" si="25"/>
        <v>-9.2803000006824732E-3</v>
      </c>
      <c r="I261">
        <f t="shared" si="29"/>
        <v>-9.2803000006824732E-3</v>
      </c>
      <c r="O261">
        <f t="shared" ca="1" si="26"/>
        <v>-3.828603746932913E-3</v>
      </c>
      <c r="Q261" s="2">
        <f t="shared" si="27"/>
        <v>30661.851999999999</v>
      </c>
      <c r="AA261" t="s">
        <v>44</v>
      </c>
      <c r="AB261">
        <v>6</v>
      </c>
      <c r="AD261" t="s">
        <v>29</v>
      </c>
      <c r="AF261" t="s">
        <v>31</v>
      </c>
    </row>
    <row r="262" spans="1:32" ht="12.75" customHeight="1">
      <c r="A262" s="30" t="s">
        <v>101</v>
      </c>
      <c r="B262" s="31" t="s">
        <v>141</v>
      </c>
      <c r="C262" s="32">
        <v>45691.277999999998</v>
      </c>
      <c r="D262" s="33"/>
      <c r="E262">
        <f t="shared" si="23"/>
        <v>10471.453698084188</v>
      </c>
      <c r="F262">
        <f t="shared" si="24"/>
        <v>10471.5</v>
      </c>
      <c r="G262">
        <f t="shared" si="25"/>
        <v>-1.467084999603685E-2</v>
      </c>
      <c r="I262">
        <f t="shared" si="29"/>
        <v>-1.467084999603685E-2</v>
      </c>
      <c r="O262">
        <f t="shared" ca="1" si="26"/>
        <v>-3.8544157817481176E-3</v>
      </c>
      <c r="Q262" s="2">
        <f t="shared" si="27"/>
        <v>30672.777999999998</v>
      </c>
      <c r="AA262" t="s">
        <v>44</v>
      </c>
      <c r="AB262">
        <v>6</v>
      </c>
      <c r="AD262" t="s">
        <v>29</v>
      </c>
      <c r="AF262" t="s">
        <v>31</v>
      </c>
    </row>
    <row r="263" spans="1:32" ht="12.75" customHeight="1">
      <c r="A263" s="30" t="s">
        <v>101</v>
      </c>
      <c r="B263" s="31" t="s">
        <v>141</v>
      </c>
      <c r="C263" s="32">
        <v>45694.294000000002</v>
      </c>
      <c r="D263" s="33"/>
      <c r="E263">
        <f t="shared" si="23"/>
        <v>10480.972340705561</v>
      </c>
      <c r="F263">
        <f t="shared" si="24"/>
        <v>10481</v>
      </c>
      <c r="G263">
        <f t="shared" si="25"/>
        <v>-8.7638999975752085E-3</v>
      </c>
      <c r="I263">
        <f t="shared" si="29"/>
        <v>-8.7638999975752085E-3</v>
      </c>
      <c r="O263">
        <f t="shared" ca="1" si="26"/>
        <v>-3.8615234435088255E-3</v>
      </c>
      <c r="Q263" s="2">
        <f t="shared" si="27"/>
        <v>30675.794000000002</v>
      </c>
      <c r="AA263" t="s">
        <v>44</v>
      </c>
      <c r="AB263">
        <v>4</v>
      </c>
      <c r="AD263" t="s">
        <v>102</v>
      </c>
      <c r="AF263" t="s">
        <v>31</v>
      </c>
    </row>
    <row r="264" spans="1:32" ht="12.75" customHeight="1">
      <c r="A264" s="30" t="s">
        <v>101</v>
      </c>
      <c r="B264" s="31" t="s">
        <v>141</v>
      </c>
      <c r="C264" s="32">
        <v>45697.307999999997</v>
      </c>
      <c r="D264" s="33"/>
      <c r="E264">
        <f t="shared" si="23"/>
        <v>10490.484671229682</v>
      </c>
      <c r="F264">
        <f t="shared" si="24"/>
        <v>10490.5</v>
      </c>
      <c r="G264">
        <f t="shared" si="25"/>
        <v>-4.8569499995210208E-3</v>
      </c>
      <c r="I264">
        <f t="shared" si="29"/>
        <v>-4.8569499995210208E-3</v>
      </c>
      <c r="O264">
        <f t="shared" ca="1" si="26"/>
        <v>-3.8686311052695353E-3</v>
      </c>
      <c r="Q264" s="2">
        <f t="shared" si="27"/>
        <v>30678.807999999997</v>
      </c>
      <c r="AA264" t="s">
        <v>44</v>
      </c>
      <c r="AB264">
        <v>8</v>
      </c>
      <c r="AD264" t="s">
        <v>35</v>
      </c>
      <c r="AF264" t="s">
        <v>31</v>
      </c>
    </row>
    <row r="265" spans="1:32" ht="12.75" customHeight="1">
      <c r="A265" s="30" t="s">
        <v>101</v>
      </c>
      <c r="B265" s="31" t="s">
        <v>141</v>
      </c>
      <c r="C265" s="32">
        <v>45701.260999999999</v>
      </c>
      <c r="D265" s="33"/>
      <c r="E265">
        <f t="shared" si="23"/>
        <v>10502.960531402847</v>
      </c>
      <c r="F265">
        <f t="shared" si="24"/>
        <v>10503</v>
      </c>
      <c r="G265">
        <f t="shared" si="25"/>
        <v>-1.2505699996836483E-2</v>
      </c>
      <c r="I265">
        <f t="shared" si="29"/>
        <v>-1.2505699996836483E-2</v>
      </c>
      <c r="O265">
        <f t="shared" ca="1" si="26"/>
        <v>-3.8779832917967827E-3</v>
      </c>
      <c r="Q265" s="2">
        <f t="shared" si="27"/>
        <v>30682.760999999999</v>
      </c>
      <c r="AA265" t="s">
        <v>44</v>
      </c>
      <c r="AB265">
        <v>6</v>
      </c>
      <c r="AD265" t="s">
        <v>102</v>
      </c>
      <c r="AF265" t="s">
        <v>31</v>
      </c>
    </row>
    <row r="266" spans="1:32" ht="12.75" customHeight="1">
      <c r="A266" s="30" t="s">
        <v>101</v>
      </c>
      <c r="B266" s="31" t="s">
        <v>141</v>
      </c>
      <c r="C266" s="32">
        <v>45701.262999999999</v>
      </c>
      <c r="D266" s="33"/>
      <c r="E266">
        <f t="shared" si="23"/>
        <v>10502.966843500077</v>
      </c>
      <c r="F266">
        <f t="shared" si="24"/>
        <v>10503</v>
      </c>
      <c r="G266">
        <f t="shared" si="25"/>
        <v>-1.050569999642903E-2</v>
      </c>
      <c r="I266">
        <f t="shared" si="29"/>
        <v>-1.050569999642903E-2</v>
      </c>
      <c r="O266">
        <f t="shared" ca="1" si="26"/>
        <v>-3.8779832917967827E-3</v>
      </c>
      <c r="Q266" s="2">
        <f t="shared" si="27"/>
        <v>30682.762999999999</v>
      </c>
      <c r="AA266" t="s">
        <v>44</v>
      </c>
      <c r="AB266">
        <v>8</v>
      </c>
      <c r="AD266" t="s">
        <v>35</v>
      </c>
      <c r="AF266" t="s">
        <v>31</v>
      </c>
    </row>
    <row r="267" spans="1:32" ht="12.75" customHeight="1">
      <c r="A267" s="30" t="s">
        <v>103</v>
      </c>
      <c r="B267" s="31" t="s">
        <v>141</v>
      </c>
      <c r="C267" s="32">
        <v>45916.563999999998</v>
      </c>
      <c r="D267" s="33"/>
      <c r="E267">
        <f t="shared" si="23"/>
        <v>11182.467266252786</v>
      </c>
      <c r="F267">
        <f t="shared" si="24"/>
        <v>11182.5</v>
      </c>
      <c r="G267">
        <f t="shared" si="25"/>
        <v>-1.0371750002377667E-2</v>
      </c>
      <c r="I267">
        <f t="shared" si="29"/>
        <v>-1.0371750002377667E-2</v>
      </c>
      <c r="O267">
        <f t="shared" ca="1" si="26"/>
        <v>-4.3863681514179961E-3</v>
      </c>
      <c r="Q267" s="2">
        <f t="shared" si="27"/>
        <v>30898.063999999998</v>
      </c>
      <c r="AA267" t="s">
        <v>44</v>
      </c>
      <c r="AB267">
        <v>10</v>
      </c>
      <c r="AD267" t="s">
        <v>29</v>
      </c>
      <c r="AF267" t="s">
        <v>31</v>
      </c>
    </row>
    <row r="268" spans="1:32" ht="12.75" customHeight="1">
      <c r="A268" s="30" t="s">
        <v>104</v>
      </c>
      <c r="B268" s="31" t="s">
        <v>141</v>
      </c>
      <c r="C268" s="32">
        <v>45974.555999999997</v>
      </c>
      <c r="D268" s="33"/>
      <c r="E268">
        <f t="shared" si="23"/>
        <v>11365.492837505471</v>
      </c>
      <c r="F268">
        <f t="shared" si="24"/>
        <v>11365.5</v>
      </c>
      <c r="G268">
        <f t="shared" si="25"/>
        <v>-2.269450000312645E-3</v>
      </c>
      <c r="I268">
        <f t="shared" si="29"/>
        <v>-2.269450000312645E-3</v>
      </c>
      <c r="O268">
        <f t="shared" ca="1" si="26"/>
        <v>-4.5232841621769097E-3</v>
      </c>
      <c r="Q268" s="2">
        <f t="shared" si="27"/>
        <v>30956.055999999997</v>
      </c>
      <c r="AA268" t="s">
        <v>44</v>
      </c>
      <c r="AB268">
        <v>9</v>
      </c>
      <c r="AD268" t="s">
        <v>102</v>
      </c>
      <c r="AF268" t="s">
        <v>31</v>
      </c>
    </row>
    <row r="269" spans="1:32" ht="12.75" customHeight="1">
      <c r="A269" s="30" t="s">
        <v>104</v>
      </c>
      <c r="B269" s="31" t="s">
        <v>141</v>
      </c>
      <c r="C269" s="32">
        <v>46005.438999999998</v>
      </c>
      <c r="D269" s="33"/>
      <c r="E269">
        <f t="shared" si="23"/>
        <v>11462.961086867403</v>
      </c>
      <c r="F269">
        <f t="shared" si="24"/>
        <v>11463</v>
      </c>
      <c r="G269">
        <f t="shared" si="25"/>
        <v>-1.2329699995461851E-2</v>
      </c>
      <c r="I269">
        <f t="shared" si="29"/>
        <v>-1.2329699995461851E-2</v>
      </c>
      <c r="O269">
        <f t="shared" ca="1" si="26"/>
        <v>-4.5962312170894446E-3</v>
      </c>
      <c r="Q269" s="2">
        <f t="shared" si="27"/>
        <v>30986.938999999998</v>
      </c>
      <c r="AA269" t="s">
        <v>44</v>
      </c>
      <c r="AB269">
        <v>9</v>
      </c>
      <c r="AD269" t="s">
        <v>102</v>
      </c>
      <c r="AF269" t="s">
        <v>31</v>
      </c>
    </row>
    <row r="270" spans="1:32" ht="12.75" customHeight="1">
      <c r="A270" s="30" t="s">
        <v>105</v>
      </c>
      <c r="B270" s="31" t="s">
        <v>141</v>
      </c>
      <c r="C270" s="32">
        <v>46054.241999999998</v>
      </c>
      <c r="D270" s="33"/>
      <c r="E270">
        <f t="shared" si="23"/>
        <v>11616.985727401354</v>
      </c>
      <c r="F270">
        <f t="shared" si="24"/>
        <v>11617</v>
      </c>
      <c r="G270">
        <f t="shared" si="25"/>
        <v>-4.5222999979159795E-3</v>
      </c>
      <c r="I270">
        <f t="shared" si="29"/>
        <v>-4.5222999979159795E-3</v>
      </c>
      <c r="O270">
        <f t="shared" ca="1" si="26"/>
        <v>-4.711450155105143E-3</v>
      </c>
      <c r="Q270" s="2">
        <f t="shared" si="27"/>
        <v>31035.741999999998</v>
      </c>
      <c r="AA270" t="s">
        <v>44</v>
      </c>
      <c r="AB270">
        <v>8</v>
      </c>
      <c r="AD270" t="s">
        <v>35</v>
      </c>
      <c r="AF270" t="s">
        <v>31</v>
      </c>
    </row>
    <row r="271" spans="1:32" ht="12.75" customHeight="1">
      <c r="A271" s="30" t="s">
        <v>105</v>
      </c>
      <c r="B271" s="31" t="s">
        <v>141</v>
      </c>
      <c r="C271" s="32">
        <v>46057.249000000003</v>
      </c>
      <c r="D271" s="33"/>
      <c r="E271">
        <f t="shared" si="23"/>
        <v>11626.475965585203</v>
      </c>
      <c r="F271">
        <f t="shared" si="24"/>
        <v>11626.5</v>
      </c>
      <c r="G271">
        <f t="shared" si="25"/>
        <v>-7.615349990373943E-3</v>
      </c>
      <c r="I271">
        <f t="shared" si="29"/>
        <v>-7.615349990373943E-3</v>
      </c>
      <c r="O271">
        <f t="shared" ca="1" si="26"/>
        <v>-4.718557816865851E-3</v>
      </c>
      <c r="Q271" s="2">
        <f t="shared" si="27"/>
        <v>31038.749000000003</v>
      </c>
      <c r="AA271" t="s">
        <v>44</v>
      </c>
      <c r="AB271">
        <v>7</v>
      </c>
      <c r="AD271" t="s">
        <v>35</v>
      </c>
      <c r="AF271" t="s">
        <v>31</v>
      </c>
    </row>
    <row r="272" spans="1:32" ht="12.75" customHeight="1">
      <c r="A272" s="30" t="s">
        <v>105</v>
      </c>
      <c r="B272" s="31" t="s">
        <v>141</v>
      </c>
      <c r="C272" s="32">
        <v>46057.256999999998</v>
      </c>
      <c r="D272" s="33"/>
      <c r="E272">
        <f t="shared" si="23"/>
        <v>11626.501213974101</v>
      </c>
      <c r="F272">
        <f t="shared" si="24"/>
        <v>11626.5</v>
      </c>
      <c r="G272">
        <f t="shared" si="25"/>
        <v>3.8465000397991389E-4</v>
      </c>
      <c r="I272">
        <f t="shared" si="29"/>
        <v>3.8465000397991389E-4</v>
      </c>
      <c r="O272">
        <f t="shared" ca="1" si="26"/>
        <v>-4.718557816865851E-3</v>
      </c>
      <c r="Q272" s="2">
        <f t="shared" si="27"/>
        <v>31038.756999999998</v>
      </c>
      <c r="AA272" t="s">
        <v>44</v>
      </c>
      <c r="AB272">
        <v>5</v>
      </c>
      <c r="AD272" t="s">
        <v>102</v>
      </c>
      <c r="AF272" t="s">
        <v>31</v>
      </c>
    </row>
    <row r="273" spans="1:32" ht="12.75" customHeight="1">
      <c r="A273" s="30" t="s">
        <v>106</v>
      </c>
      <c r="B273" s="31" t="s">
        <v>141</v>
      </c>
      <c r="C273" s="32">
        <v>46306.620999999999</v>
      </c>
      <c r="D273" s="33"/>
      <c r="E273">
        <f t="shared" si="23"/>
        <v>12413.506120682887</v>
      </c>
      <c r="F273">
        <f t="shared" si="24"/>
        <v>12413.5</v>
      </c>
      <c r="G273">
        <f t="shared" si="25"/>
        <v>1.939350004249718E-3</v>
      </c>
      <c r="I273">
        <f t="shared" si="29"/>
        <v>1.939350004249718E-3</v>
      </c>
      <c r="O273">
        <f t="shared" ca="1" si="26"/>
        <v>-5.3073714806213985E-3</v>
      </c>
      <c r="Q273" s="2">
        <f t="shared" si="27"/>
        <v>31288.120999999999</v>
      </c>
      <c r="AA273" t="s">
        <v>44</v>
      </c>
      <c r="AB273">
        <v>6</v>
      </c>
      <c r="AD273" t="s">
        <v>29</v>
      </c>
      <c r="AF273" t="s">
        <v>31</v>
      </c>
    </row>
    <row r="274" spans="1:32" ht="12.75" customHeight="1">
      <c r="A274" s="30" t="s">
        <v>107</v>
      </c>
      <c r="B274" s="31" t="s">
        <v>141</v>
      </c>
      <c r="C274" s="32">
        <v>46430.194000000003</v>
      </c>
      <c r="D274" s="33"/>
      <c r="E274">
        <f t="shared" si="23"/>
        <v>12803.508516123798</v>
      </c>
      <c r="F274">
        <f t="shared" si="24"/>
        <v>12803.5</v>
      </c>
      <c r="G274">
        <f t="shared" si="25"/>
        <v>2.6983500065398403E-3</v>
      </c>
      <c r="I274">
        <f t="shared" si="29"/>
        <v>2.6983500065398403E-3</v>
      </c>
      <c r="O274">
        <f t="shared" ca="1" si="26"/>
        <v>-5.5991597002715415E-3</v>
      </c>
      <c r="Q274" s="2">
        <f t="shared" si="27"/>
        <v>31411.694000000003</v>
      </c>
      <c r="AA274" t="s">
        <v>44</v>
      </c>
      <c r="AB274">
        <v>6</v>
      </c>
      <c r="AD274" t="s">
        <v>29</v>
      </c>
      <c r="AF274" t="s">
        <v>31</v>
      </c>
    </row>
    <row r="275" spans="1:32" ht="12.75" customHeight="1">
      <c r="A275" s="30" t="s">
        <v>107</v>
      </c>
      <c r="B275" s="31" t="s">
        <v>141</v>
      </c>
      <c r="C275" s="32">
        <v>46434.298000000003</v>
      </c>
      <c r="D275" s="33"/>
      <c r="E275">
        <f t="shared" si="23"/>
        <v>12816.460939637747</v>
      </c>
      <c r="F275">
        <f t="shared" si="24"/>
        <v>12816.5</v>
      </c>
      <c r="G275">
        <f t="shared" si="25"/>
        <v>-1.2376349994156044E-2</v>
      </c>
      <c r="I275">
        <f t="shared" si="29"/>
        <v>-1.2376349994156044E-2</v>
      </c>
      <c r="O275">
        <f t="shared" ca="1" si="26"/>
        <v>-5.6088859742598803E-3</v>
      </c>
      <c r="Q275" s="2">
        <f t="shared" si="27"/>
        <v>31415.798000000003</v>
      </c>
      <c r="AA275" t="s">
        <v>44</v>
      </c>
      <c r="AB275">
        <v>9</v>
      </c>
      <c r="AD275" t="s">
        <v>35</v>
      </c>
      <c r="AF275" t="s">
        <v>31</v>
      </c>
    </row>
    <row r="276" spans="1:32" ht="12.75" customHeight="1">
      <c r="A276" s="30" t="s">
        <v>108</v>
      </c>
      <c r="B276" s="31" t="s">
        <v>141</v>
      </c>
      <c r="C276" s="32">
        <v>46659.591</v>
      </c>
      <c r="D276" s="33"/>
      <c r="E276">
        <f t="shared" si="23"/>
        <v>13527.49660014664</v>
      </c>
      <c r="F276">
        <f t="shared" si="24"/>
        <v>13527.5</v>
      </c>
      <c r="G276">
        <f t="shared" si="25"/>
        <v>-1.0772499954327941E-3</v>
      </c>
      <c r="I276">
        <f t="shared" si="29"/>
        <v>-1.0772499954327941E-3</v>
      </c>
      <c r="O276">
        <f t="shared" ca="1" si="26"/>
        <v>-6.1408383439297571E-3</v>
      </c>
      <c r="Q276" s="2">
        <f t="shared" si="27"/>
        <v>31641.091</v>
      </c>
      <c r="AA276" t="s">
        <v>44</v>
      </c>
      <c r="AB276">
        <v>6</v>
      </c>
      <c r="AD276" t="s">
        <v>29</v>
      </c>
      <c r="AF276" t="s">
        <v>31</v>
      </c>
    </row>
    <row r="277" spans="1:32" ht="12.75" customHeight="1">
      <c r="A277" s="30" t="s">
        <v>109</v>
      </c>
      <c r="B277" s="31" t="s">
        <v>141</v>
      </c>
      <c r="C277" s="32">
        <v>46739.428999999996</v>
      </c>
      <c r="D277" s="33"/>
      <c r="E277">
        <f t="shared" ref="E277:E340" si="30">+(C277-C$7)/C$8</f>
        <v>13779.469209431913</v>
      </c>
      <c r="F277">
        <f t="shared" ref="F277:F340" si="31">ROUND(2*E277,0)/2</f>
        <v>13779.5</v>
      </c>
      <c r="G277">
        <f t="shared" ref="G277:G340" si="32">+C277-(C$7+F277*C$8)</f>
        <v>-9.7560499998508021E-3</v>
      </c>
      <c r="I277">
        <f t="shared" si="29"/>
        <v>-9.7560499998508021E-3</v>
      </c>
      <c r="O277">
        <f t="shared" ref="O277:O340" ca="1" si="33">+C$11+C$12*$F277</f>
        <v>-6.3293784243190817E-3</v>
      </c>
      <c r="Q277" s="2">
        <f t="shared" ref="Q277:Q340" si="34">+C277-15018.5</f>
        <v>31720.928999999996</v>
      </c>
      <c r="AA277" t="s">
        <v>44</v>
      </c>
      <c r="AB277">
        <v>5</v>
      </c>
      <c r="AD277" t="s">
        <v>29</v>
      </c>
      <c r="AF277" t="s">
        <v>31</v>
      </c>
    </row>
    <row r="278" spans="1:32" ht="12.75" customHeight="1">
      <c r="A278" s="30" t="s">
        <v>109</v>
      </c>
      <c r="B278" s="31"/>
      <c r="C278" s="32">
        <v>46765.264000000003</v>
      </c>
      <c r="D278" s="33"/>
      <c r="E278">
        <f t="shared" si="30"/>
        <v>13861.005725387809</v>
      </c>
      <c r="F278">
        <f t="shared" si="31"/>
        <v>13861</v>
      </c>
      <c r="G278">
        <f t="shared" si="32"/>
        <v>1.8141000036848709E-3</v>
      </c>
      <c r="I278">
        <f t="shared" si="29"/>
        <v>1.8141000036848709E-3</v>
      </c>
      <c r="O278">
        <f t="shared" ca="1" si="33"/>
        <v>-6.3903546804767401E-3</v>
      </c>
      <c r="Q278" s="2">
        <f t="shared" si="34"/>
        <v>31746.764000000003</v>
      </c>
      <c r="AA278" t="s">
        <v>44</v>
      </c>
      <c r="AB278">
        <v>7</v>
      </c>
      <c r="AD278" t="s">
        <v>35</v>
      </c>
      <c r="AF278" t="s">
        <v>31</v>
      </c>
    </row>
    <row r="279" spans="1:32" ht="12.75" customHeight="1">
      <c r="A279" s="30" t="s">
        <v>110</v>
      </c>
      <c r="B279" s="31"/>
      <c r="C279" s="32">
        <v>47002.578999999998</v>
      </c>
      <c r="D279" s="33"/>
      <c r="E279">
        <f t="shared" si="30"/>
        <v>14609.983402340338</v>
      </c>
      <c r="F279">
        <f t="shared" si="31"/>
        <v>14610</v>
      </c>
      <c r="G279">
        <f t="shared" si="32"/>
        <v>-5.2589999977499247E-3</v>
      </c>
      <c r="I279">
        <f t="shared" si="29"/>
        <v>-5.2589999977499247E-3</v>
      </c>
      <c r="O279">
        <f t="shared" ca="1" si="33"/>
        <v>-6.9507376971894522E-3</v>
      </c>
      <c r="Q279" s="2">
        <f t="shared" si="34"/>
        <v>31984.078999999998</v>
      </c>
      <c r="AA279" t="s">
        <v>44</v>
      </c>
      <c r="AB279">
        <v>6</v>
      </c>
      <c r="AD279" t="s">
        <v>29</v>
      </c>
      <c r="AF279" t="s">
        <v>31</v>
      </c>
    </row>
    <row r="280" spans="1:32" ht="12.75" customHeight="1">
      <c r="A280" s="30" t="s">
        <v>111</v>
      </c>
      <c r="B280" s="31"/>
      <c r="C280" s="32">
        <v>47027.61</v>
      </c>
      <c r="D280" s="33"/>
      <c r="E280">
        <f t="shared" si="30"/>
        <v>14688.982455210158</v>
      </c>
      <c r="F280">
        <f t="shared" si="31"/>
        <v>14689</v>
      </c>
      <c r="G280">
        <f t="shared" si="32"/>
        <v>-5.5590999982086942E-3</v>
      </c>
      <c r="I280">
        <f t="shared" si="29"/>
        <v>-5.5590999982086942E-3</v>
      </c>
      <c r="O280">
        <f t="shared" ca="1" si="33"/>
        <v>-7.0098435160416608E-3</v>
      </c>
      <c r="Q280" s="2">
        <f t="shared" si="34"/>
        <v>32009.11</v>
      </c>
      <c r="AA280" t="s">
        <v>44</v>
      </c>
      <c r="AB280">
        <v>6</v>
      </c>
      <c r="AD280" t="s">
        <v>29</v>
      </c>
      <c r="AF280" t="s">
        <v>31</v>
      </c>
    </row>
    <row r="281" spans="1:32" ht="12.75" customHeight="1">
      <c r="A281" s="30" t="s">
        <v>112</v>
      </c>
      <c r="B281" s="31" t="s">
        <v>141</v>
      </c>
      <c r="C281" s="32">
        <v>47078.464999999997</v>
      </c>
      <c r="D281" s="33"/>
      <c r="E281">
        <f t="shared" si="30"/>
        <v>14849.483307501074</v>
      </c>
      <c r="F281">
        <f t="shared" si="31"/>
        <v>14849.5</v>
      </c>
      <c r="G281">
        <f t="shared" si="32"/>
        <v>-5.2890500010107644E-3</v>
      </c>
      <c r="I281">
        <f t="shared" si="29"/>
        <v>-5.2890500010107644E-3</v>
      </c>
      <c r="O281">
        <f t="shared" ca="1" si="33"/>
        <v>-7.1299255910515277E-3</v>
      </c>
      <c r="Q281" s="2">
        <f t="shared" si="34"/>
        <v>32059.964999999997</v>
      </c>
      <c r="AA281" t="s">
        <v>44</v>
      </c>
      <c r="AB281">
        <v>6</v>
      </c>
      <c r="AD281" t="s">
        <v>29</v>
      </c>
      <c r="AF281" t="s">
        <v>31</v>
      </c>
    </row>
    <row r="282" spans="1:32" ht="12.75" customHeight="1">
      <c r="A282" s="30" t="s">
        <v>113</v>
      </c>
      <c r="B282" s="31"/>
      <c r="C282" s="32">
        <v>47169.245999999999</v>
      </c>
      <c r="D282" s="33"/>
      <c r="E282">
        <f t="shared" si="30"/>
        <v>15135.992556774954</v>
      </c>
      <c r="F282">
        <f t="shared" si="31"/>
        <v>15136</v>
      </c>
      <c r="G282">
        <f t="shared" si="32"/>
        <v>-2.3584000009577721E-3</v>
      </c>
      <c r="I282">
        <f t="shared" si="29"/>
        <v>-2.3584000009577721E-3</v>
      </c>
      <c r="O282">
        <f t="shared" ca="1" si="33"/>
        <v>-7.3442777062560569E-3</v>
      </c>
      <c r="Q282" s="2">
        <f t="shared" si="34"/>
        <v>32150.745999999999</v>
      </c>
      <c r="AA282" t="s">
        <v>44</v>
      </c>
      <c r="AB282">
        <v>7</v>
      </c>
      <c r="AD282" t="s">
        <v>29</v>
      </c>
      <c r="AF282" t="s">
        <v>31</v>
      </c>
    </row>
    <row r="283" spans="1:32" ht="12.75" customHeight="1">
      <c r="A283" s="30" t="s">
        <v>115</v>
      </c>
      <c r="B283" s="31"/>
      <c r="C283" s="32">
        <v>47467.400999999998</v>
      </c>
      <c r="D283" s="33"/>
      <c r="E283">
        <f t="shared" si="30"/>
        <v>16076.98423143431</v>
      </c>
      <c r="F283">
        <f t="shared" si="31"/>
        <v>16077</v>
      </c>
      <c r="G283">
        <f t="shared" si="32"/>
        <v>-4.9962999983108602E-3</v>
      </c>
      <c r="I283">
        <f t="shared" si="29"/>
        <v>-4.9962999983108602E-3</v>
      </c>
      <c r="O283">
        <f t="shared" ca="1" si="33"/>
        <v>-8.0483103080273011E-3</v>
      </c>
      <c r="Q283" s="2">
        <f t="shared" si="34"/>
        <v>32448.900999999998</v>
      </c>
      <c r="AA283" t="s">
        <v>44</v>
      </c>
      <c r="AB283">
        <v>16</v>
      </c>
      <c r="AD283" t="s">
        <v>114</v>
      </c>
      <c r="AF283" t="s">
        <v>31</v>
      </c>
    </row>
    <row r="284" spans="1:32" ht="12.75" customHeight="1">
      <c r="A284" s="30" t="s">
        <v>115</v>
      </c>
      <c r="B284" s="31"/>
      <c r="C284" s="32">
        <v>47480.381999999998</v>
      </c>
      <c r="D284" s="33"/>
      <c r="E284">
        <f t="shared" si="30"/>
        <v>16117.952898499268</v>
      </c>
      <c r="F284">
        <f t="shared" si="31"/>
        <v>16118</v>
      </c>
      <c r="G284">
        <f t="shared" si="32"/>
        <v>-1.4924199997039977E-2</v>
      </c>
      <c r="I284">
        <f t="shared" si="29"/>
        <v>-1.4924199997039977E-2</v>
      </c>
      <c r="O284">
        <f t="shared" ca="1" si="33"/>
        <v>-8.0789854798366759E-3</v>
      </c>
      <c r="Q284" s="2">
        <f t="shared" si="34"/>
        <v>32461.881999999998</v>
      </c>
      <c r="AA284" t="s">
        <v>44</v>
      </c>
      <c r="AB284">
        <v>16</v>
      </c>
      <c r="AD284" t="s">
        <v>114</v>
      </c>
      <c r="AF284" t="s">
        <v>31</v>
      </c>
    </row>
    <row r="285" spans="1:32" ht="12.75" customHeight="1">
      <c r="A285" s="30" t="s">
        <v>115</v>
      </c>
      <c r="B285" s="31"/>
      <c r="C285" s="32">
        <v>47480.389000000003</v>
      </c>
      <c r="D285" s="33"/>
      <c r="E285">
        <f t="shared" si="30"/>
        <v>16117.974990839586</v>
      </c>
      <c r="F285">
        <f t="shared" si="31"/>
        <v>16118</v>
      </c>
      <c r="G285">
        <f t="shared" si="32"/>
        <v>-7.924199991975911E-3</v>
      </c>
      <c r="I285">
        <f t="shared" si="29"/>
        <v>-7.924199991975911E-3</v>
      </c>
      <c r="O285">
        <f t="shared" ca="1" si="33"/>
        <v>-8.0789854798366759E-3</v>
      </c>
      <c r="Q285" s="2">
        <f t="shared" si="34"/>
        <v>32461.889000000003</v>
      </c>
      <c r="AA285" t="s">
        <v>44</v>
      </c>
      <c r="AB285">
        <v>6</v>
      </c>
      <c r="AD285" t="s">
        <v>29</v>
      </c>
      <c r="AF285" t="s">
        <v>31</v>
      </c>
    </row>
    <row r="286" spans="1:32" ht="12.75" customHeight="1">
      <c r="A286" s="30" t="s">
        <v>115</v>
      </c>
      <c r="B286" s="31"/>
      <c r="C286" s="32">
        <v>47481.34</v>
      </c>
      <c r="D286" s="33"/>
      <c r="E286">
        <f t="shared" si="30"/>
        <v>16120.976393071966</v>
      </c>
      <c r="F286">
        <f t="shared" si="31"/>
        <v>16121</v>
      </c>
      <c r="G286">
        <f t="shared" si="32"/>
        <v>-7.4798999994527549E-3</v>
      </c>
      <c r="I286">
        <f t="shared" si="29"/>
        <v>-7.4798999994527549E-3</v>
      </c>
      <c r="O286">
        <f t="shared" ca="1" si="33"/>
        <v>-8.0812300046032154E-3</v>
      </c>
      <c r="Q286" s="2">
        <f t="shared" si="34"/>
        <v>32462.839999999997</v>
      </c>
      <c r="AA286" t="s">
        <v>44</v>
      </c>
      <c r="AB286">
        <v>13</v>
      </c>
      <c r="AD286" t="s">
        <v>114</v>
      </c>
      <c r="AF286" t="s">
        <v>31</v>
      </c>
    </row>
    <row r="287" spans="1:32" ht="12.75" customHeight="1">
      <c r="A287" s="30" t="s">
        <v>115</v>
      </c>
      <c r="B287" s="31" t="s">
        <v>141</v>
      </c>
      <c r="C287" s="32">
        <v>47481.502</v>
      </c>
      <c r="D287" s="33"/>
      <c r="E287">
        <f t="shared" si="30"/>
        <v>16121.487672947529</v>
      </c>
      <c r="F287">
        <f t="shared" si="31"/>
        <v>16121.5</v>
      </c>
      <c r="G287">
        <f t="shared" si="32"/>
        <v>-3.9058499969542027E-3</v>
      </c>
      <c r="I287">
        <f t="shared" si="29"/>
        <v>-3.9058499969542027E-3</v>
      </c>
      <c r="O287">
        <f t="shared" ca="1" si="33"/>
        <v>-8.081604092064305E-3</v>
      </c>
      <c r="Q287" s="2">
        <f t="shared" si="34"/>
        <v>32463.002</v>
      </c>
      <c r="AA287" t="s">
        <v>44</v>
      </c>
      <c r="AB287">
        <v>7</v>
      </c>
      <c r="AD287" t="s">
        <v>102</v>
      </c>
      <c r="AF287" t="s">
        <v>31</v>
      </c>
    </row>
    <row r="288" spans="1:32" ht="12.75" customHeight="1">
      <c r="A288" s="30" t="s">
        <v>116</v>
      </c>
      <c r="B288" s="31" t="s">
        <v>141</v>
      </c>
      <c r="C288" s="32">
        <v>47736.565999999999</v>
      </c>
      <c r="D288" s="33"/>
      <c r="E288">
        <f t="shared" si="30"/>
        <v>16926.482056759014</v>
      </c>
      <c r="F288">
        <f t="shared" si="31"/>
        <v>16926.5</v>
      </c>
      <c r="G288">
        <f t="shared" si="32"/>
        <v>-5.6853499991120771E-3</v>
      </c>
      <c r="I288">
        <f t="shared" si="29"/>
        <v>-5.6853499991120771E-3</v>
      </c>
      <c r="O288">
        <f t="shared" ca="1" si="33"/>
        <v>-8.6838849044190893E-3</v>
      </c>
      <c r="Q288" s="2">
        <f t="shared" si="34"/>
        <v>32718.065999999999</v>
      </c>
      <c r="AA288" t="s">
        <v>44</v>
      </c>
      <c r="AB288">
        <v>6</v>
      </c>
      <c r="AD288" t="s">
        <v>29</v>
      </c>
      <c r="AF288" t="s">
        <v>31</v>
      </c>
    </row>
    <row r="289" spans="1:32" ht="12.75" customHeight="1">
      <c r="A289" s="30" t="s">
        <v>117</v>
      </c>
      <c r="B289" s="31" t="s">
        <v>141</v>
      </c>
      <c r="C289" s="32">
        <v>47854.436000000002</v>
      </c>
      <c r="D289" s="33"/>
      <c r="E289">
        <f t="shared" si="30"/>
        <v>17298.485506951369</v>
      </c>
      <c r="F289">
        <f t="shared" si="31"/>
        <v>17298.5</v>
      </c>
      <c r="G289">
        <f t="shared" si="32"/>
        <v>-4.5921499986434355E-3</v>
      </c>
      <c r="I289">
        <f t="shared" si="29"/>
        <v>-4.5921499986434355E-3</v>
      </c>
      <c r="O289">
        <f t="shared" ca="1" si="33"/>
        <v>-8.9622059754699956E-3</v>
      </c>
      <c r="Q289" s="2">
        <f t="shared" si="34"/>
        <v>32835.936000000002</v>
      </c>
      <c r="AA289" t="s">
        <v>44</v>
      </c>
      <c r="AB289">
        <v>6</v>
      </c>
      <c r="AD289" t="s">
        <v>29</v>
      </c>
      <c r="AF289" t="s">
        <v>31</v>
      </c>
    </row>
    <row r="290" spans="1:32" ht="12.75" customHeight="1">
      <c r="A290" s="30" t="s">
        <v>118</v>
      </c>
      <c r="B290" s="31" t="s">
        <v>141</v>
      </c>
      <c r="C290" s="32">
        <v>48126.603000000003</v>
      </c>
      <c r="D290" s="33"/>
      <c r="E290">
        <f t="shared" si="30"/>
        <v>18157.457790216835</v>
      </c>
      <c r="F290">
        <f t="shared" si="31"/>
        <v>18157.5</v>
      </c>
      <c r="G290">
        <f t="shared" si="32"/>
        <v>-1.3374249996559229E-2</v>
      </c>
      <c r="I290">
        <f t="shared" si="29"/>
        <v>-1.3374249996559229E-2</v>
      </c>
      <c r="O290">
        <f t="shared" ca="1" si="33"/>
        <v>-9.6048882336224918E-3</v>
      </c>
      <c r="Q290" s="2">
        <f t="shared" si="34"/>
        <v>33108.103000000003</v>
      </c>
      <c r="AB290">
        <v>7</v>
      </c>
      <c r="AD290" t="s">
        <v>29</v>
      </c>
      <c r="AF290" t="s">
        <v>31</v>
      </c>
    </row>
    <row r="291" spans="1:32" ht="12.75" customHeight="1">
      <c r="A291" s="30" t="s">
        <v>119</v>
      </c>
      <c r="B291" s="31" t="s">
        <v>141</v>
      </c>
      <c r="C291" s="32">
        <v>48126.603999999999</v>
      </c>
      <c r="D291" s="33"/>
      <c r="E291">
        <f t="shared" si="30"/>
        <v>18157.460946265437</v>
      </c>
      <c r="F291">
        <f t="shared" si="31"/>
        <v>18157.5</v>
      </c>
      <c r="G291">
        <f t="shared" si="32"/>
        <v>-1.2374249999993481E-2</v>
      </c>
      <c r="I291">
        <f t="shared" si="29"/>
        <v>-1.2374249999993481E-2</v>
      </c>
      <c r="O291">
        <f t="shared" ca="1" si="33"/>
        <v>-9.6048882336224918E-3</v>
      </c>
      <c r="Q291" s="2">
        <f t="shared" si="34"/>
        <v>33108.103999999999</v>
      </c>
      <c r="AA291" t="s">
        <v>44</v>
      </c>
      <c r="AF291" t="s">
        <v>46</v>
      </c>
    </row>
    <row r="292" spans="1:32" ht="12.75" customHeight="1">
      <c r="A292" s="30" t="s">
        <v>120</v>
      </c>
      <c r="B292" s="31" t="s">
        <v>141</v>
      </c>
      <c r="C292" s="32">
        <v>48255.258000000002</v>
      </c>
      <c r="D292" s="33">
        <v>3.0000000000000001E-3</v>
      </c>
      <c r="E292">
        <f t="shared" si="30"/>
        <v>18563.49922471667</v>
      </c>
      <c r="F292">
        <f t="shared" si="31"/>
        <v>18563.5</v>
      </c>
      <c r="G292">
        <f t="shared" si="32"/>
        <v>-2.4564999330323189E-4</v>
      </c>
      <c r="I292">
        <f t="shared" ref="I292:I327" si="35">+G292</f>
        <v>-2.4564999330323189E-4</v>
      </c>
      <c r="O292">
        <f t="shared" ca="1" si="33"/>
        <v>-9.908647252027513E-3</v>
      </c>
      <c r="Q292" s="2">
        <f t="shared" si="34"/>
        <v>33236.758000000002</v>
      </c>
      <c r="AA292" t="s">
        <v>44</v>
      </c>
      <c r="AB292">
        <v>7</v>
      </c>
      <c r="AD292" t="s">
        <v>29</v>
      </c>
      <c r="AF292" t="s">
        <v>31</v>
      </c>
    </row>
    <row r="293" spans="1:32" ht="12.75" customHeight="1">
      <c r="A293" s="30" t="s">
        <v>121</v>
      </c>
      <c r="B293" s="31" t="s">
        <v>141</v>
      </c>
      <c r="C293" s="32">
        <v>48473.576999999997</v>
      </c>
      <c r="D293" s="33">
        <v>3.0000000000000001E-3</v>
      </c>
      <c r="E293">
        <f t="shared" si="30"/>
        <v>19252.524602187961</v>
      </c>
      <c r="F293">
        <f t="shared" si="31"/>
        <v>19252.5</v>
      </c>
      <c r="G293">
        <f t="shared" si="32"/>
        <v>7.7952499996172264E-3</v>
      </c>
      <c r="I293">
        <f t="shared" si="35"/>
        <v>7.7952499996172264E-3</v>
      </c>
      <c r="O293">
        <f t="shared" ca="1" si="33"/>
        <v>-1.0424139773409434E-2</v>
      </c>
      <c r="Q293" s="2">
        <f t="shared" si="34"/>
        <v>33455.076999999997</v>
      </c>
      <c r="AA293" t="s">
        <v>44</v>
      </c>
      <c r="AB293">
        <v>6</v>
      </c>
      <c r="AD293" t="s">
        <v>29</v>
      </c>
      <c r="AF293" t="s">
        <v>31</v>
      </c>
    </row>
    <row r="294" spans="1:32" ht="12.75" customHeight="1">
      <c r="A294" s="30" t="s">
        <v>122</v>
      </c>
      <c r="B294" s="31"/>
      <c r="C294" s="32">
        <v>48541.521999999997</v>
      </c>
      <c r="D294" s="33">
        <v>8.0000000000000002E-3</v>
      </c>
      <c r="E294">
        <f t="shared" si="30"/>
        <v>19466.962325300872</v>
      </c>
      <c r="F294">
        <f t="shared" si="31"/>
        <v>19467</v>
      </c>
      <c r="G294">
        <f t="shared" si="32"/>
        <v>-1.1937299997953232E-2</v>
      </c>
      <c r="I294">
        <f t="shared" si="35"/>
        <v>-1.1937299997953232E-2</v>
      </c>
      <c r="O294">
        <f t="shared" ca="1" si="33"/>
        <v>-1.0584623294217013E-2</v>
      </c>
      <c r="Q294" s="2">
        <f t="shared" si="34"/>
        <v>33523.021999999997</v>
      </c>
      <c r="AA294" t="s">
        <v>44</v>
      </c>
      <c r="AB294">
        <v>8</v>
      </c>
      <c r="AD294" t="s">
        <v>29</v>
      </c>
      <c r="AF294" t="s">
        <v>31</v>
      </c>
    </row>
    <row r="295" spans="1:32" ht="12.75" customHeight="1">
      <c r="A295" s="30" t="s">
        <v>123</v>
      </c>
      <c r="B295" s="31"/>
      <c r="C295" s="32">
        <v>48835.567000000003</v>
      </c>
      <c r="D295" s="33">
        <v>5.0000000000000001E-3</v>
      </c>
      <c r="E295">
        <f t="shared" si="30"/>
        <v>20394.982640154612</v>
      </c>
      <c r="F295">
        <f t="shared" si="31"/>
        <v>20395</v>
      </c>
      <c r="G295">
        <f t="shared" si="32"/>
        <v>-5.5004999958327971E-3</v>
      </c>
      <c r="I295">
        <f t="shared" si="35"/>
        <v>-5.5004999958327971E-3</v>
      </c>
      <c r="O295">
        <f t="shared" ca="1" si="33"/>
        <v>-1.127892962199992E-2</v>
      </c>
      <c r="Q295" s="2">
        <f t="shared" si="34"/>
        <v>33817.067000000003</v>
      </c>
      <c r="AA295" t="s">
        <v>44</v>
      </c>
      <c r="AB295">
        <v>6</v>
      </c>
      <c r="AD295" t="s">
        <v>29</v>
      </c>
      <c r="AF295" t="s">
        <v>31</v>
      </c>
    </row>
    <row r="296" spans="1:32" ht="12.75" customHeight="1">
      <c r="A296" s="30" t="s">
        <v>124</v>
      </c>
      <c r="B296" s="31"/>
      <c r="C296" s="32">
        <v>49001.27</v>
      </c>
      <c r="D296" s="33">
        <v>3.0000000000000001E-3</v>
      </c>
      <c r="E296">
        <f t="shared" si="30"/>
        <v>20917.949363724816</v>
      </c>
      <c r="F296">
        <f t="shared" si="31"/>
        <v>20918</v>
      </c>
      <c r="G296">
        <f t="shared" si="32"/>
        <v>-1.6044199997850228E-2</v>
      </c>
      <c r="I296">
        <f t="shared" si="35"/>
        <v>-1.6044199997850228E-2</v>
      </c>
      <c r="O296">
        <f t="shared" ca="1" si="33"/>
        <v>-1.1670225106299986E-2</v>
      </c>
      <c r="Q296" s="2">
        <f t="shared" si="34"/>
        <v>33982.769999999997</v>
      </c>
      <c r="AA296" t="s">
        <v>44</v>
      </c>
      <c r="AB296">
        <v>6</v>
      </c>
      <c r="AD296" t="s">
        <v>29</v>
      </c>
      <c r="AF296" t="s">
        <v>31</v>
      </c>
    </row>
    <row r="297" spans="1:32" ht="12.75" customHeight="1">
      <c r="A297" s="30" t="s">
        <v>125</v>
      </c>
      <c r="B297" s="31"/>
      <c r="C297" s="32">
        <v>49200.567000000003</v>
      </c>
      <c r="D297" s="33">
        <v>5.0000000000000001E-3</v>
      </c>
      <c r="E297">
        <f t="shared" si="30"/>
        <v>21546.940384450922</v>
      </c>
      <c r="F297">
        <f t="shared" si="31"/>
        <v>21547</v>
      </c>
      <c r="G297">
        <f t="shared" si="32"/>
        <v>-1.888929999404354E-2</v>
      </c>
      <c r="I297">
        <f t="shared" si="35"/>
        <v>-1.888929999404354E-2</v>
      </c>
      <c r="O297">
        <f t="shared" ca="1" si="33"/>
        <v>-1.2140827132351113E-2</v>
      </c>
      <c r="Q297" s="2">
        <f t="shared" si="34"/>
        <v>34182.067000000003</v>
      </c>
      <c r="AA297" t="s">
        <v>44</v>
      </c>
      <c r="AB297">
        <v>6</v>
      </c>
      <c r="AD297" t="s">
        <v>29</v>
      </c>
      <c r="AF297" t="s">
        <v>31</v>
      </c>
    </row>
    <row r="298" spans="1:32" ht="12.75" customHeight="1">
      <c r="A298" s="30" t="s">
        <v>126</v>
      </c>
      <c r="B298" s="31" t="s">
        <v>141</v>
      </c>
      <c r="C298" s="32">
        <v>49336.339</v>
      </c>
      <c r="D298" s="33">
        <v>8.0000000000000002E-3</v>
      </c>
      <c r="E298">
        <f t="shared" si="30"/>
        <v>21975.443416940227</v>
      </c>
      <c r="F298">
        <f t="shared" si="31"/>
        <v>21975.5</v>
      </c>
      <c r="G298">
        <f t="shared" si="32"/>
        <v>-1.7928449997270945E-2</v>
      </c>
      <c r="I298">
        <f t="shared" si="35"/>
        <v>-1.7928449997270945E-2</v>
      </c>
      <c r="O298">
        <f t="shared" ca="1" si="33"/>
        <v>-1.2461420086505182E-2</v>
      </c>
      <c r="Q298" s="2">
        <f t="shared" si="34"/>
        <v>34317.839</v>
      </c>
      <c r="AA298" t="s">
        <v>44</v>
      </c>
      <c r="AB298">
        <v>4</v>
      </c>
      <c r="AD298" t="s">
        <v>29</v>
      </c>
      <c r="AF298" t="s">
        <v>31</v>
      </c>
    </row>
    <row r="299" spans="1:32" ht="12.75" customHeight="1">
      <c r="A299" s="30" t="s">
        <v>127</v>
      </c>
      <c r="B299" s="31"/>
      <c r="C299" s="32">
        <v>49605.510999999999</v>
      </c>
      <c r="D299" s="33">
        <v>3.0000000000000001E-3</v>
      </c>
      <c r="E299">
        <f t="shared" si="30"/>
        <v>22824.963334605225</v>
      </c>
      <c r="F299">
        <f t="shared" si="31"/>
        <v>22825</v>
      </c>
      <c r="G299">
        <f t="shared" si="32"/>
        <v>-1.1617500000284053E-2</v>
      </c>
      <c r="I299">
        <f t="shared" si="35"/>
        <v>-1.1617500000284053E-2</v>
      </c>
      <c r="O299">
        <f t="shared" ca="1" si="33"/>
        <v>-1.3096994682896969E-2</v>
      </c>
      <c r="Q299" s="2">
        <f t="shared" si="34"/>
        <v>34587.010999999999</v>
      </c>
      <c r="AA299" t="s">
        <v>44</v>
      </c>
      <c r="AB299">
        <v>6</v>
      </c>
      <c r="AD299" t="s">
        <v>29</v>
      </c>
      <c r="AF299" t="s">
        <v>31</v>
      </c>
    </row>
    <row r="300" spans="1:32" ht="12.75" customHeight="1">
      <c r="A300" s="30" t="s">
        <v>128</v>
      </c>
      <c r="B300" s="31" t="s">
        <v>141</v>
      </c>
      <c r="C300" s="32">
        <v>49650.35</v>
      </c>
      <c r="D300" s="33">
        <v>8.0000000000000002E-3</v>
      </c>
      <c r="E300" s="30">
        <f t="shared" si="30"/>
        <v>22966.47739843126</v>
      </c>
      <c r="F300">
        <f t="shared" si="31"/>
        <v>22966.5</v>
      </c>
      <c r="G300">
        <f t="shared" si="32"/>
        <v>-7.1613499967497773E-3</v>
      </c>
      <c r="I300">
        <f t="shared" si="35"/>
        <v>-7.1613499967497773E-3</v>
      </c>
      <c r="O300">
        <f t="shared" ca="1" si="33"/>
        <v>-1.320286143438542E-2</v>
      </c>
      <c r="Q300" s="2">
        <f t="shared" si="34"/>
        <v>34631.85</v>
      </c>
      <c r="AA300" t="s">
        <v>44</v>
      </c>
      <c r="AB300">
        <v>5</v>
      </c>
      <c r="AD300" t="s">
        <v>29</v>
      </c>
      <c r="AF300" t="s">
        <v>31</v>
      </c>
    </row>
    <row r="301" spans="1:32" ht="12.75" customHeight="1">
      <c r="A301" s="30" t="s">
        <v>129</v>
      </c>
      <c r="B301" s="31" t="s">
        <v>141</v>
      </c>
      <c r="C301" s="32">
        <v>50034.366000000002</v>
      </c>
      <c r="D301" s="33">
        <v>8.0000000000000002E-3</v>
      </c>
      <c r="E301" s="30">
        <f t="shared" si="30"/>
        <v>24178.450563181108</v>
      </c>
      <c r="F301">
        <f t="shared" si="31"/>
        <v>24178.5</v>
      </c>
      <c r="G301">
        <f t="shared" si="32"/>
        <v>-1.5664149992517196E-2</v>
      </c>
      <c r="I301">
        <f t="shared" si="35"/>
        <v>-1.5664149992517196E-2</v>
      </c>
      <c r="O301">
        <f t="shared" ca="1" si="33"/>
        <v>-1.4109649440067405E-2</v>
      </c>
      <c r="Q301" s="2">
        <f t="shared" si="34"/>
        <v>35015.866000000002</v>
      </c>
      <c r="AA301" t="s">
        <v>44</v>
      </c>
      <c r="AB301">
        <v>5</v>
      </c>
      <c r="AD301" t="s">
        <v>29</v>
      </c>
      <c r="AF301" t="s">
        <v>31</v>
      </c>
    </row>
    <row r="302" spans="1:32" ht="12.75" customHeight="1">
      <c r="A302" s="30" t="s">
        <v>130</v>
      </c>
      <c r="B302" s="31" t="s">
        <v>141</v>
      </c>
      <c r="C302" s="32">
        <v>50311.612999999998</v>
      </c>
      <c r="D302" s="33">
        <v>3.0000000000000001E-3</v>
      </c>
      <c r="E302" s="30">
        <f t="shared" si="30"/>
        <v>25053.455573408271</v>
      </c>
      <c r="F302">
        <f t="shared" si="31"/>
        <v>25053.5</v>
      </c>
      <c r="G302">
        <f t="shared" si="32"/>
        <v>-1.4076649997150525E-2</v>
      </c>
      <c r="I302">
        <f t="shared" si="35"/>
        <v>-1.4076649997150525E-2</v>
      </c>
      <c r="O302">
        <f t="shared" ca="1" si="33"/>
        <v>-1.4764302496974781E-2</v>
      </c>
      <c r="Q302" s="2">
        <f t="shared" si="34"/>
        <v>35293.112999999998</v>
      </c>
      <c r="AA302" t="s">
        <v>44</v>
      </c>
      <c r="AB302">
        <v>6</v>
      </c>
      <c r="AD302" t="s">
        <v>29</v>
      </c>
      <c r="AF302" t="s">
        <v>31</v>
      </c>
    </row>
    <row r="303" spans="1:32" ht="12.75" customHeight="1">
      <c r="A303" s="30" t="s">
        <v>131</v>
      </c>
      <c r="B303" s="31"/>
      <c r="C303" s="32">
        <v>50422.353999999999</v>
      </c>
      <c r="D303" s="33">
        <v>3.0000000000000001E-3</v>
      </c>
      <c r="E303" s="30">
        <f t="shared" si="30"/>
        <v>25402.959553027777</v>
      </c>
      <c r="F303">
        <f t="shared" si="31"/>
        <v>25403</v>
      </c>
      <c r="G303">
        <f t="shared" si="32"/>
        <v>-1.2815699999919161E-2</v>
      </c>
      <c r="I303">
        <f t="shared" si="35"/>
        <v>-1.2815699999919161E-2</v>
      </c>
      <c r="O303">
        <f t="shared" ca="1" si="33"/>
        <v>-1.5025789632276638E-2</v>
      </c>
      <c r="Q303" s="2">
        <f t="shared" si="34"/>
        <v>35403.853999999999</v>
      </c>
      <c r="AA303" t="s">
        <v>44</v>
      </c>
      <c r="AB303">
        <v>6</v>
      </c>
      <c r="AD303" t="s">
        <v>29</v>
      </c>
      <c r="AF303" t="s">
        <v>31</v>
      </c>
    </row>
    <row r="304" spans="1:32" ht="12.75" customHeight="1">
      <c r="A304" s="30" t="s">
        <v>132</v>
      </c>
      <c r="B304" s="31" t="s">
        <v>141</v>
      </c>
      <c r="C304" s="32">
        <v>50670.601999999999</v>
      </c>
      <c r="D304" s="33">
        <v>3.0000000000000001E-3</v>
      </c>
      <c r="E304" s="30">
        <f t="shared" si="30"/>
        <v>26186.442309482762</v>
      </c>
      <c r="F304">
        <f t="shared" si="31"/>
        <v>26186.5</v>
      </c>
      <c r="G304">
        <f t="shared" si="32"/>
        <v>-1.8279349998920225E-2</v>
      </c>
      <c r="I304">
        <f t="shared" si="35"/>
        <v>-1.8279349998920225E-2</v>
      </c>
      <c r="O304">
        <f t="shared" ca="1" si="33"/>
        <v>-1.5611984683804557E-2</v>
      </c>
      <c r="Q304" s="2">
        <f t="shared" si="34"/>
        <v>35652.101999999999</v>
      </c>
      <c r="AA304" t="s">
        <v>44</v>
      </c>
      <c r="AB304">
        <v>6</v>
      </c>
      <c r="AD304" t="s">
        <v>29</v>
      </c>
      <c r="AF304" t="s">
        <v>31</v>
      </c>
    </row>
    <row r="305" spans="1:32" ht="12.75" customHeight="1">
      <c r="A305" s="30" t="s">
        <v>135</v>
      </c>
      <c r="B305" s="31"/>
      <c r="C305" s="32">
        <v>50706.565000000002</v>
      </c>
      <c r="D305" s="33">
        <v>4.0000000000000001E-3</v>
      </c>
      <c r="E305" s="30">
        <f t="shared" si="30"/>
        <v>26299.943285806414</v>
      </c>
      <c r="F305">
        <f t="shared" si="31"/>
        <v>26300</v>
      </c>
      <c r="G305">
        <f t="shared" si="32"/>
        <v>-1.796999999351101E-2</v>
      </c>
      <c r="I305">
        <f t="shared" si="35"/>
        <v>-1.796999999351101E-2</v>
      </c>
      <c r="O305">
        <f t="shared" ca="1" si="33"/>
        <v>-1.5696902537471968E-2</v>
      </c>
      <c r="Q305" s="2">
        <f t="shared" si="34"/>
        <v>35688.065000000002</v>
      </c>
      <c r="AA305" t="s">
        <v>133</v>
      </c>
      <c r="AB305" t="s">
        <v>134</v>
      </c>
      <c r="AD305" t="s">
        <v>114</v>
      </c>
      <c r="AF305" t="s">
        <v>31</v>
      </c>
    </row>
    <row r="306" spans="1:32" ht="12.75" customHeight="1">
      <c r="A306" s="30" t="s">
        <v>136</v>
      </c>
      <c r="B306" s="31" t="s">
        <v>141</v>
      </c>
      <c r="C306" s="32">
        <v>50751.398000000001</v>
      </c>
      <c r="D306" s="33">
        <v>5.0000000000000001E-3</v>
      </c>
      <c r="E306" s="30">
        <f t="shared" si="30"/>
        <v>26441.438413340755</v>
      </c>
      <c r="F306">
        <f t="shared" si="31"/>
        <v>26441.5</v>
      </c>
      <c r="G306">
        <f t="shared" si="32"/>
        <v>-1.9513849998475052E-2</v>
      </c>
      <c r="I306">
        <f t="shared" si="35"/>
        <v>-1.9513849998475052E-2</v>
      </c>
      <c r="O306">
        <f t="shared" ca="1" si="33"/>
        <v>-1.5802769288960419E-2</v>
      </c>
      <c r="Q306" s="2">
        <f t="shared" si="34"/>
        <v>35732.898000000001</v>
      </c>
      <c r="AA306" t="s">
        <v>44</v>
      </c>
      <c r="AB306">
        <v>6</v>
      </c>
      <c r="AD306" t="s">
        <v>29</v>
      </c>
      <c r="AF306" t="s">
        <v>31</v>
      </c>
    </row>
    <row r="307" spans="1:32" ht="12.75" customHeight="1">
      <c r="A307" s="53" t="s">
        <v>885</v>
      </c>
      <c r="B307" s="54" t="s">
        <v>141</v>
      </c>
      <c r="C307" s="55">
        <v>50812.557999999997</v>
      </c>
      <c r="D307" s="55" t="s">
        <v>175</v>
      </c>
      <c r="E307" s="30">
        <f t="shared" si="30"/>
        <v>26634.462346604203</v>
      </c>
      <c r="F307">
        <f t="shared" si="31"/>
        <v>26634.5</v>
      </c>
      <c r="G307">
        <f t="shared" si="32"/>
        <v>-1.1930550004763063E-2</v>
      </c>
      <c r="I307">
        <f t="shared" si="35"/>
        <v>-1.1930550004763063E-2</v>
      </c>
      <c r="O307">
        <f t="shared" ca="1" si="33"/>
        <v>-1.5947167048941131E-2</v>
      </c>
      <c r="Q307" s="2">
        <f t="shared" si="34"/>
        <v>35794.057999999997</v>
      </c>
    </row>
    <row r="308" spans="1:32" ht="12.75" customHeight="1">
      <c r="A308" s="30" t="s">
        <v>135</v>
      </c>
      <c r="B308" s="31" t="s">
        <v>141</v>
      </c>
      <c r="C308" s="32">
        <v>50831.237000000001</v>
      </c>
      <c r="D308" s="33">
        <v>6.0000000000000001E-3</v>
      </c>
      <c r="E308" s="30">
        <f t="shared" si="30"/>
        <v>26693.414178674655</v>
      </c>
      <c r="F308">
        <f t="shared" si="31"/>
        <v>26693.5</v>
      </c>
      <c r="G308">
        <f t="shared" si="32"/>
        <v>-2.7192649999051355E-2</v>
      </c>
      <c r="I308">
        <f t="shared" si="35"/>
        <v>-2.7192649999051355E-2</v>
      </c>
      <c r="O308">
        <f t="shared" ca="1" si="33"/>
        <v>-1.5991309369349744E-2</v>
      </c>
      <c r="Q308" s="2">
        <f t="shared" si="34"/>
        <v>35812.737000000001</v>
      </c>
      <c r="AA308" t="s">
        <v>44</v>
      </c>
      <c r="AB308">
        <v>6</v>
      </c>
      <c r="AD308" t="s">
        <v>29</v>
      </c>
      <c r="AF308" t="s">
        <v>31</v>
      </c>
    </row>
    <row r="309" spans="1:32" ht="12.75" customHeight="1">
      <c r="A309" s="30" t="s">
        <v>138</v>
      </c>
      <c r="B309" s="31"/>
      <c r="C309" s="32">
        <v>51032.606</v>
      </c>
      <c r="D309" s="33">
        <v>3.0000000000000001E-3</v>
      </c>
      <c r="E309" s="30">
        <f t="shared" si="30"/>
        <v>27328.944532130001</v>
      </c>
      <c r="F309">
        <f t="shared" si="31"/>
        <v>27329</v>
      </c>
      <c r="G309">
        <f t="shared" si="32"/>
        <v>-1.757509999879403E-2</v>
      </c>
      <c r="I309">
        <f t="shared" si="35"/>
        <v>-1.757509999879403E-2</v>
      </c>
      <c r="O309">
        <f t="shared" ca="1" si="33"/>
        <v>-1.6466774532395041E-2</v>
      </c>
      <c r="Q309" s="2">
        <f t="shared" si="34"/>
        <v>36014.106</v>
      </c>
      <c r="AA309" t="s">
        <v>44</v>
      </c>
      <c r="AB309">
        <v>7</v>
      </c>
      <c r="AD309" t="s">
        <v>137</v>
      </c>
      <c r="AF309" t="s">
        <v>31</v>
      </c>
    </row>
    <row r="310" spans="1:32" ht="12.75" customHeight="1">
      <c r="A310" s="53" t="s">
        <v>885</v>
      </c>
      <c r="B310" s="54" t="s">
        <v>141</v>
      </c>
      <c r="C310" s="55">
        <v>51125.605000000003</v>
      </c>
      <c r="D310" s="55" t="s">
        <v>175</v>
      </c>
      <c r="E310" s="30">
        <f t="shared" si="30"/>
        <v>27622.453897230869</v>
      </c>
      <c r="F310">
        <f t="shared" si="31"/>
        <v>27622.5</v>
      </c>
      <c r="G310">
        <f t="shared" si="32"/>
        <v>-1.4607749995775521E-2</v>
      </c>
      <c r="I310">
        <f t="shared" si="35"/>
        <v>-1.4607749995775521E-2</v>
      </c>
      <c r="O310">
        <f t="shared" ca="1" si="33"/>
        <v>-1.668636387205483E-2</v>
      </c>
      <c r="Q310" s="2">
        <f t="shared" si="34"/>
        <v>36107.105000000003</v>
      </c>
    </row>
    <row r="311" spans="1:32" ht="12.75" customHeight="1">
      <c r="A311" s="53" t="s">
        <v>885</v>
      </c>
      <c r="B311" s="54" t="s">
        <v>141</v>
      </c>
      <c r="C311" s="55">
        <v>51138.595000000001</v>
      </c>
      <c r="D311" s="55" t="s">
        <v>175</v>
      </c>
      <c r="E311" s="30">
        <f t="shared" si="30"/>
        <v>27663.450968733352</v>
      </c>
      <c r="F311">
        <f t="shared" si="31"/>
        <v>27663.5</v>
      </c>
      <c r="G311">
        <f t="shared" si="32"/>
        <v>-1.5535649996309076E-2</v>
      </c>
      <c r="I311">
        <f t="shared" si="35"/>
        <v>-1.5535649996309076E-2</v>
      </c>
      <c r="O311">
        <f t="shared" ca="1" si="33"/>
        <v>-1.6717039043864203E-2</v>
      </c>
      <c r="Q311" s="2">
        <f t="shared" si="34"/>
        <v>36120.095000000001</v>
      </c>
    </row>
    <row r="312" spans="1:32" ht="12.75" customHeight="1">
      <c r="A312" s="53" t="s">
        <v>885</v>
      </c>
      <c r="B312" s="54" t="s">
        <v>141</v>
      </c>
      <c r="C312" s="55">
        <v>51144.612000000001</v>
      </c>
      <c r="D312" s="55" t="s">
        <v>175</v>
      </c>
      <c r="E312" s="30">
        <f t="shared" si="30"/>
        <v>27682.440913246861</v>
      </c>
      <c r="F312">
        <f t="shared" si="31"/>
        <v>27682.5</v>
      </c>
      <c r="G312">
        <f t="shared" si="32"/>
        <v>-1.8721749998803716E-2</v>
      </c>
      <c r="I312">
        <f t="shared" si="35"/>
        <v>-1.8721749998803716E-2</v>
      </c>
      <c r="O312">
        <f t="shared" ca="1" si="33"/>
        <v>-1.6731254367385619E-2</v>
      </c>
      <c r="Q312" s="2">
        <f t="shared" si="34"/>
        <v>36126.112000000001</v>
      </c>
    </row>
    <row r="313" spans="1:32" ht="12.75" customHeight="1">
      <c r="A313" s="53" t="s">
        <v>885</v>
      </c>
      <c r="B313" s="54" t="s">
        <v>141</v>
      </c>
      <c r="C313" s="55">
        <v>51158.553</v>
      </c>
      <c r="D313" s="55" t="s">
        <v>175</v>
      </c>
      <c r="E313" s="30">
        <f t="shared" si="30"/>
        <v>27726.43938698175</v>
      </c>
      <c r="F313">
        <f t="shared" si="31"/>
        <v>27726.5</v>
      </c>
      <c r="G313">
        <f t="shared" si="32"/>
        <v>-1.9205349999538157E-2</v>
      </c>
      <c r="I313">
        <f t="shared" si="35"/>
        <v>-1.9205349999538157E-2</v>
      </c>
      <c r="O313">
        <f t="shared" ca="1" si="33"/>
        <v>-1.6764174063961534E-2</v>
      </c>
      <c r="Q313" s="2">
        <f t="shared" si="34"/>
        <v>36140.053</v>
      </c>
    </row>
    <row r="314" spans="1:32" ht="12.75" customHeight="1">
      <c r="A314" s="30" t="s">
        <v>140</v>
      </c>
      <c r="B314" s="31" t="s">
        <v>141</v>
      </c>
      <c r="C314" s="32">
        <v>51163.309000000001</v>
      </c>
      <c r="D314" s="33">
        <v>5.0000000000000001E-3</v>
      </c>
      <c r="E314" s="30">
        <f t="shared" si="30"/>
        <v>27741.449554192364</v>
      </c>
      <c r="F314">
        <f t="shared" si="31"/>
        <v>27741.5</v>
      </c>
      <c r="G314">
        <f t="shared" si="32"/>
        <v>-1.5983849996700883E-2</v>
      </c>
      <c r="I314">
        <f t="shared" si="35"/>
        <v>-1.5983849996700883E-2</v>
      </c>
      <c r="O314">
        <f t="shared" ca="1" si="33"/>
        <v>-1.6775396687794233E-2</v>
      </c>
      <c r="Q314" s="2">
        <f t="shared" si="34"/>
        <v>36144.809000000001</v>
      </c>
      <c r="AA314" t="s">
        <v>44</v>
      </c>
      <c r="AB314">
        <v>6</v>
      </c>
      <c r="AD314" t="s">
        <v>139</v>
      </c>
      <c r="AF314" t="s">
        <v>46</v>
      </c>
    </row>
    <row r="315" spans="1:32" ht="12.75" customHeight="1">
      <c r="A315" s="53" t="s">
        <v>885</v>
      </c>
      <c r="B315" s="54" t="s">
        <v>141</v>
      </c>
      <c r="C315" s="55">
        <v>51169.646000000001</v>
      </c>
      <c r="D315" s="55" t="s">
        <v>175</v>
      </c>
      <c r="E315" s="30">
        <f t="shared" si="30"/>
        <v>27761.449434262515</v>
      </c>
      <c r="F315">
        <f t="shared" si="31"/>
        <v>27761.5</v>
      </c>
      <c r="G315">
        <f t="shared" si="32"/>
        <v>-1.6021849995013326E-2</v>
      </c>
      <c r="I315">
        <f t="shared" si="35"/>
        <v>-1.6021849995013326E-2</v>
      </c>
      <c r="O315">
        <f t="shared" ca="1" si="33"/>
        <v>-1.6790360186237828E-2</v>
      </c>
      <c r="Q315" s="2">
        <f t="shared" si="34"/>
        <v>36151.146000000001</v>
      </c>
    </row>
    <row r="316" spans="1:32" ht="12.75" customHeight="1">
      <c r="A316" s="53" t="s">
        <v>885</v>
      </c>
      <c r="B316" s="54" t="s">
        <v>141</v>
      </c>
      <c r="C316" s="55">
        <v>51195.625999999997</v>
      </c>
      <c r="D316" s="55" t="s">
        <v>175</v>
      </c>
      <c r="E316" s="30">
        <f t="shared" si="30"/>
        <v>27843.443577267484</v>
      </c>
      <c r="F316">
        <f t="shared" si="31"/>
        <v>27843.5</v>
      </c>
      <c r="G316">
        <f t="shared" si="32"/>
        <v>-1.7877650003356393E-2</v>
      </c>
      <c r="I316">
        <f t="shared" si="35"/>
        <v>-1.7877650003356393E-2</v>
      </c>
      <c r="O316">
        <f t="shared" ca="1" si="33"/>
        <v>-1.6851710529856578E-2</v>
      </c>
      <c r="Q316" s="2">
        <f t="shared" si="34"/>
        <v>36177.125999999997</v>
      </c>
    </row>
    <row r="317" spans="1:32" ht="12.75" customHeight="1">
      <c r="A317" s="53" t="s">
        <v>909</v>
      </c>
      <c r="B317" s="54" t="s">
        <v>162</v>
      </c>
      <c r="C317" s="55">
        <v>51430.572999999997</v>
      </c>
      <c r="D317" s="55" t="s">
        <v>175</v>
      </c>
      <c r="E317" s="30">
        <f t="shared" si="30"/>
        <v>28584.947731100867</v>
      </c>
      <c r="F317">
        <f t="shared" si="31"/>
        <v>28585</v>
      </c>
      <c r="G317">
        <f t="shared" si="32"/>
        <v>-1.6561500000534579E-2</v>
      </c>
      <c r="I317">
        <f t="shared" si="35"/>
        <v>-1.6561500000534579E-2</v>
      </c>
      <c r="O317">
        <f t="shared" ca="1" si="33"/>
        <v>-1.740648223465294E-2</v>
      </c>
      <c r="Q317" s="2">
        <f t="shared" si="34"/>
        <v>36412.072999999997</v>
      </c>
    </row>
    <row r="318" spans="1:32" ht="12.75" customHeight="1">
      <c r="A318" s="53" t="s">
        <v>187</v>
      </c>
      <c r="B318" s="54" t="s">
        <v>141</v>
      </c>
      <c r="C318" s="55">
        <v>51487.127</v>
      </c>
      <c r="D318" s="55" t="s">
        <v>175</v>
      </c>
      <c r="E318" s="30">
        <f t="shared" si="30"/>
        <v>28763.434904445905</v>
      </c>
      <c r="F318">
        <f t="shared" si="31"/>
        <v>28763.5</v>
      </c>
      <c r="G318">
        <f t="shared" si="32"/>
        <v>-2.0625649995054118E-2</v>
      </c>
      <c r="I318">
        <f t="shared" si="35"/>
        <v>-2.0625649995054118E-2</v>
      </c>
      <c r="O318">
        <f t="shared" ca="1" si="33"/>
        <v>-1.7540031458262044E-2</v>
      </c>
      <c r="Q318" s="2">
        <f t="shared" si="34"/>
        <v>36468.627</v>
      </c>
    </row>
    <row r="319" spans="1:32" ht="12.75" customHeight="1">
      <c r="A319" s="53" t="s">
        <v>885</v>
      </c>
      <c r="B319" s="54" t="s">
        <v>141</v>
      </c>
      <c r="C319" s="55">
        <v>51510.58</v>
      </c>
      <c r="D319" s="55" t="s">
        <v>175</v>
      </c>
      <c r="E319" s="30">
        <f t="shared" si="30"/>
        <v>28837.453712602022</v>
      </c>
      <c r="F319">
        <f t="shared" si="31"/>
        <v>28837.5</v>
      </c>
      <c r="G319">
        <f t="shared" si="32"/>
        <v>-1.4666249997389968E-2</v>
      </c>
      <c r="I319">
        <f t="shared" si="35"/>
        <v>-1.4666249997389968E-2</v>
      </c>
      <c r="O319">
        <f t="shared" ca="1" si="33"/>
        <v>-1.7595396402503356E-2</v>
      </c>
      <c r="Q319" s="2">
        <f t="shared" si="34"/>
        <v>36492.080000000002</v>
      </c>
    </row>
    <row r="320" spans="1:32" ht="12.75" customHeight="1">
      <c r="A320" s="53" t="s">
        <v>885</v>
      </c>
      <c r="B320" s="54" t="s">
        <v>141</v>
      </c>
      <c r="C320" s="55">
        <v>51511.533000000003</v>
      </c>
      <c r="D320" s="55" t="s">
        <v>175</v>
      </c>
      <c r="E320" s="30">
        <f t="shared" si="30"/>
        <v>28840.461426931652</v>
      </c>
      <c r="F320">
        <f t="shared" si="31"/>
        <v>28840.5</v>
      </c>
      <c r="G320">
        <f t="shared" si="32"/>
        <v>-1.2221949997183401E-2</v>
      </c>
      <c r="I320">
        <f t="shared" si="35"/>
        <v>-1.2221949997183401E-2</v>
      </c>
      <c r="O320">
        <f t="shared" ca="1" si="33"/>
        <v>-1.7597640927269894E-2</v>
      </c>
      <c r="Q320" s="2">
        <f t="shared" si="34"/>
        <v>36493.033000000003</v>
      </c>
    </row>
    <row r="321" spans="1:17" ht="12.75" customHeight="1">
      <c r="A321" s="53" t="s">
        <v>885</v>
      </c>
      <c r="B321" s="54" t="s">
        <v>141</v>
      </c>
      <c r="C321" s="55">
        <v>51516.597999999998</v>
      </c>
      <c r="D321" s="55" t="s">
        <v>175</v>
      </c>
      <c r="E321" s="30">
        <f t="shared" si="30"/>
        <v>28856.446813164133</v>
      </c>
      <c r="F321">
        <f t="shared" si="31"/>
        <v>28856.5</v>
      </c>
      <c r="G321">
        <f t="shared" si="32"/>
        <v>-1.6852350003318861E-2</v>
      </c>
      <c r="I321">
        <f t="shared" si="35"/>
        <v>-1.6852350003318861E-2</v>
      </c>
      <c r="O321">
        <f t="shared" ca="1" si="33"/>
        <v>-1.7609611726024772E-2</v>
      </c>
      <c r="Q321" s="2">
        <f t="shared" si="34"/>
        <v>36498.097999999998</v>
      </c>
    </row>
    <row r="322" spans="1:17" ht="12.75" customHeight="1">
      <c r="A322" s="53" t="s">
        <v>925</v>
      </c>
      <c r="B322" s="54" t="s">
        <v>162</v>
      </c>
      <c r="C322" s="55">
        <v>51551.286999999997</v>
      </c>
      <c r="D322" s="55" t="s">
        <v>175</v>
      </c>
      <c r="E322" s="30">
        <f t="shared" si="30"/>
        <v>28965.926983552879</v>
      </c>
      <c r="F322">
        <f t="shared" si="31"/>
        <v>28966</v>
      </c>
      <c r="G322">
        <f t="shared" si="32"/>
        <v>-2.3135399998864159E-2</v>
      </c>
      <c r="I322">
        <f t="shared" si="35"/>
        <v>-2.3135399998864159E-2</v>
      </c>
      <c r="O322">
        <f t="shared" ca="1" si="33"/>
        <v>-1.7691536880003467E-2</v>
      </c>
      <c r="Q322" s="2">
        <f t="shared" si="34"/>
        <v>36532.786999999997</v>
      </c>
    </row>
    <row r="323" spans="1:17" ht="12.75" customHeight="1">
      <c r="A323" s="53" t="s">
        <v>885</v>
      </c>
      <c r="B323" s="54" t="s">
        <v>141</v>
      </c>
      <c r="C323" s="55">
        <v>51581.544999999998</v>
      </c>
      <c r="D323" s="55" t="s">
        <v>175</v>
      </c>
      <c r="E323" s="30">
        <f t="shared" si="30"/>
        <v>29061.422702530745</v>
      </c>
      <c r="F323">
        <f t="shared" si="31"/>
        <v>29061.5</v>
      </c>
      <c r="G323">
        <f t="shared" si="32"/>
        <v>-2.4491849995683879E-2</v>
      </c>
      <c r="I323">
        <f t="shared" si="35"/>
        <v>-2.4491849995683879E-2</v>
      </c>
      <c r="O323">
        <f t="shared" ca="1" si="33"/>
        <v>-1.7762987585071641E-2</v>
      </c>
      <c r="Q323" s="2">
        <f t="shared" si="34"/>
        <v>36563.044999999998</v>
      </c>
    </row>
    <row r="324" spans="1:17" ht="12.75" customHeight="1">
      <c r="A324" s="53" t="s">
        <v>930</v>
      </c>
      <c r="B324" s="54" t="s">
        <v>162</v>
      </c>
      <c r="C324" s="55">
        <v>51796.54</v>
      </c>
      <c r="D324" s="55" t="s">
        <v>175</v>
      </c>
      <c r="E324" s="30">
        <f t="shared" si="30"/>
        <v>29739.957374407422</v>
      </c>
      <c r="F324">
        <f t="shared" si="31"/>
        <v>29740</v>
      </c>
      <c r="G324">
        <f t="shared" si="32"/>
        <v>-1.3505999995686579E-2</v>
      </c>
      <c r="I324">
        <f t="shared" si="35"/>
        <v>-1.3505999995686579E-2</v>
      </c>
      <c r="O324">
        <f t="shared" ca="1" si="33"/>
        <v>-1.8270624269770674E-2</v>
      </c>
      <c r="Q324" s="2">
        <f t="shared" si="34"/>
        <v>36778.04</v>
      </c>
    </row>
    <row r="325" spans="1:17" ht="12.75" customHeight="1">
      <c r="A325" s="53" t="s">
        <v>933</v>
      </c>
      <c r="B325" s="54" t="s">
        <v>141</v>
      </c>
      <c r="C325" s="55">
        <v>51845.487000000001</v>
      </c>
      <c r="D325" s="55" t="s">
        <v>175</v>
      </c>
      <c r="E325" s="30">
        <f t="shared" si="30"/>
        <v>29894.436485941867</v>
      </c>
      <c r="F325">
        <f t="shared" si="31"/>
        <v>29894.5</v>
      </c>
      <c r="G325">
        <f t="shared" si="32"/>
        <v>-2.0124549999309238E-2</v>
      </c>
      <c r="I325">
        <f t="shared" si="35"/>
        <v>-2.0124549999309238E-2</v>
      </c>
      <c r="O325">
        <f t="shared" ca="1" si="33"/>
        <v>-1.8386217295247462E-2</v>
      </c>
      <c r="Q325" s="2">
        <f t="shared" si="34"/>
        <v>36826.987000000001</v>
      </c>
    </row>
    <row r="326" spans="1:17" ht="12.75" customHeight="1">
      <c r="A326" s="53" t="s">
        <v>885</v>
      </c>
      <c r="B326" s="54" t="s">
        <v>141</v>
      </c>
      <c r="C326" s="55">
        <v>51868.614999999998</v>
      </c>
      <c r="D326" s="55" t="s">
        <v>175</v>
      </c>
      <c r="E326" s="30">
        <f t="shared" si="30"/>
        <v>29967.429578298252</v>
      </c>
      <c r="F326">
        <f t="shared" si="31"/>
        <v>29967.5</v>
      </c>
      <c r="G326">
        <f t="shared" si="32"/>
        <v>-2.2313250003207941E-2</v>
      </c>
      <c r="I326">
        <f t="shared" si="35"/>
        <v>-2.2313250003207941E-2</v>
      </c>
      <c r="O326">
        <f t="shared" ca="1" si="33"/>
        <v>-1.8440834064566591E-2</v>
      </c>
      <c r="Q326" s="2">
        <f t="shared" si="34"/>
        <v>36850.114999999998</v>
      </c>
    </row>
    <row r="327" spans="1:17" ht="12.75" customHeight="1">
      <c r="A327" s="53" t="s">
        <v>885</v>
      </c>
      <c r="B327" s="54" t="s">
        <v>141</v>
      </c>
      <c r="C327" s="55">
        <v>51887.63</v>
      </c>
      <c r="D327" s="55" t="s">
        <v>175</v>
      </c>
      <c r="E327" s="30">
        <f t="shared" si="30"/>
        <v>30027.441842703167</v>
      </c>
      <c r="F327">
        <f t="shared" si="31"/>
        <v>30027.5</v>
      </c>
      <c r="G327">
        <f t="shared" si="32"/>
        <v>-1.8427249997330364E-2</v>
      </c>
      <c r="I327">
        <f t="shared" si="35"/>
        <v>-1.8427249997330364E-2</v>
      </c>
      <c r="O327">
        <f t="shared" ca="1" si="33"/>
        <v>-1.8485724559897384E-2</v>
      </c>
      <c r="Q327" s="2">
        <f t="shared" si="34"/>
        <v>36869.129999999997</v>
      </c>
    </row>
    <row r="328" spans="1:17" ht="12.75" customHeight="1">
      <c r="A328" s="53" t="s">
        <v>942</v>
      </c>
      <c r="B328" s="54" t="s">
        <v>141</v>
      </c>
      <c r="C328" s="55">
        <v>51887.9447</v>
      </c>
      <c r="D328" s="55" t="s">
        <v>175</v>
      </c>
      <c r="E328" s="30">
        <f t="shared" si="30"/>
        <v>30028.435051202163</v>
      </c>
      <c r="F328">
        <f t="shared" si="31"/>
        <v>30028.5</v>
      </c>
      <c r="G328">
        <f t="shared" si="32"/>
        <v>-2.05791499975021E-2</v>
      </c>
      <c r="K328">
        <f>+G328</f>
        <v>-2.05791499975021E-2</v>
      </c>
      <c r="O328">
        <f t="shared" ca="1" si="33"/>
        <v>-1.8486472734819563E-2</v>
      </c>
      <c r="Q328" s="2">
        <f t="shared" si="34"/>
        <v>36869.4447</v>
      </c>
    </row>
    <row r="329" spans="1:17" ht="12.75" customHeight="1">
      <c r="A329" s="53" t="s">
        <v>945</v>
      </c>
      <c r="B329" s="54" t="s">
        <v>141</v>
      </c>
      <c r="C329" s="55">
        <v>52118.616000000002</v>
      </c>
      <c r="D329" s="55" t="s">
        <v>175</v>
      </c>
      <c r="E329" s="30">
        <f t="shared" si="30"/>
        <v>30756.444887974489</v>
      </c>
      <c r="F329">
        <f t="shared" si="31"/>
        <v>30756.5</v>
      </c>
      <c r="G329">
        <f t="shared" si="32"/>
        <v>-1.7462349998822901E-2</v>
      </c>
      <c r="I329">
        <f>+G329</f>
        <v>-1.7462349998822901E-2</v>
      </c>
      <c r="O329">
        <f t="shared" ca="1" si="33"/>
        <v>-1.9031144078166497E-2</v>
      </c>
      <c r="Q329" s="2">
        <f t="shared" si="34"/>
        <v>37100.116000000002</v>
      </c>
    </row>
    <row r="330" spans="1:17" ht="12.75" customHeight="1">
      <c r="A330" s="53" t="s">
        <v>885</v>
      </c>
      <c r="B330" s="54" t="s">
        <v>162</v>
      </c>
      <c r="C330" s="55">
        <v>52224.603000000003</v>
      </c>
      <c r="D330" s="55" t="s">
        <v>175</v>
      </c>
      <c r="E330" s="30">
        <f t="shared" si="30"/>
        <v>31090.94501248061</v>
      </c>
      <c r="F330">
        <f t="shared" si="31"/>
        <v>31091</v>
      </c>
      <c r="G330">
        <f t="shared" si="32"/>
        <v>-1.74228999967454E-2</v>
      </c>
      <c r="I330">
        <f>+G330</f>
        <v>-1.74228999967454E-2</v>
      </c>
      <c r="O330">
        <f t="shared" ca="1" si="33"/>
        <v>-1.928140858963566E-2</v>
      </c>
      <c r="Q330" s="2">
        <f t="shared" si="34"/>
        <v>37206.103000000003</v>
      </c>
    </row>
    <row r="331" spans="1:17" ht="12.75" customHeight="1">
      <c r="A331" s="53" t="s">
        <v>950</v>
      </c>
      <c r="B331" s="54" t="s">
        <v>141</v>
      </c>
      <c r="C331" s="55">
        <v>52230.455000000002</v>
      </c>
      <c r="D331" s="55" t="s">
        <v>175</v>
      </c>
      <c r="E331" s="30">
        <f t="shared" si="30"/>
        <v>31109.414208972721</v>
      </c>
      <c r="F331">
        <f t="shared" si="31"/>
        <v>31109.5</v>
      </c>
      <c r="G331">
        <f t="shared" si="32"/>
        <v>-2.7183049998711795E-2</v>
      </c>
      <c r="I331">
        <f>+G331</f>
        <v>-2.7183049998711795E-2</v>
      </c>
      <c r="O331">
        <f t="shared" ca="1" si="33"/>
        <v>-1.9295249825695988E-2</v>
      </c>
      <c r="Q331" s="2">
        <f t="shared" si="34"/>
        <v>37211.955000000002</v>
      </c>
    </row>
    <row r="332" spans="1:17" ht="12.75" customHeight="1">
      <c r="A332" s="53" t="s">
        <v>885</v>
      </c>
      <c r="B332" s="54" t="s">
        <v>162</v>
      </c>
      <c r="C332" s="55">
        <v>52230.625</v>
      </c>
      <c r="D332" s="55" t="s">
        <v>175</v>
      </c>
      <c r="E332" s="30">
        <f t="shared" si="30"/>
        <v>31109.950737237185</v>
      </c>
      <c r="F332">
        <f t="shared" si="31"/>
        <v>31110</v>
      </c>
      <c r="G332">
        <f t="shared" si="32"/>
        <v>-1.5608999994583428E-2</v>
      </c>
      <c r="I332">
        <f>+G332</f>
        <v>-1.5608999994583428E-2</v>
      </c>
      <c r="O332">
        <f t="shared" ca="1" si="33"/>
        <v>-1.9295623913157079E-2</v>
      </c>
      <c r="Q332" s="2">
        <f t="shared" si="34"/>
        <v>37212.125</v>
      </c>
    </row>
    <row r="333" spans="1:17" ht="12.75" customHeight="1">
      <c r="A333" s="53" t="s">
        <v>885</v>
      </c>
      <c r="B333" s="54" t="s">
        <v>162</v>
      </c>
      <c r="C333" s="55">
        <v>52231.576999999997</v>
      </c>
      <c r="D333" s="55" t="s">
        <v>175</v>
      </c>
      <c r="E333" s="30">
        <f t="shared" si="30"/>
        <v>31112.95529551819</v>
      </c>
      <c r="F333">
        <f t="shared" si="31"/>
        <v>31113</v>
      </c>
      <c r="G333">
        <f t="shared" si="32"/>
        <v>-1.4164699998218566E-2</v>
      </c>
      <c r="I333">
        <f>+G333</f>
        <v>-1.4164699998218566E-2</v>
      </c>
      <c r="O333">
        <f t="shared" ca="1" si="33"/>
        <v>-1.9297868437923617E-2</v>
      </c>
      <c r="Q333" s="2">
        <f t="shared" si="34"/>
        <v>37213.076999999997</v>
      </c>
    </row>
    <row r="334" spans="1:17" ht="12.75" customHeight="1">
      <c r="A334" s="53" t="s">
        <v>958</v>
      </c>
      <c r="B334" s="54" t="s">
        <v>141</v>
      </c>
      <c r="C334" s="55">
        <v>52232.996599999999</v>
      </c>
      <c r="D334" s="55" t="s">
        <v>175</v>
      </c>
      <c r="E334" s="30">
        <f t="shared" si="30"/>
        <v>31117.435622131354</v>
      </c>
      <c r="F334">
        <f t="shared" si="31"/>
        <v>31117.5</v>
      </c>
      <c r="G334">
        <f t="shared" si="32"/>
        <v>-2.0398249995196238E-2</v>
      </c>
      <c r="K334">
        <f>+G334</f>
        <v>-2.0398249995196238E-2</v>
      </c>
      <c r="O334">
        <f t="shared" ca="1" si="33"/>
        <v>-1.9301235225073425E-2</v>
      </c>
      <c r="Q334" s="2">
        <f t="shared" si="34"/>
        <v>37214.496599999999</v>
      </c>
    </row>
    <row r="335" spans="1:17" ht="12.75" customHeight="1">
      <c r="A335" s="53" t="s">
        <v>885</v>
      </c>
      <c r="B335" s="54" t="s">
        <v>162</v>
      </c>
      <c r="C335" s="55">
        <v>52236.640700000004</v>
      </c>
      <c r="D335" s="55" t="s">
        <v>175</v>
      </c>
      <c r="E335" s="30">
        <f t="shared" si="30"/>
        <v>31128.936578887504</v>
      </c>
      <c r="F335">
        <f t="shared" si="31"/>
        <v>31129</v>
      </c>
      <c r="G335">
        <f t="shared" si="32"/>
        <v>-2.0095099993341137E-2</v>
      </c>
      <c r="K335">
        <f>+G335</f>
        <v>-2.0095099993341137E-2</v>
      </c>
      <c r="O335">
        <f t="shared" ca="1" si="33"/>
        <v>-1.9309839236678495E-2</v>
      </c>
      <c r="Q335" s="2">
        <f t="shared" si="34"/>
        <v>37218.140700000004</v>
      </c>
    </row>
    <row r="336" spans="1:17" ht="12.75" customHeight="1">
      <c r="A336" s="53" t="s">
        <v>885</v>
      </c>
      <c r="B336" s="54" t="s">
        <v>162</v>
      </c>
      <c r="C336" s="55">
        <v>52283.535300000003</v>
      </c>
      <c r="D336" s="55" t="s">
        <v>175</v>
      </c>
      <c r="E336" s="30">
        <f t="shared" si="30"/>
        <v>31276.938216245526</v>
      </c>
      <c r="F336">
        <f t="shared" si="31"/>
        <v>31277</v>
      </c>
      <c r="G336">
        <f t="shared" si="32"/>
        <v>-1.9576299993786961E-2</v>
      </c>
      <c r="K336">
        <f>+G336</f>
        <v>-1.9576299993786961E-2</v>
      </c>
      <c r="O336">
        <f t="shared" ca="1" si="33"/>
        <v>-1.9420569125161113E-2</v>
      </c>
      <c r="Q336" s="2">
        <f t="shared" si="34"/>
        <v>37265.035300000003</v>
      </c>
    </row>
    <row r="337" spans="1:17" ht="12.75" customHeight="1">
      <c r="A337" s="53" t="s">
        <v>970</v>
      </c>
      <c r="B337" s="54" t="s">
        <v>162</v>
      </c>
      <c r="C337" s="55">
        <v>52500.572</v>
      </c>
      <c r="D337" s="55" t="s">
        <v>175</v>
      </c>
      <c r="E337" s="30">
        <f t="shared" si="30"/>
        <v>31961.916592578433</v>
      </c>
      <c r="F337">
        <f t="shared" si="31"/>
        <v>31962</v>
      </c>
      <c r="G337">
        <f t="shared" si="32"/>
        <v>-2.6427799995872192E-2</v>
      </c>
      <c r="I337">
        <f>+G337</f>
        <v>-2.6427799995872192E-2</v>
      </c>
      <c r="O337">
        <f t="shared" ca="1" si="33"/>
        <v>-1.9933068946854315E-2</v>
      </c>
      <c r="Q337" s="2">
        <f t="shared" si="34"/>
        <v>37482.072</v>
      </c>
    </row>
    <row r="338" spans="1:17" ht="12.75" customHeight="1">
      <c r="A338" s="34" t="s">
        <v>146</v>
      </c>
      <c r="B338" s="35" t="s">
        <v>141</v>
      </c>
      <c r="C338" s="36">
        <v>52530.525000000001</v>
      </c>
      <c r="D338" s="36">
        <v>4.0000000000000001E-3</v>
      </c>
      <c r="E338" s="30">
        <f t="shared" si="30"/>
        <v>32056.449716728868</v>
      </c>
      <c r="F338">
        <f t="shared" si="31"/>
        <v>32056.5</v>
      </c>
      <c r="G338">
        <f t="shared" si="32"/>
        <v>-1.5932349997456186E-2</v>
      </c>
      <c r="I338">
        <f>+G338</f>
        <v>-1.5932349997456186E-2</v>
      </c>
      <c r="O338">
        <f t="shared" ca="1" si="33"/>
        <v>-2.0003771477000311E-2</v>
      </c>
      <c r="Q338" s="2">
        <f t="shared" si="34"/>
        <v>37512.025000000001</v>
      </c>
    </row>
    <row r="339" spans="1:17" ht="12.75" customHeight="1">
      <c r="A339" s="53" t="s">
        <v>976</v>
      </c>
      <c r="B339" s="54" t="s">
        <v>162</v>
      </c>
      <c r="C339" s="55">
        <v>52586.76</v>
      </c>
      <c r="D339" s="55" t="s">
        <v>175</v>
      </c>
      <c r="E339" s="30">
        <f t="shared" si="30"/>
        <v>32233.930110565863</v>
      </c>
      <c r="F339">
        <f t="shared" si="31"/>
        <v>32234</v>
      </c>
      <c r="G339">
        <f t="shared" si="32"/>
        <v>-2.2144599999592174E-2</v>
      </c>
      <c r="K339">
        <f t="shared" ref="K339:K371" si="36">+G339</f>
        <v>-2.2144599999592174E-2</v>
      </c>
      <c r="O339">
        <f t="shared" ca="1" si="33"/>
        <v>-2.0136572525687235E-2</v>
      </c>
      <c r="Q339" s="2">
        <f t="shared" si="34"/>
        <v>37568.26</v>
      </c>
    </row>
    <row r="340" spans="1:17" ht="12.75" customHeight="1">
      <c r="A340" s="53" t="s">
        <v>976</v>
      </c>
      <c r="B340" s="54" t="s">
        <v>162</v>
      </c>
      <c r="C340" s="55">
        <v>52587.711000000003</v>
      </c>
      <c r="D340" s="55" t="s">
        <v>175</v>
      </c>
      <c r="E340" s="30">
        <f t="shared" si="30"/>
        <v>32236.931512798266</v>
      </c>
      <c r="F340">
        <f t="shared" si="31"/>
        <v>32237</v>
      </c>
      <c r="G340">
        <f t="shared" si="32"/>
        <v>-2.1700299992517103E-2</v>
      </c>
      <c r="K340">
        <f t="shared" si="36"/>
        <v>-2.1700299992517103E-2</v>
      </c>
      <c r="O340">
        <f t="shared" ca="1" si="33"/>
        <v>-2.0138817050453776E-2</v>
      </c>
      <c r="Q340" s="2">
        <f t="shared" si="34"/>
        <v>37569.211000000003</v>
      </c>
    </row>
    <row r="341" spans="1:17" ht="12.75" customHeight="1">
      <c r="A341" s="53" t="s">
        <v>976</v>
      </c>
      <c r="B341" s="54" t="s">
        <v>162</v>
      </c>
      <c r="C341" s="55">
        <v>52589.61</v>
      </c>
      <c r="D341" s="55" t="s">
        <v>175</v>
      </c>
      <c r="E341" s="30">
        <f t="shared" ref="E341:E400" si="37">+(C341-C$7)/C$8</f>
        <v>32242.924849117215</v>
      </c>
      <c r="F341">
        <f t="shared" ref="F341:F401" si="38">ROUND(2*E341,0)/2</f>
        <v>32243</v>
      </c>
      <c r="G341">
        <f t="shared" ref="G341:G400" si="39">+C341-(C$7+F341*C$8)</f>
        <v>-2.3811699997168034E-2</v>
      </c>
      <c r="K341">
        <f t="shared" si="36"/>
        <v>-2.3811699997168034E-2</v>
      </c>
      <c r="O341">
        <f t="shared" ref="O341:O400" ca="1" si="40">+C$11+C$12*$F341</f>
        <v>-2.0143306099986855E-2</v>
      </c>
      <c r="Q341" s="2">
        <f t="shared" ref="Q341:Q400" si="41">+C341-15018.5</f>
        <v>37571.11</v>
      </c>
    </row>
    <row r="342" spans="1:17" ht="12.75" customHeight="1">
      <c r="A342" s="53" t="s">
        <v>976</v>
      </c>
      <c r="B342" s="54" t="s">
        <v>162</v>
      </c>
      <c r="C342" s="55">
        <v>52601.654000000002</v>
      </c>
      <c r="D342" s="55" t="s">
        <v>175</v>
      </c>
      <c r="E342" s="30">
        <f t="shared" si="37"/>
        <v>32280.936298630386</v>
      </c>
      <c r="F342">
        <f t="shared" si="38"/>
        <v>32281</v>
      </c>
      <c r="G342">
        <f t="shared" si="39"/>
        <v>-2.018389999284409E-2</v>
      </c>
      <c r="K342">
        <f t="shared" si="36"/>
        <v>-2.018389999284409E-2</v>
      </c>
      <c r="O342">
        <f t="shared" ca="1" si="40"/>
        <v>-2.0171736747029691E-2</v>
      </c>
      <c r="Q342" s="2">
        <f t="shared" si="41"/>
        <v>37583.154000000002</v>
      </c>
    </row>
    <row r="343" spans="1:17" ht="12.75" customHeight="1">
      <c r="A343" s="53" t="s">
        <v>976</v>
      </c>
      <c r="B343" s="54" t="s">
        <v>162</v>
      </c>
      <c r="C343" s="55">
        <v>52602.610999999997</v>
      </c>
      <c r="D343" s="55" t="s">
        <v>175</v>
      </c>
      <c r="E343" s="30">
        <f t="shared" si="37"/>
        <v>32283.956637154453</v>
      </c>
      <c r="F343">
        <f t="shared" si="38"/>
        <v>32284</v>
      </c>
      <c r="G343">
        <f t="shared" si="39"/>
        <v>-1.3739599999098573E-2</v>
      </c>
      <c r="K343">
        <f t="shared" si="36"/>
        <v>-1.3739599999098573E-2</v>
      </c>
      <c r="O343">
        <f t="shared" ca="1" si="40"/>
        <v>-2.0173981271796228E-2</v>
      </c>
      <c r="Q343" s="2">
        <f t="shared" si="41"/>
        <v>37584.110999999997</v>
      </c>
    </row>
    <row r="344" spans="1:17" ht="12.75" customHeight="1">
      <c r="A344" s="53" t="s">
        <v>976</v>
      </c>
      <c r="B344" s="54" t="s">
        <v>162</v>
      </c>
      <c r="C344" s="55">
        <v>52609.578000000001</v>
      </c>
      <c r="D344" s="55" t="s">
        <v>175</v>
      </c>
      <c r="E344" s="30">
        <f t="shared" si="37"/>
        <v>32305.944827851763</v>
      </c>
      <c r="F344">
        <f t="shared" si="38"/>
        <v>32306</v>
      </c>
      <c r="G344">
        <f t="shared" si="39"/>
        <v>-1.7481399998359848E-2</v>
      </c>
      <c r="K344">
        <f t="shared" si="36"/>
        <v>-1.7481399998359848E-2</v>
      </c>
      <c r="O344">
        <f t="shared" ca="1" si="40"/>
        <v>-2.0190441120084186E-2</v>
      </c>
      <c r="Q344" s="2">
        <f t="shared" si="41"/>
        <v>37591.078000000001</v>
      </c>
    </row>
    <row r="345" spans="1:17" ht="12.75" customHeight="1">
      <c r="A345" s="37" t="s">
        <v>142</v>
      </c>
      <c r="B345" s="31" t="s">
        <v>141</v>
      </c>
      <c r="C345" s="33">
        <v>52874.614999999998</v>
      </c>
      <c r="D345" s="33">
        <v>2E-3</v>
      </c>
      <c r="E345" s="30">
        <f t="shared" si="37"/>
        <v>33142.414484495755</v>
      </c>
      <c r="F345">
        <f t="shared" si="38"/>
        <v>33142.5</v>
      </c>
      <c r="G345">
        <f t="shared" si="39"/>
        <v>-2.7095749996078666E-2</v>
      </c>
      <c r="K345">
        <f t="shared" si="36"/>
        <v>-2.7095749996078666E-2</v>
      </c>
      <c r="O345">
        <f t="shared" ca="1" si="40"/>
        <v>-2.0816289442487635E-2</v>
      </c>
      <c r="Q345" s="2">
        <f t="shared" si="41"/>
        <v>37856.114999999998</v>
      </c>
    </row>
    <row r="346" spans="1:17" ht="12.75" customHeight="1">
      <c r="A346" s="53" t="s">
        <v>976</v>
      </c>
      <c r="B346" s="54" t="s">
        <v>162</v>
      </c>
      <c r="C346" s="55">
        <v>52931.813099999999</v>
      </c>
      <c r="D346" s="55" t="s">
        <v>175</v>
      </c>
      <c r="E346" s="30">
        <f t="shared" si="37"/>
        <v>33322.934468753389</v>
      </c>
      <c r="F346">
        <f t="shared" si="38"/>
        <v>33323</v>
      </c>
      <c r="G346">
        <f t="shared" si="39"/>
        <v>-2.0763699998497032E-2</v>
      </c>
      <c r="K346">
        <f t="shared" si="36"/>
        <v>-2.0763699998497032E-2</v>
      </c>
      <c r="O346">
        <f t="shared" ca="1" si="40"/>
        <v>-2.0951335015941101E-2</v>
      </c>
      <c r="Q346" s="2">
        <f t="shared" si="41"/>
        <v>37913.313099999999</v>
      </c>
    </row>
    <row r="347" spans="1:17" ht="12.75" customHeight="1">
      <c r="A347" s="53" t="s">
        <v>976</v>
      </c>
      <c r="B347" s="54" t="s">
        <v>162</v>
      </c>
      <c r="C347" s="55">
        <v>52979.657299999999</v>
      </c>
      <c r="D347" s="55" t="s">
        <v>175</v>
      </c>
      <c r="E347" s="30">
        <f t="shared" si="37"/>
        <v>33473.933089875747</v>
      </c>
      <c r="F347">
        <f t="shared" si="38"/>
        <v>33474</v>
      </c>
      <c r="G347">
        <f t="shared" si="39"/>
        <v>-2.1200600000156555E-2</v>
      </c>
      <c r="K347">
        <f t="shared" si="36"/>
        <v>-2.1200600000156555E-2</v>
      </c>
      <c r="O347">
        <f t="shared" ca="1" si="40"/>
        <v>-2.1064309429190256E-2</v>
      </c>
      <c r="Q347" s="2">
        <f t="shared" si="41"/>
        <v>37961.157299999999</v>
      </c>
    </row>
    <row r="348" spans="1:17" ht="12.75" customHeight="1">
      <c r="A348" s="53" t="s">
        <v>976</v>
      </c>
      <c r="B348" s="54" t="s">
        <v>162</v>
      </c>
      <c r="C348" s="55">
        <v>52991.701000000001</v>
      </c>
      <c r="D348" s="55" t="s">
        <v>175</v>
      </c>
      <c r="E348" s="30">
        <f t="shared" si="37"/>
        <v>33511.943592574331</v>
      </c>
      <c r="F348">
        <f t="shared" si="38"/>
        <v>33512</v>
      </c>
      <c r="G348">
        <f t="shared" si="39"/>
        <v>-1.7872799995529931E-2</v>
      </c>
      <c r="K348">
        <f t="shared" si="36"/>
        <v>-1.7872799995529931E-2</v>
      </c>
      <c r="O348">
        <f t="shared" ca="1" si="40"/>
        <v>-2.1092740076233091E-2</v>
      </c>
      <c r="Q348" s="2">
        <f t="shared" si="41"/>
        <v>37973.201000000001</v>
      </c>
    </row>
    <row r="349" spans="1:17" ht="12.75" customHeight="1">
      <c r="A349" s="53" t="s">
        <v>976</v>
      </c>
      <c r="B349" s="54" t="s">
        <v>162</v>
      </c>
      <c r="C349" s="55">
        <v>52993.5988</v>
      </c>
      <c r="D349" s="55" t="s">
        <v>175</v>
      </c>
      <c r="E349" s="30">
        <f t="shared" si="37"/>
        <v>33517.933141634945</v>
      </c>
      <c r="F349">
        <f t="shared" si="38"/>
        <v>33518</v>
      </c>
      <c r="G349">
        <f t="shared" si="39"/>
        <v>-2.1184199998970143E-2</v>
      </c>
      <c r="K349">
        <f t="shared" si="36"/>
        <v>-2.1184199998970143E-2</v>
      </c>
      <c r="O349">
        <f t="shared" ca="1" si="40"/>
        <v>-2.109722912576617E-2</v>
      </c>
      <c r="Q349" s="2">
        <f t="shared" si="41"/>
        <v>37975.0988</v>
      </c>
    </row>
    <row r="350" spans="1:17" ht="12.75" customHeight="1">
      <c r="A350" s="53" t="s">
        <v>976</v>
      </c>
      <c r="B350" s="54" t="s">
        <v>162</v>
      </c>
      <c r="C350" s="55">
        <v>53238.841399999998</v>
      </c>
      <c r="D350" s="55" t="s">
        <v>175</v>
      </c>
      <c r="E350" s="30">
        <f t="shared" si="37"/>
        <v>34291.930709583881</v>
      </c>
      <c r="F350">
        <f t="shared" si="38"/>
        <v>34292</v>
      </c>
      <c r="G350">
        <f t="shared" si="39"/>
        <v>-2.1954800002276897E-2</v>
      </c>
      <c r="K350">
        <f t="shared" si="36"/>
        <v>-2.1954800002276897E-2</v>
      </c>
      <c r="O350">
        <f t="shared" ca="1" si="40"/>
        <v>-2.1676316515533381E-2</v>
      </c>
      <c r="Q350" s="2">
        <f t="shared" si="41"/>
        <v>38220.341399999998</v>
      </c>
    </row>
    <row r="351" spans="1:17" ht="12.75" customHeight="1">
      <c r="A351" s="38" t="s">
        <v>155</v>
      </c>
      <c r="B351" s="39" t="s">
        <v>141</v>
      </c>
      <c r="C351" s="38">
        <v>53252.616999999998</v>
      </c>
      <c r="D351" s="38">
        <v>4.0000000000000001E-3</v>
      </c>
      <c r="E351" s="30">
        <f t="shared" si="37"/>
        <v>34335.407172877931</v>
      </c>
      <c r="F351">
        <f t="shared" si="38"/>
        <v>34335.5</v>
      </c>
      <c r="G351">
        <f t="shared" si="39"/>
        <v>-2.94124499996542E-2</v>
      </c>
      <c r="K351">
        <f t="shared" si="36"/>
        <v>-2.94124499996542E-2</v>
      </c>
      <c r="O351">
        <f t="shared" ca="1" si="40"/>
        <v>-2.1708862124648204E-2</v>
      </c>
      <c r="Q351" s="2">
        <f t="shared" si="41"/>
        <v>38234.116999999998</v>
      </c>
    </row>
    <row r="352" spans="1:17" ht="12.75" customHeight="1">
      <c r="A352" s="53" t="s">
        <v>1013</v>
      </c>
      <c r="B352" s="54" t="s">
        <v>141</v>
      </c>
      <c r="C352" s="55">
        <v>53314.091800000002</v>
      </c>
      <c r="D352" s="55" t="s">
        <v>175</v>
      </c>
      <c r="E352" s="30">
        <f t="shared" si="37"/>
        <v>34529.424630245245</v>
      </c>
      <c r="F352">
        <f t="shared" si="38"/>
        <v>34529.5</v>
      </c>
      <c r="G352">
        <f t="shared" si="39"/>
        <v>-2.3881049994088244E-2</v>
      </c>
      <c r="K352">
        <f t="shared" si="36"/>
        <v>-2.3881049994088244E-2</v>
      </c>
      <c r="O352">
        <f t="shared" ca="1" si="40"/>
        <v>-2.1854008059551094E-2</v>
      </c>
      <c r="Q352" s="2">
        <f t="shared" si="41"/>
        <v>38295.591800000002</v>
      </c>
    </row>
    <row r="353" spans="1:17" ht="12.75" customHeight="1">
      <c r="A353" s="53" t="s">
        <v>976</v>
      </c>
      <c r="B353" s="54" t="s">
        <v>141</v>
      </c>
      <c r="C353" s="55">
        <v>53316.6273</v>
      </c>
      <c r="D353" s="55" t="s">
        <v>175</v>
      </c>
      <c r="E353" s="30">
        <f t="shared" si="37"/>
        <v>34537.426791507336</v>
      </c>
      <c r="F353">
        <f t="shared" si="38"/>
        <v>34537.5</v>
      </c>
      <c r="G353">
        <f t="shared" si="39"/>
        <v>-2.3196249996544793E-2</v>
      </c>
      <c r="K353">
        <f t="shared" si="36"/>
        <v>-2.3196249996544793E-2</v>
      </c>
      <c r="O353">
        <f t="shared" ca="1" si="40"/>
        <v>-2.1859993458928535E-2</v>
      </c>
      <c r="Q353" s="2">
        <f t="shared" si="41"/>
        <v>38298.1273</v>
      </c>
    </row>
    <row r="354" spans="1:17" ht="12.75" customHeight="1">
      <c r="A354" s="53" t="s">
        <v>976</v>
      </c>
      <c r="B354" s="54" t="s">
        <v>141</v>
      </c>
      <c r="C354" s="55">
        <v>53363.5213</v>
      </c>
      <c r="D354" s="55" t="s">
        <v>175</v>
      </c>
      <c r="E354" s="30">
        <f t="shared" si="37"/>
        <v>34685.426535236184</v>
      </c>
      <c r="F354">
        <f t="shared" si="38"/>
        <v>34685.5</v>
      </c>
      <c r="G354">
        <f t="shared" si="39"/>
        <v>-2.3277449996385258E-2</v>
      </c>
      <c r="K354">
        <f t="shared" si="36"/>
        <v>-2.3277449996385258E-2</v>
      </c>
      <c r="O354">
        <f t="shared" ca="1" si="40"/>
        <v>-2.1970723347411153E-2</v>
      </c>
      <c r="Q354" s="2">
        <f t="shared" si="41"/>
        <v>38345.0213</v>
      </c>
    </row>
    <row r="355" spans="1:17" ht="12.75" customHeight="1">
      <c r="A355" s="38" t="s">
        <v>155</v>
      </c>
      <c r="B355" s="39" t="s">
        <v>141</v>
      </c>
      <c r="C355" s="38">
        <v>53618.574000000001</v>
      </c>
      <c r="D355" s="38">
        <v>4.0000000000000001E-3</v>
      </c>
      <c r="E355" s="30">
        <f t="shared" si="37"/>
        <v>35490.385255698333</v>
      </c>
      <c r="F355">
        <f t="shared" si="38"/>
        <v>35490.5</v>
      </c>
      <c r="G355">
        <f t="shared" si="39"/>
        <v>-3.6356949996843468E-2</v>
      </c>
      <c r="K355">
        <f t="shared" si="36"/>
        <v>-3.6356949996843468E-2</v>
      </c>
      <c r="O355">
        <f t="shared" ca="1" si="40"/>
        <v>-2.2573004159765937E-2</v>
      </c>
      <c r="Q355" s="2">
        <f t="shared" si="41"/>
        <v>38600.074000000001</v>
      </c>
    </row>
    <row r="356" spans="1:17" ht="12.75" customHeight="1">
      <c r="A356" s="53" t="s">
        <v>1025</v>
      </c>
      <c r="B356" s="54" t="s">
        <v>141</v>
      </c>
      <c r="C356" s="55">
        <v>53713.641000000003</v>
      </c>
      <c r="D356" s="55" t="s">
        <v>175</v>
      </c>
      <c r="E356" s="30">
        <f t="shared" si="37"/>
        <v>35790.421329334007</v>
      </c>
      <c r="F356">
        <f t="shared" si="38"/>
        <v>35790.5</v>
      </c>
      <c r="G356">
        <f t="shared" si="39"/>
        <v>-2.4926949990913272E-2</v>
      </c>
      <c r="K356">
        <f t="shared" si="36"/>
        <v>-2.4926949990913272E-2</v>
      </c>
      <c r="O356">
        <f t="shared" ca="1" si="40"/>
        <v>-2.2797456636419893E-2</v>
      </c>
      <c r="Q356" s="2">
        <f t="shared" si="41"/>
        <v>38695.141000000003</v>
      </c>
    </row>
    <row r="357" spans="1:17" ht="12.75" customHeight="1">
      <c r="A357" s="53" t="s">
        <v>1025</v>
      </c>
      <c r="B357" s="54" t="s">
        <v>141</v>
      </c>
      <c r="C357" s="55">
        <v>53758.633999999998</v>
      </c>
      <c r="D357" s="55" t="s">
        <v>175</v>
      </c>
      <c r="E357" s="30">
        <f t="shared" si="37"/>
        <v>35932.421424646658</v>
      </c>
      <c r="F357">
        <f t="shared" si="38"/>
        <v>35932.5</v>
      </c>
      <c r="G357">
        <f t="shared" si="39"/>
        <v>-2.4896750001062173E-2</v>
      </c>
      <c r="K357">
        <f t="shared" si="36"/>
        <v>-2.4896750001062173E-2</v>
      </c>
      <c r="O357">
        <f t="shared" ca="1" si="40"/>
        <v>-2.2903697475369432E-2</v>
      </c>
      <c r="Q357" s="2">
        <f t="shared" si="41"/>
        <v>38740.133999999998</v>
      </c>
    </row>
    <row r="358" spans="1:17" ht="12.75" customHeight="1">
      <c r="A358" s="53" t="s">
        <v>1025</v>
      </c>
      <c r="B358" s="54" t="s">
        <v>141</v>
      </c>
      <c r="C358" s="55">
        <v>54078.648000000001</v>
      </c>
      <c r="D358" s="55" t="s">
        <v>175</v>
      </c>
      <c r="E358" s="30">
        <f t="shared" si="37"/>
        <v>36942.401165970608</v>
      </c>
      <c r="F358">
        <f t="shared" si="38"/>
        <v>36942.5</v>
      </c>
      <c r="G358">
        <f t="shared" si="39"/>
        <v>-3.1315749998611864E-2</v>
      </c>
      <c r="K358">
        <f t="shared" si="36"/>
        <v>-3.1315749998611864E-2</v>
      </c>
      <c r="O358">
        <f t="shared" ca="1" si="40"/>
        <v>-2.3659354146771089E-2</v>
      </c>
      <c r="Q358" s="2">
        <f t="shared" si="41"/>
        <v>39060.148000000001</v>
      </c>
    </row>
    <row r="359" spans="1:17" ht="12.75" customHeight="1">
      <c r="A359" s="53" t="s">
        <v>1025</v>
      </c>
      <c r="B359" s="54" t="s">
        <v>141</v>
      </c>
      <c r="C359" s="55">
        <v>54078.655299999999</v>
      </c>
      <c r="D359" s="55" t="s">
        <v>175</v>
      </c>
      <c r="E359" s="30">
        <f t="shared" si="37"/>
        <v>36942.424205125491</v>
      </c>
      <c r="F359">
        <f t="shared" si="38"/>
        <v>36942.5</v>
      </c>
      <c r="G359">
        <f t="shared" si="39"/>
        <v>-2.4015750001126435E-2</v>
      </c>
      <c r="K359">
        <f t="shared" si="36"/>
        <v>-2.4015750001126435E-2</v>
      </c>
      <c r="O359">
        <f t="shared" ca="1" si="40"/>
        <v>-2.3659354146771089E-2</v>
      </c>
      <c r="Q359" s="2">
        <f t="shared" si="41"/>
        <v>39060.155299999999</v>
      </c>
    </row>
    <row r="360" spans="1:17" ht="12.75" customHeight="1">
      <c r="A360" s="53" t="s">
        <v>1039</v>
      </c>
      <c r="B360" s="54" t="s">
        <v>141</v>
      </c>
      <c r="C360" s="55">
        <v>54098.933599999997</v>
      </c>
      <c r="D360" s="55" t="s">
        <v>175</v>
      </c>
      <c r="E360" s="30">
        <f t="shared" si="37"/>
        <v>37006.423505745108</v>
      </c>
      <c r="F360">
        <f t="shared" si="38"/>
        <v>37006.5</v>
      </c>
      <c r="G360">
        <f t="shared" si="39"/>
        <v>-2.4237350000475999E-2</v>
      </c>
      <c r="K360">
        <f t="shared" si="36"/>
        <v>-2.4237350000475999E-2</v>
      </c>
      <c r="O360">
        <f t="shared" ca="1" si="40"/>
        <v>-2.3707237341790598E-2</v>
      </c>
      <c r="Q360" s="2">
        <f t="shared" si="41"/>
        <v>39080.433599999997</v>
      </c>
    </row>
    <row r="361" spans="1:17" ht="12.75" customHeight="1">
      <c r="A361" s="37" t="s">
        <v>156</v>
      </c>
      <c r="B361" s="31" t="s">
        <v>141</v>
      </c>
      <c r="C361" s="33">
        <v>54390.753799999999</v>
      </c>
      <c r="D361" s="33">
        <v>1E-4</v>
      </c>
      <c r="E361" s="30">
        <f t="shared" si="37"/>
        <v>37927.422243641275</v>
      </c>
      <c r="F361">
        <f t="shared" si="38"/>
        <v>37927.5</v>
      </c>
      <c r="G361">
        <f t="shared" si="39"/>
        <v>-2.4637249996885657E-2</v>
      </c>
      <c r="K361">
        <f t="shared" si="36"/>
        <v>-2.4637249996885657E-2</v>
      </c>
      <c r="O361">
        <f t="shared" ca="1" si="40"/>
        <v>-2.4396306445118247E-2</v>
      </c>
      <c r="Q361" s="2">
        <f t="shared" si="41"/>
        <v>39372.253799999999</v>
      </c>
    </row>
    <row r="362" spans="1:17" ht="12.75" customHeight="1">
      <c r="A362" s="53" t="s">
        <v>1049</v>
      </c>
      <c r="B362" s="54" t="s">
        <v>162</v>
      </c>
      <c r="C362" s="55">
        <v>54427.033199999998</v>
      </c>
      <c r="D362" s="55" t="s">
        <v>175</v>
      </c>
      <c r="E362" s="30">
        <f t="shared" si="37"/>
        <v>38041.921793746544</v>
      </c>
      <c r="F362">
        <f t="shared" si="38"/>
        <v>38042</v>
      </c>
      <c r="G362">
        <f t="shared" si="39"/>
        <v>-2.4779799998214003E-2</v>
      </c>
      <c r="K362">
        <f t="shared" si="36"/>
        <v>-2.4779799998214003E-2</v>
      </c>
      <c r="O362">
        <f t="shared" ca="1" si="40"/>
        <v>-2.4481972473707841E-2</v>
      </c>
      <c r="Q362" s="2">
        <f t="shared" si="41"/>
        <v>39408.533199999998</v>
      </c>
    </row>
    <row r="363" spans="1:17" ht="12.75" customHeight="1">
      <c r="A363" s="37" t="s">
        <v>156</v>
      </c>
      <c r="B363" s="31" t="s">
        <v>141</v>
      </c>
      <c r="C363" s="33">
        <v>54450.638599999998</v>
      </c>
      <c r="D363" s="33">
        <v>2.0000000000000001E-4</v>
      </c>
      <c r="E363" s="30">
        <f t="shared" si="37"/>
        <v>38116.421583711512</v>
      </c>
      <c r="F363">
        <f t="shared" si="38"/>
        <v>38116.5</v>
      </c>
      <c r="G363">
        <f t="shared" si="39"/>
        <v>-2.4846349995641503E-2</v>
      </c>
      <c r="K363">
        <f t="shared" si="36"/>
        <v>-2.4846349995641503E-2</v>
      </c>
      <c r="O363">
        <f t="shared" ca="1" si="40"/>
        <v>-2.4537711505410238E-2</v>
      </c>
      <c r="Q363" s="2">
        <f t="shared" si="41"/>
        <v>39432.138599999998</v>
      </c>
    </row>
    <row r="364" spans="1:17" ht="12.75" customHeight="1">
      <c r="A364" s="37" t="s">
        <v>158</v>
      </c>
      <c r="B364" s="31" t="s">
        <v>141</v>
      </c>
      <c r="C364" s="33">
        <v>54702.852599999998</v>
      </c>
      <c r="D364" s="33">
        <v>2.0000000000000001E-4</v>
      </c>
      <c r="E364" s="30">
        <f t="shared" si="37"/>
        <v>38912.421228971645</v>
      </c>
      <c r="F364">
        <f t="shared" si="38"/>
        <v>38912.5</v>
      </c>
      <c r="G364">
        <f t="shared" si="39"/>
        <v>-2.4958750000223517E-2</v>
      </c>
      <c r="K364">
        <f t="shared" si="36"/>
        <v>-2.4958750000223517E-2</v>
      </c>
      <c r="O364">
        <f t="shared" ca="1" si="40"/>
        <v>-2.5133258743465406E-2</v>
      </c>
      <c r="Q364" s="2">
        <f t="shared" si="41"/>
        <v>39684.352599999998</v>
      </c>
    </row>
    <row r="365" spans="1:17" ht="12.75" customHeight="1">
      <c r="A365" s="53" t="s">
        <v>1060</v>
      </c>
      <c r="B365" s="54" t="s">
        <v>141</v>
      </c>
      <c r="C365" s="55">
        <v>54755.132700000002</v>
      </c>
      <c r="D365" s="55" t="s">
        <v>175</v>
      </c>
      <c r="E365" s="30">
        <f t="shared" si="37"/>
        <v>39077.419766143124</v>
      </c>
      <c r="F365">
        <f t="shared" si="38"/>
        <v>39077.5</v>
      </c>
      <c r="G365">
        <f t="shared" si="39"/>
        <v>-2.5422249993425794E-2</v>
      </c>
      <c r="K365">
        <f t="shared" si="36"/>
        <v>-2.5422249993425794E-2</v>
      </c>
      <c r="O365">
        <f t="shared" ca="1" si="40"/>
        <v>-2.5256707605625081E-2</v>
      </c>
      <c r="Q365" s="2">
        <f t="shared" si="41"/>
        <v>39736.632700000002</v>
      </c>
    </row>
    <row r="366" spans="1:17" ht="12.75" customHeight="1">
      <c r="A366" s="37" t="s">
        <v>159</v>
      </c>
      <c r="B366" s="31" t="s">
        <v>141</v>
      </c>
      <c r="C366" s="33">
        <v>54822.622300000003</v>
      </c>
      <c r="D366" s="33">
        <v>1E-4</v>
      </c>
      <c r="E366" s="30">
        <f t="shared" si="37"/>
        <v>39290.420224716989</v>
      </c>
      <c r="F366">
        <f t="shared" si="38"/>
        <v>39290.5</v>
      </c>
      <c r="G366">
        <f t="shared" si="39"/>
        <v>-2.5276949992985465E-2</v>
      </c>
      <c r="K366">
        <f t="shared" si="36"/>
        <v>-2.5276949992985465E-2</v>
      </c>
      <c r="O366">
        <f t="shared" ca="1" si="40"/>
        <v>-2.5416068864049391E-2</v>
      </c>
      <c r="Q366" s="2">
        <f t="shared" si="41"/>
        <v>39804.122300000003</v>
      </c>
    </row>
    <row r="367" spans="1:17" ht="12.75" customHeight="1">
      <c r="A367" s="37" t="s">
        <v>160</v>
      </c>
      <c r="B367" s="31" t="s">
        <v>162</v>
      </c>
      <c r="C367" s="33">
        <v>55114.7595</v>
      </c>
      <c r="D367" s="33">
        <v>1E-4</v>
      </c>
      <c r="E367" s="30">
        <f t="shared" si="37"/>
        <v>40212.41943002394</v>
      </c>
      <c r="F367">
        <f t="shared" si="38"/>
        <v>40212.5</v>
      </c>
      <c r="G367">
        <f t="shared" si="39"/>
        <v>-2.5528749996738043E-2</v>
      </c>
      <c r="K367">
        <f t="shared" si="36"/>
        <v>-2.5528749996738043E-2</v>
      </c>
      <c r="O367">
        <f t="shared" ca="1" si="40"/>
        <v>-2.6105886142299219E-2</v>
      </c>
      <c r="Q367" s="2">
        <f t="shared" si="41"/>
        <v>40096.2595</v>
      </c>
    </row>
    <row r="368" spans="1:17" ht="12.75" customHeight="1">
      <c r="A368" s="37" t="s">
        <v>160</v>
      </c>
      <c r="B368" s="31" t="s">
        <v>162</v>
      </c>
      <c r="C368" s="33">
        <v>55168.624000000003</v>
      </c>
      <c r="D368" s="33">
        <v>1E-4</v>
      </c>
      <c r="E368" s="30">
        <f t="shared" si="37"/>
        <v>40382.418410620245</v>
      </c>
      <c r="F368">
        <f t="shared" si="38"/>
        <v>40382.5</v>
      </c>
      <c r="G368">
        <f t="shared" si="39"/>
        <v>-2.5851749996945728E-2</v>
      </c>
      <c r="K368">
        <f t="shared" si="36"/>
        <v>-2.5851749996945728E-2</v>
      </c>
      <c r="O368">
        <f t="shared" ca="1" si="40"/>
        <v>-2.6233075879069794E-2</v>
      </c>
      <c r="Q368" s="2">
        <f t="shared" si="41"/>
        <v>40150.124000000003</v>
      </c>
    </row>
    <row r="369" spans="1:17" ht="12.75" customHeight="1">
      <c r="A369" s="33" t="s">
        <v>161</v>
      </c>
      <c r="B369" s="31" t="s">
        <v>141</v>
      </c>
      <c r="C369" s="33">
        <v>55486.742899999997</v>
      </c>
      <c r="D369" s="33">
        <v>1E-4</v>
      </c>
      <c r="E369" s="30">
        <f t="shared" si="37"/>
        <v>41386.417124214815</v>
      </c>
      <c r="F369">
        <f t="shared" si="38"/>
        <v>41386.5</v>
      </c>
      <c r="G369">
        <f t="shared" si="39"/>
        <v>-2.6259350001055282E-2</v>
      </c>
      <c r="K369">
        <f t="shared" si="36"/>
        <v>-2.6259350001055282E-2</v>
      </c>
      <c r="O369">
        <f t="shared" ca="1" si="40"/>
        <v>-2.6984243500938369E-2</v>
      </c>
      <c r="Q369" s="2">
        <f t="shared" si="41"/>
        <v>40468.242899999997</v>
      </c>
    </row>
    <row r="370" spans="1:17" ht="12.75" customHeight="1">
      <c r="A370" s="33" t="s">
        <v>161</v>
      </c>
      <c r="B370" s="31" t="s">
        <v>141</v>
      </c>
      <c r="C370" s="33">
        <v>55513.674899999998</v>
      </c>
      <c r="D370" s="33">
        <v>2.0000000000000001E-4</v>
      </c>
      <c r="E370" s="30">
        <f t="shared" si="37"/>
        <v>41471.415825500808</v>
      </c>
      <c r="F370">
        <f t="shared" si="38"/>
        <v>41471.5</v>
      </c>
      <c r="G370">
        <f t="shared" si="39"/>
        <v>-2.6670849998481572E-2</v>
      </c>
      <c r="K370">
        <f t="shared" si="36"/>
        <v>-2.6670849998481572E-2</v>
      </c>
      <c r="O370">
        <f t="shared" ca="1" si="40"/>
        <v>-2.7047838369323656E-2</v>
      </c>
      <c r="Q370" s="2">
        <f t="shared" si="41"/>
        <v>40495.174899999998</v>
      </c>
    </row>
    <row r="371" spans="1:17" ht="12.75" customHeight="1">
      <c r="A371" s="37" t="s">
        <v>157</v>
      </c>
      <c r="B371" s="31" t="s">
        <v>141</v>
      </c>
      <c r="C371" s="33">
        <v>55891.679199999999</v>
      </c>
      <c r="D371" s="33">
        <v>1E-4</v>
      </c>
      <c r="E371" s="30">
        <f t="shared" si="37"/>
        <v>42664.415772794804</v>
      </c>
      <c r="F371">
        <f t="shared" si="38"/>
        <v>42664.5</v>
      </c>
      <c r="G371">
        <f t="shared" si="39"/>
        <v>-2.6687549994676374E-2</v>
      </c>
      <c r="K371">
        <f t="shared" si="36"/>
        <v>-2.6687549994676374E-2</v>
      </c>
      <c r="O371">
        <f t="shared" ca="1" si="40"/>
        <v>-2.7940411051484225E-2</v>
      </c>
      <c r="Q371" s="2">
        <f t="shared" si="41"/>
        <v>40873.179199999999</v>
      </c>
    </row>
    <row r="372" spans="1:17" ht="12.75" customHeight="1">
      <c r="A372" s="53" t="s">
        <v>1084</v>
      </c>
      <c r="B372" s="54" t="s">
        <v>141</v>
      </c>
      <c r="C372" s="55">
        <v>55892.635000000002</v>
      </c>
      <c r="D372" s="55" t="s">
        <v>175</v>
      </c>
      <c r="E372" s="30">
        <f t="shared" si="37"/>
        <v>42667.432324060559</v>
      </c>
      <c r="F372">
        <f t="shared" si="38"/>
        <v>42667.5</v>
      </c>
      <c r="G372">
        <f t="shared" si="39"/>
        <v>-2.1443249999720138E-2</v>
      </c>
      <c r="I372">
        <f>+G372</f>
        <v>-2.1443249999720138E-2</v>
      </c>
      <c r="O372">
        <f t="shared" ca="1" si="40"/>
        <v>-2.7942655576250766E-2</v>
      </c>
      <c r="Q372" s="2">
        <f t="shared" si="41"/>
        <v>40874.135000000002</v>
      </c>
    </row>
    <row r="373" spans="1:17" ht="12.75" customHeight="1">
      <c r="A373" s="53" t="s">
        <v>1084</v>
      </c>
      <c r="B373" s="54" t="s">
        <v>141</v>
      </c>
      <c r="C373" s="55">
        <v>55913.546999999999</v>
      </c>
      <c r="D373" s="55" t="s">
        <v>175</v>
      </c>
      <c r="E373" s="30">
        <f t="shared" si="37"/>
        <v>42733.431612687193</v>
      </c>
      <c r="F373">
        <f t="shared" si="38"/>
        <v>42733.5</v>
      </c>
      <c r="G373">
        <f t="shared" si="39"/>
        <v>-2.1668649998900946E-2</v>
      </c>
      <c r="I373">
        <f>+G373</f>
        <v>-2.1668649998900946E-2</v>
      </c>
      <c r="O373">
        <f t="shared" ca="1" si="40"/>
        <v>-2.7992035121114638E-2</v>
      </c>
      <c r="Q373" s="2">
        <f t="shared" si="41"/>
        <v>40895.046999999999</v>
      </c>
    </row>
    <row r="374" spans="1:17" ht="12.75" customHeight="1">
      <c r="A374" s="53" t="s">
        <v>1084</v>
      </c>
      <c r="B374" s="54" t="s">
        <v>141</v>
      </c>
      <c r="C374" s="55">
        <v>55919.567999999999</v>
      </c>
      <c r="D374" s="55" t="s">
        <v>175</v>
      </c>
      <c r="E374" s="30">
        <f t="shared" si="37"/>
        <v>42752.434181395161</v>
      </c>
      <c r="F374">
        <f t="shared" si="38"/>
        <v>42752.5</v>
      </c>
      <c r="G374">
        <f t="shared" si="39"/>
        <v>-2.085475000058068E-2</v>
      </c>
      <c r="I374">
        <f>+G374</f>
        <v>-2.085475000058068E-2</v>
      </c>
      <c r="O374">
        <f t="shared" ca="1" si="40"/>
        <v>-2.8006250444636054E-2</v>
      </c>
      <c r="Q374" s="2">
        <f t="shared" si="41"/>
        <v>40901.067999999999</v>
      </c>
    </row>
    <row r="375" spans="1:17" ht="12.75" customHeight="1">
      <c r="A375" s="53" t="s">
        <v>1094</v>
      </c>
      <c r="B375" s="54" t="s">
        <v>162</v>
      </c>
      <c r="C375" s="55">
        <v>56233.0867</v>
      </c>
      <c r="D375" s="55" t="s">
        <v>175</v>
      </c>
      <c r="E375" s="30">
        <f t="shared" si="37"/>
        <v>43741.914440153276</v>
      </c>
      <c r="F375">
        <f t="shared" si="38"/>
        <v>43742</v>
      </c>
      <c r="G375">
        <f t="shared" si="39"/>
        <v>-2.7109799993922934E-2</v>
      </c>
      <c r="K375">
        <f>+G375</f>
        <v>-2.7109799993922934E-2</v>
      </c>
      <c r="O375">
        <f t="shared" ca="1" si="40"/>
        <v>-2.874656953013302E-2</v>
      </c>
      <c r="Q375" s="2">
        <f t="shared" si="41"/>
        <v>41214.5867</v>
      </c>
    </row>
    <row r="376" spans="1:17" ht="12.75" customHeight="1">
      <c r="A376" s="53" t="s">
        <v>1094</v>
      </c>
      <c r="B376" s="54" t="s">
        <v>141</v>
      </c>
      <c r="C376" s="55">
        <v>56240.538</v>
      </c>
      <c r="D376" s="55" t="s">
        <v>175</v>
      </c>
      <c r="E376" s="30">
        <f t="shared" si="37"/>
        <v>43765.431105194577</v>
      </c>
      <c r="F376">
        <f t="shared" si="38"/>
        <v>43765.5</v>
      </c>
      <c r="G376">
        <f t="shared" si="39"/>
        <v>-2.1829449993674643E-2</v>
      </c>
      <c r="I376">
        <f>+G376</f>
        <v>-2.1829449993674643E-2</v>
      </c>
      <c r="O376">
        <f t="shared" ca="1" si="40"/>
        <v>-2.8764151640804245E-2</v>
      </c>
      <c r="Q376" s="2">
        <f t="shared" si="41"/>
        <v>41222.038</v>
      </c>
    </row>
    <row r="377" spans="1:17" ht="12.75" customHeight="1">
      <c r="A377" s="53" t="s">
        <v>1094</v>
      </c>
      <c r="B377" s="54" t="s">
        <v>141</v>
      </c>
      <c r="C377" s="55">
        <v>56252.569000000003</v>
      </c>
      <c r="D377" s="55" t="s">
        <v>175</v>
      </c>
      <c r="E377" s="30">
        <f t="shared" si="37"/>
        <v>43803.401526075766</v>
      </c>
      <c r="F377">
        <f t="shared" si="38"/>
        <v>43803.5</v>
      </c>
      <c r="G377">
        <f t="shared" si="39"/>
        <v>-3.1201649995637126E-2</v>
      </c>
      <c r="I377">
        <f>+G377</f>
        <v>-3.1201649995637126E-2</v>
      </c>
      <c r="O377">
        <f t="shared" ca="1" si="40"/>
        <v>-2.8792582287847084E-2</v>
      </c>
      <c r="Q377" s="2">
        <f t="shared" si="41"/>
        <v>41234.069000000003</v>
      </c>
    </row>
    <row r="378" spans="1:17" ht="12.75" customHeight="1">
      <c r="A378" s="56" t="s">
        <v>164</v>
      </c>
      <c r="B378" s="57" t="s">
        <v>141</v>
      </c>
      <c r="C378" s="58">
        <v>56256.691700000003</v>
      </c>
      <c r="D378" s="58">
        <v>1E-4</v>
      </c>
      <c r="E378" s="30">
        <f t="shared" si="37"/>
        <v>43816.412967698809</v>
      </c>
      <c r="F378">
        <f t="shared" si="38"/>
        <v>43816.5</v>
      </c>
      <c r="G378">
        <f t="shared" si="39"/>
        <v>-2.75763499957975E-2</v>
      </c>
      <c r="K378">
        <f t="shared" ref="K378:K400" si="42">+G378</f>
        <v>-2.75763499957975E-2</v>
      </c>
      <c r="O378">
        <f t="shared" ca="1" si="40"/>
        <v>-2.8802308561835417E-2</v>
      </c>
      <c r="Q378" s="2">
        <f t="shared" si="41"/>
        <v>41238.191700000003</v>
      </c>
    </row>
    <row r="379" spans="1:17" ht="12.75" customHeight="1">
      <c r="A379" s="56" t="s">
        <v>163</v>
      </c>
      <c r="B379" s="57" t="s">
        <v>141</v>
      </c>
      <c r="C379" s="58">
        <v>56602.694300000003</v>
      </c>
      <c r="D379" s="58">
        <v>2.0000000000000001E-4</v>
      </c>
      <c r="E379" s="30">
        <f t="shared" si="37"/>
        <v>44908.413994045812</v>
      </c>
      <c r="F379">
        <f t="shared" si="38"/>
        <v>44908.5</v>
      </c>
      <c r="G379">
        <f t="shared" si="39"/>
        <v>-2.7251149993389845E-2</v>
      </c>
      <c r="K379">
        <f t="shared" si="42"/>
        <v>-2.7251149993389845E-2</v>
      </c>
      <c r="O379">
        <f t="shared" ca="1" si="40"/>
        <v>-2.961931557685582E-2</v>
      </c>
      <c r="Q379" s="2">
        <f t="shared" si="41"/>
        <v>41584.194300000003</v>
      </c>
    </row>
    <row r="380" spans="1:17" ht="12.75" customHeight="1">
      <c r="A380" s="56" t="s">
        <v>163</v>
      </c>
      <c r="B380" s="57" t="s">
        <v>141</v>
      </c>
      <c r="C380" s="58">
        <v>56927.783300000003</v>
      </c>
      <c r="D380" s="58">
        <v>1E-4</v>
      </c>
      <c r="E380" s="30">
        <f t="shared" si="37"/>
        <v>45934.410682088397</v>
      </c>
      <c r="F380">
        <f t="shared" si="38"/>
        <v>45934.5</v>
      </c>
      <c r="G380">
        <f t="shared" si="39"/>
        <v>-2.8300549995037727E-2</v>
      </c>
      <c r="K380">
        <f t="shared" si="42"/>
        <v>-2.8300549995037727E-2</v>
      </c>
      <c r="O380">
        <f t="shared" ca="1" si="40"/>
        <v>-3.0386943047012352E-2</v>
      </c>
      <c r="Q380" s="2">
        <f t="shared" si="41"/>
        <v>41909.283300000003</v>
      </c>
    </row>
    <row r="381" spans="1:17" ht="12.75" customHeight="1">
      <c r="A381" s="59" t="s">
        <v>1110</v>
      </c>
      <c r="B381" s="60" t="s">
        <v>162</v>
      </c>
      <c r="C381" s="61">
        <v>57230.216800000002</v>
      </c>
      <c r="D381" s="61">
        <v>2.0000000000000001E-4</v>
      </c>
      <c r="E381" s="30">
        <f t="shared" si="37"/>
        <v>46888.905510744939</v>
      </c>
      <c r="F381">
        <f t="shared" si="38"/>
        <v>46889</v>
      </c>
      <c r="G381">
        <f t="shared" si="39"/>
        <v>-2.993909999349853E-2</v>
      </c>
      <c r="K381">
        <f t="shared" si="42"/>
        <v>-2.993909999349853E-2</v>
      </c>
      <c r="O381">
        <f t="shared" ca="1" si="40"/>
        <v>-3.1101076010233028E-2</v>
      </c>
      <c r="Q381" s="2">
        <f t="shared" si="41"/>
        <v>42211.716800000002</v>
      </c>
    </row>
    <row r="382" spans="1:17" ht="12.75" customHeight="1">
      <c r="A382" s="64" t="s">
        <v>1110</v>
      </c>
      <c r="B382" s="65" t="s">
        <v>162</v>
      </c>
      <c r="C382" s="66">
        <v>57230.216800000053</v>
      </c>
      <c r="D382" s="66">
        <v>2.0000000000000001E-4</v>
      </c>
      <c r="E382" s="30">
        <f t="shared" si="37"/>
        <v>46888.905510745099</v>
      </c>
      <c r="F382">
        <f t="shared" si="38"/>
        <v>46889</v>
      </c>
      <c r="G382">
        <f t="shared" si="39"/>
        <v>-2.9939099942566827E-2</v>
      </c>
      <c r="K382">
        <f t="shared" si="42"/>
        <v>-2.9939099942566827E-2</v>
      </c>
      <c r="O382">
        <f t="shared" ca="1" si="40"/>
        <v>-3.1101076010233028E-2</v>
      </c>
      <c r="Q382" s="2">
        <f t="shared" si="41"/>
        <v>42211.716800000053</v>
      </c>
    </row>
    <row r="383" spans="1:17" ht="12.75" customHeight="1">
      <c r="A383" s="59" t="s">
        <v>1111</v>
      </c>
      <c r="B383" s="60" t="s">
        <v>141</v>
      </c>
      <c r="C383" s="61">
        <v>57333.668799999999</v>
      </c>
      <c r="D383" s="61">
        <v>2.0000000000000001E-4</v>
      </c>
      <c r="E383" s="30">
        <f t="shared" si="37"/>
        <v>47215.405052013266</v>
      </c>
      <c r="F383">
        <f t="shared" si="38"/>
        <v>47215.5</v>
      </c>
      <c r="G383">
        <f t="shared" si="39"/>
        <v>-3.0084450001595542E-2</v>
      </c>
      <c r="K383">
        <f t="shared" si="42"/>
        <v>-3.0084450001595542E-2</v>
      </c>
      <c r="O383">
        <f t="shared" ca="1" si="40"/>
        <v>-3.1345355122324753E-2</v>
      </c>
      <c r="Q383" s="2">
        <f t="shared" si="41"/>
        <v>42315.168799999999</v>
      </c>
    </row>
    <row r="384" spans="1:17" ht="12.75" customHeight="1">
      <c r="A384" s="59" t="s">
        <v>1111</v>
      </c>
      <c r="B384" s="60" t="s">
        <v>162</v>
      </c>
      <c r="C384" s="61">
        <v>57357.590100000001</v>
      </c>
      <c r="D384" s="61">
        <v>1E-4</v>
      </c>
      <c r="E384" s="30">
        <f t="shared" si="37"/>
        <v>47290.901837735561</v>
      </c>
      <c r="F384">
        <f t="shared" si="38"/>
        <v>47291</v>
      </c>
      <c r="G384">
        <f t="shared" si="39"/>
        <v>-3.1102900000405498E-2</v>
      </c>
      <c r="K384">
        <f t="shared" si="42"/>
        <v>-3.1102900000405498E-2</v>
      </c>
      <c r="O384">
        <f t="shared" ca="1" si="40"/>
        <v>-3.1401842328949332E-2</v>
      </c>
      <c r="Q384" s="2">
        <f t="shared" si="41"/>
        <v>42339.090100000001</v>
      </c>
    </row>
    <row r="385" spans="1:17" ht="12.75" customHeight="1">
      <c r="A385" s="59" t="s">
        <v>1112</v>
      </c>
      <c r="B385" s="60" t="s">
        <v>162</v>
      </c>
      <c r="C385" s="61">
        <v>57640.853999999999</v>
      </c>
      <c r="D385" s="61">
        <v>2.9999999999999997E-4</v>
      </c>
      <c r="E385" s="30">
        <f t="shared" si="37"/>
        <v>48184.896476871378</v>
      </c>
      <c r="F385">
        <f t="shared" si="38"/>
        <v>48185</v>
      </c>
      <c r="G385">
        <f t="shared" si="39"/>
        <v>-3.2801499997731298E-2</v>
      </c>
      <c r="K385">
        <f t="shared" si="42"/>
        <v>-3.2801499997731298E-2</v>
      </c>
      <c r="O385">
        <f t="shared" ca="1" si="40"/>
        <v>-3.2070710709378121E-2</v>
      </c>
      <c r="Q385" s="2">
        <f t="shared" si="41"/>
        <v>42622.353999999999</v>
      </c>
    </row>
    <row r="386" spans="1:17" ht="12.75" customHeight="1">
      <c r="A386" s="59" t="s">
        <v>1112</v>
      </c>
      <c r="B386" s="60" t="s">
        <v>141</v>
      </c>
      <c r="C386" s="61">
        <v>57697.730499999998</v>
      </c>
      <c r="D386" s="61">
        <v>2.0000000000000001E-4</v>
      </c>
      <c r="E386" s="30">
        <f t="shared" si="37"/>
        <v>48364.40147589457</v>
      </c>
      <c r="F386">
        <f t="shared" si="38"/>
        <v>48364.5</v>
      </c>
      <c r="G386">
        <f t="shared" si="39"/>
        <v>-3.1217550000292249E-2</v>
      </c>
      <c r="K386">
        <f t="shared" si="42"/>
        <v>-3.1217550000292249E-2</v>
      </c>
      <c r="O386">
        <f t="shared" ca="1" si="40"/>
        <v>-3.2205008107909404E-2</v>
      </c>
      <c r="Q386" s="2">
        <f t="shared" si="41"/>
        <v>42679.230499999998</v>
      </c>
    </row>
    <row r="387" spans="1:17" ht="12.75" customHeight="1">
      <c r="A387" s="59" t="s">
        <v>1112</v>
      </c>
      <c r="B387" s="60" t="s">
        <v>162</v>
      </c>
      <c r="C387" s="61">
        <v>57768.545700000002</v>
      </c>
      <c r="D387" s="61">
        <v>2.0000000000000001E-4</v>
      </c>
      <c r="E387" s="30">
        <f t="shared" si="37"/>
        <v>48587.897689740865</v>
      </c>
      <c r="F387">
        <f t="shared" si="38"/>
        <v>48588</v>
      </c>
      <c r="G387">
        <f t="shared" si="39"/>
        <v>-3.2417199996416457E-2</v>
      </c>
      <c r="K387">
        <f t="shared" si="42"/>
        <v>-3.2417199996416457E-2</v>
      </c>
      <c r="O387">
        <f t="shared" ca="1" si="40"/>
        <v>-3.2372225203016601E-2</v>
      </c>
      <c r="Q387" s="2">
        <f t="shared" si="41"/>
        <v>42750.045700000002</v>
      </c>
    </row>
    <row r="388" spans="1:17" ht="12.75" customHeight="1">
      <c r="A388" s="62" t="s">
        <v>1113</v>
      </c>
      <c r="B388" s="63" t="s">
        <v>162</v>
      </c>
      <c r="C388" s="62">
        <v>58046.741699999999</v>
      </c>
      <c r="D388" s="62">
        <v>1E-4</v>
      </c>
      <c r="E388" s="30">
        <f t="shared" si="37"/>
        <v>49465.897790103205</v>
      </c>
      <c r="F388">
        <f t="shared" si="38"/>
        <v>49466</v>
      </c>
      <c r="G388">
        <f t="shared" si="39"/>
        <v>-3.2385400001658127E-2</v>
      </c>
      <c r="K388">
        <f t="shared" si="42"/>
        <v>-3.2385400001658127E-2</v>
      </c>
      <c r="O388">
        <f t="shared" ca="1" si="40"/>
        <v>-3.3029122784690515E-2</v>
      </c>
      <c r="Q388" s="2">
        <f t="shared" si="41"/>
        <v>43028.241699999999</v>
      </c>
    </row>
    <row r="389" spans="1:17" ht="12.75" customHeight="1">
      <c r="A389" s="62" t="s">
        <v>1113</v>
      </c>
      <c r="B389" s="63" t="s">
        <v>162</v>
      </c>
      <c r="C389" s="62">
        <v>58086.664199999999</v>
      </c>
      <c r="D389" s="62">
        <v>2.9999999999999997E-4</v>
      </c>
      <c r="E389" s="30">
        <f t="shared" si="37"/>
        <v>49591.895140916</v>
      </c>
      <c r="F389">
        <f t="shared" si="38"/>
        <v>49592</v>
      </c>
      <c r="G389">
        <f t="shared" si="39"/>
        <v>-3.3224799997697119E-2</v>
      </c>
      <c r="K389">
        <f t="shared" si="42"/>
        <v>-3.3224799997697119E-2</v>
      </c>
      <c r="O389">
        <f t="shared" ca="1" si="40"/>
        <v>-3.3123392824885176E-2</v>
      </c>
      <c r="Q389" s="2">
        <f t="shared" si="41"/>
        <v>43068.164199999999</v>
      </c>
    </row>
    <row r="390" spans="1:17" ht="12.75" customHeight="1">
      <c r="A390" s="67" t="s">
        <v>0</v>
      </c>
      <c r="B390" s="68" t="s">
        <v>141</v>
      </c>
      <c r="C390" s="67">
        <v>58388.781999999999</v>
      </c>
      <c r="D390" s="67">
        <v>1E-4</v>
      </c>
      <c r="E390" s="30">
        <f t="shared" si="37"/>
        <v>50545.393605024939</v>
      </c>
      <c r="F390">
        <f t="shared" si="38"/>
        <v>50545.5</v>
      </c>
      <c r="G390">
        <f t="shared" si="39"/>
        <v>-3.3711449999827892E-2</v>
      </c>
      <c r="K390">
        <f t="shared" si="42"/>
        <v>-3.3711449999827892E-2</v>
      </c>
      <c r="O390">
        <f t="shared" ca="1" si="40"/>
        <v>-3.3836777613183669E-2</v>
      </c>
      <c r="Q390" s="2">
        <f t="shared" si="41"/>
        <v>43370.281999999999</v>
      </c>
    </row>
    <row r="391" spans="1:17" ht="12.75" customHeight="1">
      <c r="A391" s="64" t="s">
        <v>1114</v>
      </c>
      <c r="B391" s="65" t="s">
        <v>141</v>
      </c>
      <c r="C391" s="66">
        <v>58820.964500000002</v>
      </c>
      <c r="D391" s="66" t="s">
        <v>174</v>
      </c>
      <c r="E391" s="30">
        <f t="shared" si="37"/>
        <v>51909.382585365602</v>
      </c>
      <c r="F391">
        <f t="shared" si="38"/>
        <v>51909.5</v>
      </c>
      <c r="G391">
        <f t="shared" si="39"/>
        <v>-3.720305000024382E-2</v>
      </c>
      <c r="K391">
        <f t="shared" si="42"/>
        <v>-3.720305000024382E-2</v>
      </c>
      <c r="O391">
        <f t="shared" ca="1" si="40"/>
        <v>-3.4857288207036992E-2</v>
      </c>
      <c r="Q391" s="2">
        <f t="shared" si="41"/>
        <v>43802.464500000002</v>
      </c>
    </row>
    <row r="392" spans="1:17" ht="12.75" customHeight="1">
      <c r="A392" s="64" t="s">
        <v>1114</v>
      </c>
      <c r="B392" s="65" t="s">
        <v>141</v>
      </c>
      <c r="C392" s="66">
        <v>58820.965799999998</v>
      </c>
      <c r="D392" s="66" t="s">
        <v>31</v>
      </c>
      <c r="E392" s="30">
        <f t="shared" si="37"/>
        <v>51909.386688228791</v>
      </c>
      <c r="F392">
        <f t="shared" si="38"/>
        <v>51909.5</v>
      </c>
      <c r="G392">
        <f t="shared" si="39"/>
        <v>-3.5903050003980752E-2</v>
      </c>
      <c r="K392">
        <f t="shared" si="42"/>
        <v>-3.5903050003980752E-2</v>
      </c>
      <c r="O392">
        <f t="shared" ca="1" si="40"/>
        <v>-3.4857288207036992E-2</v>
      </c>
      <c r="Q392" s="2">
        <f t="shared" si="41"/>
        <v>43802.465799999998</v>
      </c>
    </row>
    <row r="393" spans="1:17" ht="12.75" customHeight="1">
      <c r="A393" s="64" t="s">
        <v>1114</v>
      </c>
      <c r="B393" s="65" t="s">
        <v>141</v>
      </c>
      <c r="C393" s="66">
        <v>58820.966</v>
      </c>
      <c r="D393" s="66" t="s">
        <v>914</v>
      </c>
      <c r="E393" s="30">
        <f t="shared" si="37"/>
        <v>51909.387319438523</v>
      </c>
      <c r="F393">
        <f t="shared" si="38"/>
        <v>51909.5</v>
      </c>
      <c r="G393">
        <f t="shared" si="39"/>
        <v>-3.5703050001757219E-2</v>
      </c>
      <c r="K393">
        <f t="shared" si="42"/>
        <v>-3.5703050001757219E-2</v>
      </c>
      <c r="O393">
        <f t="shared" ca="1" si="40"/>
        <v>-3.4857288207036992E-2</v>
      </c>
      <c r="Q393" s="2">
        <f t="shared" si="41"/>
        <v>43802.466</v>
      </c>
    </row>
    <row r="394" spans="1:17" ht="12.75" customHeight="1">
      <c r="A394" s="69" t="s">
        <v>1115</v>
      </c>
      <c r="B394" s="70" t="s">
        <v>162</v>
      </c>
      <c r="C394" s="77">
        <v>58824.609199999999</v>
      </c>
      <c r="D394" s="69">
        <v>2.0000000000000001E-4</v>
      </c>
      <c r="E394" s="30">
        <f t="shared" si="37"/>
        <v>51920.885435750904</v>
      </c>
      <c r="F394">
        <f t="shared" si="38"/>
        <v>51921</v>
      </c>
      <c r="G394">
        <f t="shared" si="39"/>
        <v>-3.6299899998994078E-2</v>
      </c>
      <c r="K394">
        <f t="shared" si="42"/>
        <v>-3.6299899998994078E-2</v>
      </c>
      <c r="O394">
        <f t="shared" ca="1" si="40"/>
        <v>-3.4865892218642065E-2</v>
      </c>
      <c r="Q394" s="2">
        <f t="shared" si="41"/>
        <v>43806.109199999999</v>
      </c>
    </row>
    <row r="395" spans="1:17" s="75" customFormat="1" ht="12" customHeight="1">
      <c r="A395" s="69" t="s">
        <v>1115</v>
      </c>
      <c r="B395" s="70" t="s">
        <v>162</v>
      </c>
      <c r="C395" s="77">
        <v>58855.659200000002</v>
      </c>
      <c r="D395" s="69">
        <v>2.9999999999999997E-4</v>
      </c>
      <c r="E395" s="74">
        <f t="shared" si="37"/>
        <v>52018.880745231458</v>
      </c>
      <c r="F395" s="75">
        <f t="shared" si="38"/>
        <v>52019</v>
      </c>
      <c r="G395" s="75">
        <f t="shared" si="39"/>
        <v>-3.7786099994264077E-2</v>
      </c>
      <c r="K395" s="75">
        <f t="shared" si="42"/>
        <v>-3.7786099994264077E-2</v>
      </c>
      <c r="O395" s="75">
        <f t="shared" ca="1" si="40"/>
        <v>-3.4939213361015686E-2</v>
      </c>
      <c r="Q395" s="76">
        <f t="shared" si="41"/>
        <v>43837.159200000002</v>
      </c>
    </row>
    <row r="396" spans="1:17" s="75" customFormat="1" ht="12" customHeight="1">
      <c r="A396" s="71" t="s">
        <v>1116</v>
      </c>
      <c r="B396" s="70" t="s">
        <v>162</v>
      </c>
      <c r="C396" s="77">
        <v>59165.701200000003</v>
      </c>
      <c r="D396" s="69">
        <v>2.0000000000000001E-4</v>
      </c>
      <c r="E396" s="74">
        <f t="shared" si="37"/>
        <v>52997.388369771506</v>
      </c>
      <c r="F396" s="75">
        <f t="shared" si="38"/>
        <v>52997.5</v>
      </c>
      <c r="G396" s="75">
        <f t="shared" si="39"/>
        <v>-3.5370249992411118E-2</v>
      </c>
      <c r="K396" s="75">
        <f t="shared" si="42"/>
        <v>-3.5370249992411118E-2</v>
      </c>
      <c r="O396" s="75">
        <f t="shared" ca="1" si="40"/>
        <v>-3.5671302522368678E-2</v>
      </c>
      <c r="Q396" s="76">
        <f t="shared" si="41"/>
        <v>44147.201200000003</v>
      </c>
    </row>
    <row r="397" spans="1:17" s="75" customFormat="1" ht="12" customHeight="1">
      <c r="A397" s="69" t="s">
        <v>1117</v>
      </c>
      <c r="B397" s="70" t="s">
        <v>162</v>
      </c>
      <c r="C397" s="77">
        <v>59540.695599999999</v>
      </c>
      <c r="D397" s="69">
        <v>2.9999999999999997E-4</v>
      </c>
      <c r="E397" s="74">
        <f t="shared" si="37"/>
        <v>54180.888926340667</v>
      </c>
      <c r="F397" s="75">
        <f t="shared" si="38"/>
        <v>54181</v>
      </c>
      <c r="G397" s="75">
        <f t="shared" si="39"/>
        <v>-3.5193900002923328E-2</v>
      </c>
      <c r="K397" s="75">
        <f t="shared" si="42"/>
        <v>-3.5193900002923328E-2</v>
      </c>
      <c r="O397" s="75">
        <f t="shared" ca="1" si="40"/>
        <v>-3.6556767542768535E-2</v>
      </c>
      <c r="Q397" s="76">
        <f t="shared" si="41"/>
        <v>44522.195599999999</v>
      </c>
    </row>
    <row r="398" spans="1:17" s="75" customFormat="1" ht="12" customHeight="1">
      <c r="A398" s="71" t="s">
        <v>1118</v>
      </c>
      <c r="B398" s="70" t="s">
        <v>141</v>
      </c>
      <c r="C398" s="77">
        <v>59555.428999999996</v>
      </c>
      <c r="D398" s="69">
        <v>2E-3</v>
      </c>
      <c r="E398" s="74">
        <f t="shared" si="37"/>
        <v>54227.388252997691</v>
      </c>
      <c r="F398" s="75">
        <f t="shared" si="38"/>
        <v>54227.5</v>
      </c>
      <c r="G398" s="75">
        <f t="shared" si="39"/>
        <v>-3.5407249997660983E-2</v>
      </c>
      <c r="K398" s="75">
        <f t="shared" si="42"/>
        <v>-3.5407249997660983E-2</v>
      </c>
      <c r="O398" s="75">
        <f t="shared" ca="1" si="40"/>
        <v>-3.65915576766499E-2</v>
      </c>
      <c r="Q398" s="76">
        <f t="shared" si="41"/>
        <v>44536.928999999996</v>
      </c>
    </row>
    <row r="399" spans="1:17" s="75" customFormat="1" ht="12" customHeight="1">
      <c r="A399" s="71" t="s">
        <v>1118</v>
      </c>
      <c r="B399" s="70" t="s">
        <v>141</v>
      </c>
      <c r="C399" s="77">
        <v>59555.587</v>
      </c>
      <c r="D399" s="69">
        <v>2E-3</v>
      </c>
      <c r="E399" s="74">
        <f t="shared" si="37"/>
        <v>54227.886908678789</v>
      </c>
      <c r="F399" s="75">
        <f t="shared" si="38"/>
        <v>54228</v>
      </c>
      <c r="G399" s="75">
        <f t="shared" si="39"/>
        <v>-3.5833200003253296E-2</v>
      </c>
      <c r="K399" s="75">
        <f t="shared" si="42"/>
        <v>-3.5833200003253296E-2</v>
      </c>
      <c r="O399" s="75">
        <f t="shared" ca="1" si="40"/>
        <v>-3.6591931764110991E-2</v>
      </c>
      <c r="Q399" s="76">
        <f t="shared" si="41"/>
        <v>44537.087</v>
      </c>
    </row>
    <row r="400" spans="1:17" s="75" customFormat="1" ht="12" customHeight="1">
      <c r="A400" s="69" t="s">
        <v>1117</v>
      </c>
      <c r="B400" s="70" t="s">
        <v>162</v>
      </c>
      <c r="C400" s="77">
        <v>59559.389600000002</v>
      </c>
      <c r="D400" s="69">
        <v>1E-4</v>
      </c>
      <c r="E400" s="74">
        <f t="shared" si="37"/>
        <v>54239.888099140335</v>
      </c>
      <c r="F400" s="75">
        <f t="shared" si="38"/>
        <v>54240</v>
      </c>
      <c r="G400" s="75">
        <f t="shared" si="39"/>
        <v>-3.5455999990517739E-2</v>
      </c>
      <c r="K400" s="75">
        <f t="shared" si="42"/>
        <v>-3.5455999990517739E-2</v>
      </c>
      <c r="O400" s="75">
        <f t="shared" ca="1" si="40"/>
        <v>-3.6600909863177149E-2</v>
      </c>
      <c r="Q400" s="76">
        <f t="shared" si="41"/>
        <v>44540.889600000002</v>
      </c>
    </row>
    <row r="401" spans="1:17" s="75" customFormat="1" ht="12" customHeight="1">
      <c r="A401" s="72" t="s">
        <v>1119</v>
      </c>
      <c r="B401" s="73" t="s">
        <v>141</v>
      </c>
      <c r="C401" s="77">
        <v>59949.275000000001</v>
      </c>
      <c r="D401" s="69">
        <v>1E-4</v>
      </c>
      <c r="E401" s="74">
        <f t="shared" ref="E401" si="43">+(C401-C$7)/C$8</f>
        <v>55470.385375628182</v>
      </c>
      <c r="F401" s="75">
        <f t="shared" si="38"/>
        <v>55470.5</v>
      </c>
      <c r="G401" s="75">
        <f t="shared" ref="G401" si="44">+C401-(C$7+F401*C$8)</f>
        <v>-3.6318949998531025E-2</v>
      </c>
      <c r="K401" s="75">
        <f t="shared" ref="K401" si="45">+G401</f>
        <v>-3.6318949998531025E-2</v>
      </c>
      <c r="O401" s="75">
        <f t="shared" ref="O401" ca="1" si="46">+C$11+C$12*$F401</f>
        <v>-3.7521539104919462E-2</v>
      </c>
      <c r="Q401" s="76">
        <f t="shared" ref="Q401" si="47">+C401-15018.5</f>
        <v>44930.775000000001</v>
      </c>
    </row>
    <row r="402" spans="1:17" s="75" customFormat="1" ht="12" customHeight="1">
      <c r="A402" s="74"/>
      <c r="B402" s="35"/>
      <c r="C402" s="36"/>
      <c r="D402" s="36"/>
    </row>
    <row r="403" spans="1:17" s="75" customFormat="1" ht="12" customHeight="1">
      <c r="A403" s="74"/>
      <c r="B403" s="35"/>
      <c r="C403" s="36"/>
      <c r="D403" s="36"/>
    </row>
    <row r="404" spans="1:17" s="75" customFormat="1" ht="12" customHeight="1">
      <c r="A404" s="74"/>
      <c r="B404" s="35"/>
      <c r="C404" s="36"/>
      <c r="D404" s="36"/>
    </row>
    <row r="405" spans="1:17" s="75" customFormat="1" ht="12" customHeight="1">
      <c r="A405" s="74"/>
      <c r="B405" s="35"/>
      <c r="C405" s="36"/>
      <c r="D405" s="36"/>
    </row>
    <row r="406" spans="1:17" s="75" customFormat="1" ht="12" customHeight="1">
      <c r="A406" s="74"/>
      <c r="B406" s="35"/>
      <c r="C406" s="36"/>
      <c r="D406" s="36"/>
    </row>
    <row r="407" spans="1:17" s="75" customFormat="1" ht="12" customHeight="1">
      <c r="A407" s="74"/>
      <c r="B407" s="35"/>
      <c r="C407" s="36"/>
      <c r="D407" s="36"/>
    </row>
    <row r="408" spans="1:17" s="75" customFormat="1" ht="12" customHeight="1">
      <c r="A408" s="74"/>
      <c r="B408" s="35"/>
      <c r="C408" s="36"/>
      <c r="D408" s="36"/>
    </row>
    <row r="409" spans="1:17" ht="12.75" customHeight="1">
      <c r="A409" s="30"/>
      <c r="B409" s="31"/>
      <c r="C409" s="33"/>
      <c r="D409" s="33"/>
    </row>
    <row r="410" spans="1:17" ht="12.75" customHeight="1">
      <c r="A410" s="30"/>
      <c r="B410" s="31"/>
      <c r="C410" s="33"/>
      <c r="D410" s="33"/>
    </row>
    <row r="411" spans="1:17" ht="12.75" customHeight="1">
      <c r="A411" s="30"/>
      <c r="B411" s="31"/>
      <c r="C411" s="33"/>
      <c r="D411" s="33"/>
    </row>
    <row r="412" spans="1:17" ht="12.75" customHeight="1">
      <c r="A412" s="30"/>
      <c r="B412" s="31"/>
      <c r="C412" s="33"/>
      <c r="D412" s="33"/>
    </row>
    <row r="413" spans="1:17" ht="12.75" customHeight="1">
      <c r="A413" s="30"/>
      <c r="B413" s="31"/>
      <c r="C413" s="33"/>
      <c r="D413" s="33"/>
    </row>
    <row r="414" spans="1:17" ht="12.75" customHeight="1">
      <c r="A414" s="30"/>
      <c r="B414" s="31"/>
      <c r="C414" s="33"/>
      <c r="D414" s="33"/>
    </row>
    <row r="415" spans="1:17" ht="12.75" customHeight="1">
      <c r="A415" s="30"/>
      <c r="B415" s="31"/>
      <c r="C415" s="33"/>
      <c r="D415" s="33"/>
    </row>
    <row r="416" spans="1:17" ht="12.75" customHeight="1">
      <c r="A416" s="30"/>
      <c r="B416" s="31"/>
      <c r="C416" s="33"/>
      <c r="D416" s="33"/>
    </row>
    <row r="417" spans="1:4" ht="12.75" customHeight="1">
      <c r="A417" s="30"/>
      <c r="B417" s="31"/>
      <c r="C417" s="33"/>
      <c r="D417" s="33"/>
    </row>
    <row r="418" spans="1:4" ht="12.75" customHeight="1">
      <c r="A418" s="30"/>
      <c r="B418" s="31"/>
      <c r="C418" s="33"/>
      <c r="D418" s="33"/>
    </row>
    <row r="419" spans="1:4" ht="12.75" customHeight="1">
      <c r="A419" s="30"/>
      <c r="B419" s="31"/>
      <c r="C419" s="33"/>
      <c r="D419" s="33"/>
    </row>
    <row r="420" spans="1:4" ht="12.75" customHeight="1">
      <c r="A420" s="30"/>
      <c r="B420" s="31"/>
      <c r="C420" s="33"/>
      <c r="D420" s="33"/>
    </row>
    <row r="421" spans="1:4" ht="12.75" customHeight="1">
      <c r="A421" s="30"/>
      <c r="B421" s="31"/>
      <c r="C421" s="33"/>
      <c r="D421" s="33"/>
    </row>
    <row r="422" spans="1:4" ht="12.75" customHeight="1">
      <c r="A422" s="30"/>
      <c r="B422" s="31"/>
      <c r="C422" s="33"/>
      <c r="D422" s="33"/>
    </row>
    <row r="423" spans="1:4" ht="12.75" customHeight="1">
      <c r="A423" s="30"/>
      <c r="B423" s="31"/>
      <c r="C423" s="33"/>
      <c r="D423" s="33"/>
    </row>
    <row r="424" spans="1:4" ht="12.75" customHeight="1">
      <c r="A424" s="30"/>
      <c r="B424" s="31"/>
      <c r="C424" s="33"/>
      <c r="D424" s="33"/>
    </row>
    <row r="425" spans="1:4" ht="12.75" customHeight="1">
      <c r="A425" s="30"/>
      <c r="B425" s="31"/>
      <c r="C425" s="33"/>
      <c r="D425" s="33"/>
    </row>
    <row r="426" spans="1:4" ht="12.75" customHeight="1">
      <c r="A426" s="30"/>
      <c r="B426" s="31"/>
      <c r="C426" s="33"/>
      <c r="D426" s="33"/>
    </row>
    <row r="427" spans="1:4" ht="12.75" customHeight="1">
      <c r="A427" s="30"/>
      <c r="B427" s="31"/>
      <c r="C427" s="33"/>
      <c r="D427" s="33"/>
    </row>
    <row r="428" spans="1:4" ht="12.75" customHeight="1">
      <c r="A428" s="30"/>
      <c r="B428" s="31"/>
      <c r="C428" s="33"/>
      <c r="D428" s="33"/>
    </row>
    <row r="429" spans="1:4" ht="12.75" customHeight="1">
      <c r="A429" s="30"/>
      <c r="B429" s="31"/>
      <c r="C429" s="33"/>
      <c r="D429" s="33"/>
    </row>
    <row r="430" spans="1:4" ht="12.75" customHeight="1">
      <c r="A430" s="30"/>
      <c r="B430" s="31"/>
      <c r="C430" s="33"/>
      <c r="D430" s="33"/>
    </row>
    <row r="431" spans="1:4" ht="12.75" customHeight="1">
      <c r="A431" s="30"/>
      <c r="B431" s="31"/>
      <c r="C431" s="33"/>
      <c r="D431" s="33"/>
    </row>
    <row r="432" spans="1:4" ht="12.75" customHeight="1">
      <c r="A432" s="30"/>
      <c r="B432" s="31"/>
      <c r="C432" s="33"/>
      <c r="D432" s="33"/>
    </row>
    <row r="433" spans="1:4" ht="12.75" customHeight="1">
      <c r="A433" s="30"/>
      <c r="B433" s="31"/>
      <c r="C433" s="33"/>
      <c r="D433" s="33"/>
    </row>
    <row r="434" spans="1:4" ht="12.75" customHeight="1">
      <c r="A434" s="30"/>
      <c r="B434" s="31"/>
      <c r="C434" s="33"/>
      <c r="D434" s="33"/>
    </row>
    <row r="435" spans="1:4" ht="12.75" customHeight="1">
      <c r="A435" s="30"/>
      <c r="B435" s="31"/>
      <c r="C435" s="33"/>
      <c r="D435" s="33"/>
    </row>
    <row r="436" spans="1:4" ht="12.75" customHeight="1">
      <c r="A436" s="30"/>
      <c r="B436" s="31"/>
      <c r="C436" s="33"/>
      <c r="D436" s="33"/>
    </row>
    <row r="437" spans="1:4" ht="12.75" customHeight="1">
      <c r="A437" s="30"/>
      <c r="B437" s="31"/>
      <c r="C437" s="33"/>
      <c r="D437" s="33"/>
    </row>
    <row r="438" spans="1:4" ht="12.75" customHeight="1">
      <c r="A438" s="30"/>
      <c r="B438" s="31"/>
      <c r="C438" s="33"/>
      <c r="D438" s="33"/>
    </row>
    <row r="439" spans="1:4" ht="12.75" customHeight="1">
      <c r="A439" s="30"/>
      <c r="B439" s="31"/>
      <c r="C439" s="33"/>
      <c r="D439" s="33"/>
    </row>
    <row r="440" spans="1:4" ht="12.75" customHeight="1">
      <c r="A440" s="30"/>
      <c r="B440" s="31"/>
      <c r="C440" s="33"/>
      <c r="D440" s="33"/>
    </row>
    <row r="441" spans="1:4" ht="12.75" customHeight="1">
      <c r="A441" s="30"/>
      <c r="B441" s="31"/>
      <c r="C441" s="33"/>
      <c r="D441" s="33"/>
    </row>
    <row r="442" spans="1:4" ht="12.75" customHeight="1">
      <c r="A442" s="30"/>
      <c r="B442" s="31"/>
      <c r="C442" s="33"/>
      <c r="D442" s="33"/>
    </row>
    <row r="443" spans="1:4" ht="12.75" customHeight="1">
      <c r="A443" s="30"/>
      <c r="B443" s="31"/>
      <c r="C443" s="33"/>
      <c r="D443" s="33"/>
    </row>
    <row r="444" spans="1:4" ht="12.75" customHeight="1">
      <c r="A444" s="30"/>
      <c r="B444" s="31"/>
      <c r="C444" s="33"/>
      <c r="D444" s="33"/>
    </row>
    <row r="445" spans="1:4" ht="12.75" customHeight="1">
      <c r="A445" s="30"/>
      <c r="B445" s="31"/>
      <c r="C445" s="33"/>
      <c r="D445" s="33"/>
    </row>
    <row r="446" spans="1:4" ht="12.75" customHeight="1">
      <c r="A446" s="30"/>
      <c r="B446" s="31"/>
      <c r="C446" s="33"/>
      <c r="D446" s="33"/>
    </row>
    <row r="447" spans="1:4" ht="12.75" customHeight="1">
      <c r="A447" s="30"/>
      <c r="B447" s="31"/>
      <c r="C447" s="33"/>
      <c r="D447" s="33"/>
    </row>
    <row r="448" spans="1:4" ht="12.75" customHeight="1">
      <c r="A448" s="30"/>
      <c r="B448" s="31"/>
      <c r="C448" s="33"/>
      <c r="D448" s="33"/>
    </row>
    <row r="449" spans="1:4" ht="12.75" customHeight="1">
      <c r="A449" s="30"/>
      <c r="B449" s="31"/>
      <c r="C449" s="33"/>
      <c r="D449" s="33"/>
    </row>
    <row r="450" spans="1:4" ht="12.75" customHeight="1">
      <c r="A450" s="30"/>
      <c r="B450" s="31"/>
      <c r="C450" s="33"/>
      <c r="D450" s="33"/>
    </row>
    <row r="451" spans="1:4" ht="12.75" customHeight="1">
      <c r="A451" s="30"/>
      <c r="B451" s="31"/>
      <c r="C451" s="33"/>
      <c r="D451" s="33"/>
    </row>
    <row r="452" spans="1:4" ht="12.75" customHeight="1">
      <c r="A452" s="30"/>
      <c r="B452" s="31"/>
      <c r="C452" s="33"/>
      <c r="D452" s="33"/>
    </row>
    <row r="453" spans="1:4" ht="12.75" customHeight="1">
      <c r="A453" s="30"/>
      <c r="B453" s="31"/>
      <c r="C453" s="33"/>
      <c r="D453" s="33"/>
    </row>
    <row r="454" spans="1:4" ht="12.75" customHeight="1">
      <c r="A454" s="30"/>
      <c r="B454" s="31"/>
      <c r="C454" s="33"/>
      <c r="D454" s="33"/>
    </row>
    <row r="455" spans="1:4" ht="12.75" customHeight="1">
      <c r="A455" s="30"/>
      <c r="B455" s="31"/>
      <c r="C455" s="33"/>
      <c r="D455" s="33"/>
    </row>
    <row r="456" spans="1:4" ht="12.75" customHeight="1">
      <c r="A456" s="30"/>
      <c r="B456" s="31"/>
      <c r="C456" s="33"/>
      <c r="D456" s="33"/>
    </row>
    <row r="457" spans="1:4" ht="12.75" customHeight="1">
      <c r="A457" s="30"/>
      <c r="B457" s="31"/>
      <c r="C457" s="33"/>
      <c r="D457" s="33"/>
    </row>
    <row r="458" spans="1:4" ht="12.75" customHeight="1">
      <c r="A458" s="30"/>
      <c r="B458" s="31"/>
      <c r="C458" s="33"/>
      <c r="D458" s="33"/>
    </row>
    <row r="459" spans="1:4" ht="12.75" customHeight="1">
      <c r="A459" s="30"/>
      <c r="B459" s="31"/>
      <c r="C459" s="33"/>
      <c r="D459" s="33"/>
    </row>
    <row r="460" spans="1:4" ht="12.75" customHeight="1">
      <c r="A460" s="30"/>
      <c r="B460" s="31"/>
      <c r="C460" s="33"/>
      <c r="D460" s="33"/>
    </row>
    <row r="461" spans="1:4" ht="12.75" customHeight="1">
      <c r="A461" s="30"/>
      <c r="B461" s="31"/>
      <c r="C461" s="33"/>
      <c r="D461" s="33"/>
    </row>
    <row r="462" spans="1:4" ht="12.75" customHeight="1">
      <c r="A462" s="30"/>
      <c r="B462" s="31"/>
      <c r="C462" s="33"/>
      <c r="D462" s="33"/>
    </row>
    <row r="463" spans="1:4" ht="12.75" customHeight="1">
      <c r="A463" s="30"/>
      <c r="B463" s="31"/>
      <c r="C463" s="33"/>
      <c r="D463" s="33"/>
    </row>
    <row r="464" spans="1:4" ht="12.75" customHeight="1">
      <c r="A464" s="30"/>
      <c r="B464" s="31"/>
      <c r="C464" s="33"/>
      <c r="D464" s="33"/>
    </row>
    <row r="465" spans="1:4" ht="12.75" customHeight="1">
      <c r="A465" s="30"/>
      <c r="B465" s="31"/>
      <c r="C465" s="33"/>
      <c r="D465" s="33"/>
    </row>
    <row r="466" spans="1:4" ht="12.75" customHeight="1">
      <c r="A466" s="30"/>
      <c r="B466" s="31"/>
      <c r="C466" s="33"/>
      <c r="D466" s="33"/>
    </row>
    <row r="467" spans="1:4" ht="12.75" customHeight="1">
      <c r="A467" s="30"/>
      <c r="B467" s="31"/>
      <c r="C467" s="33"/>
      <c r="D467" s="33"/>
    </row>
    <row r="468" spans="1:4" ht="12.75" customHeight="1">
      <c r="A468" s="30"/>
      <c r="B468" s="31"/>
      <c r="C468" s="33"/>
      <c r="D468" s="33"/>
    </row>
    <row r="469" spans="1:4" ht="12.75" customHeight="1">
      <c r="A469" s="30"/>
      <c r="B469" s="31"/>
      <c r="C469" s="33"/>
      <c r="D469" s="33"/>
    </row>
    <row r="470" spans="1:4" ht="12.75" customHeight="1">
      <c r="A470" s="30"/>
      <c r="B470" s="31"/>
      <c r="C470" s="33"/>
      <c r="D470" s="33"/>
    </row>
    <row r="471" spans="1:4" ht="12.75" customHeight="1">
      <c r="A471" s="30"/>
      <c r="B471" s="31"/>
      <c r="C471" s="33"/>
      <c r="D471" s="33"/>
    </row>
    <row r="472" spans="1:4" ht="12.75" customHeight="1">
      <c r="A472" s="30"/>
      <c r="B472" s="31"/>
      <c r="C472" s="33"/>
      <c r="D472" s="33"/>
    </row>
    <row r="473" spans="1:4" ht="12.75" customHeight="1">
      <c r="A473" s="30"/>
      <c r="B473" s="31"/>
      <c r="C473" s="33"/>
      <c r="D473" s="33"/>
    </row>
    <row r="474" spans="1:4" ht="12.75" customHeight="1">
      <c r="A474" s="30"/>
      <c r="B474" s="31"/>
      <c r="C474" s="33"/>
      <c r="D474" s="33"/>
    </row>
    <row r="475" spans="1:4" ht="12.75" customHeight="1">
      <c r="A475" s="30"/>
      <c r="B475" s="31"/>
      <c r="C475" s="33"/>
      <c r="D475" s="33"/>
    </row>
    <row r="476" spans="1:4" ht="12.75" customHeight="1">
      <c r="A476" s="30"/>
      <c r="B476" s="31"/>
      <c r="C476" s="33"/>
      <c r="D476" s="33"/>
    </row>
    <row r="477" spans="1:4" ht="12.75" customHeight="1">
      <c r="A477" s="30"/>
      <c r="B477" s="31"/>
      <c r="C477" s="33"/>
      <c r="D477" s="33"/>
    </row>
    <row r="478" spans="1:4" ht="12.75" customHeight="1">
      <c r="A478" s="30"/>
      <c r="B478" s="31"/>
      <c r="C478" s="33"/>
      <c r="D478" s="33"/>
    </row>
    <row r="479" spans="1:4" ht="12.75" customHeight="1">
      <c r="A479" s="30"/>
      <c r="B479" s="31"/>
      <c r="C479" s="33"/>
      <c r="D479" s="33"/>
    </row>
    <row r="480" spans="1:4" ht="12.75" customHeight="1">
      <c r="A480" s="30"/>
      <c r="B480" s="31"/>
      <c r="C480" s="33"/>
      <c r="D480" s="33"/>
    </row>
    <row r="481" spans="1:4" ht="12.75" customHeight="1">
      <c r="A481" s="30"/>
      <c r="B481" s="31"/>
      <c r="C481" s="33"/>
      <c r="D481" s="33"/>
    </row>
    <row r="482" spans="1:4" ht="12.75" customHeight="1">
      <c r="A482" s="30"/>
      <c r="B482" s="31"/>
      <c r="C482" s="33"/>
      <c r="D482" s="33"/>
    </row>
    <row r="483" spans="1:4" ht="12.75" customHeight="1">
      <c r="A483" s="30"/>
      <c r="B483" s="31"/>
      <c r="C483" s="33"/>
      <c r="D483" s="33"/>
    </row>
    <row r="484" spans="1:4" ht="12.75" customHeight="1">
      <c r="A484" s="30"/>
      <c r="B484" s="31"/>
      <c r="C484" s="33"/>
      <c r="D484" s="33"/>
    </row>
    <row r="485" spans="1:4" ht="12.75" customHeight="1">
      <c r="A485" s="30"/>
      <c r="B485" s="31"/>
      <c r="C485" s="33"/>
      <c r="D485" s="33"/>
    </row>
    <row r="486" spans="1:4" ht="12.75" customHeight="1">
      <c r="A486" s="30"/>
      <c r="B486" s="31"/>
      <c r="C486" s="33"/>
      <c r="D486" s="33"/>
    </row>
    <row r="487" spans="1:4" ht="12.75" customHeight="1">
      <c r="A487" s="30"/>
      <c r="B487" s="31"/>
      <c r="C487" s="33"/>
      <c r="D487" s="33"/>
    </row>
    <row r="488" spans="1:4" ht="12.75" customHeight="1">
      <c r="A488" s="30"/>
      <c r="B488" s="31"/>
      <c r="C488" s="33"/>
      <c r="D488" s="33"/>
    </row>
    <row r="489" spans="1:4" ht="12.75" customHeight="1">
      <c r="A489" s="30"/>
      <c r="B489" s="31"/>
      <c r="C489" s="33"/>
      <c r="D489" s="33"/>
    </row>
    <row r="490" spans="1:4" ht="12.75" customHeight="1">
      <c r="A490" s="30"/>
      <c r="B490" s="31"/>
      <c r="C490" s="33"/>
      <c r="D490" s="33"/>
    </row>
    <row r="491" spans="1:4" ht="12.75" customHeight="1">
      <c r="A491" s="30"/>
      <c r="B491" s="31"/>
      <c r="C491" s="33"/>
      <c r="D491" s="33"/>
    </row>
    <row r="492" spans="1:4" ht="12.75" customHeight="1">
      <c r="A492" s="30"/>
      <c r="B492" s="31"/>
      <c r="C492" s="33"/>
      <c r="D492" s="33"/>
    </row>
    <row r="493" spans="1:4" ht="12.75" customHeight="1">
      <c r="A493" s="30"/>
      <c r="B493" s="31"/>
      <c r="C493" s="33"/>
      <c r="D493" s="33"/>
    </row>
    <row r="494" spans="1:4" ht="12.75" customHeight="1">
      <c r="A494" s="30"/>
      <c r="B494" s="31"/>
      <c r="C494" s="33"/>
      <c r="D494" s="33"/>
    </row>
    <row r="495" spans="1:4" ht="12.75" customHeight="1">
      <c r="A495" s="30"/>
      <c r="B495" s="31"/>
      <c r="C495" s="33"/>
      <c r="D495" s="33"/>
    </row>
    <row r="496" spans="1:4" ht="12.75" customHeight="1">
      <c r="A496" s="30"/>
      <c r="B496" s="31"/>
      <c r="C496" s="33"/>
      <c r="D496" s="33"/>
    </row>
    <row r="497" spans="1:4" ht="12.75" customHeight="1">
      <c r="A497" s="30"/>
      <c r="B497" s="31"/>
      <c r="C497" s="33"/>
      <c r="D497" s="33"/>
    </row>
    <row r="498" spans="1:4" ht="12.75" customHeight="1">
      <c r="C498" s="28"/>
      <c r="D498" s="28"/>
    </row>
    <row r="499" spans="1:4" ht="12.75" customHeight="1">
      <c r="C499" s="28"/>
      <c r="D499" s="28"/>
    </row>
    <row r="500" spans="1:4" ht="12.75" customHeight="1">
      <c r="C500" s="28"/>
      <c r="D500" s="28"/>
    </row>
    <row r="501" spans="1:4" ht="12.75" customHeight="1">
      <c r="C501" s="28"/>
      <c r="D501" s="28"/>
    </row>
    <row r="502" spans="1:4" ht="12.75" customHeight="1">
      <c r="C502" s="28"/>
      <c r="D502" s="28"/>
    </row>
    <row r="503" spans="1:4" ht="12.75" customHeight="1">
      <c r="C503" s="28"/>
      <c r="D503" s="28"/>
    </row>
    <row r="504" spans="1:4" ht="12.75" customHeight="1">
      <c r="C504" s="28"/>
      <c r="D504" s="28"/>
    </row>
    <row r="505" spans="1:4" ht="12.75" customHeight="1">
      <c r="C505" s="28"/>
      <c r="D505" s="28"/>
    </row>
    <row r="506" spans="1:4" ht="12.75" customHeight="1">
      <c r="C506" s="28"/>
      <c r="D506" s="28"/>
    </row>
    <row r="507" spans="1:4" ht="12.75" customHeight="1">
      <c r="C507" s="28"/>
      <c r="D507" s="28"/>
    </row>
    <row r="508" spans="1:4" ht="12.75" customHeight="1">
      <c r="C508" s="28"/>
      <c r="D508" s="28"/>
    </row>
    <row r="509" spans="1:4" ht="12.75" customHeight="1">
      <c r="C509" s="28"/>
      <c r="D509" s="28"/>
    </row>
    <row r="510" spans="1:4" ht="12.75" customHeight="1">
      <c r="C510" s="28"/>
      <c r="D510" s="28"/>
    </row>
    <row r="511" spans="1:4" ht="12.75" customHeight="1">
      <c r="C511" s="28"/>
      <c r="D511" s="28"/>
    </row>
    <row r="512" spans="1:4" ht="12.75" customHeight="1">
      <c r="C512" s="28"/>
      <c r="D512" s="28"/>
    </row>
    <row r="513" spans="3:4" ht="12.75" customHeight="1">
      <c r="C513" s="28"/>
      <c r="D513" s="28"/>
    </row>
    <row r="514" spans="3:4" ht="12.75" customHeight="1">
      <c r="C514" s="28"/>
      <c r="D514" s="28"/>
    </row>
    <row r="515" spans="3:4" ht="12.75" customHeight="1">
      <c r="C515" s="28"/>
      <c r="D515" s="28"/>
    </row>
    <row r="516" spans="3:4" ht="12.75" customHeight="1">
      <c r="C516" s="28"/>
      <c r="D516" s="28"/>
    </row>
    <row r="517" spans="3:4" ht="12.75" customHeight="1">
      <c r="C517" s="28"/>
      <c r="D517" s="28"/>
    </row>
    <row r="518" spans="3:4" ht="12.75" customHeight="1">
      <c r="C518" s="28"/>
      <c r="D518" s="28"/>
    </row>
    <row r="519" spans="3:4" ht="12.75" customHeight="1">
      <c r="C519" s="28"/>
      <c r="D519" s="28"/>
    </row>
    <row r="520" spans="3:4" ht="12.75" customHeight="1">
      <c r="C520" s="28"/>
      <c r="D520" s="28"/>
    </row>
    <row r="521" spans="3:4" ht="12.75" customHeight="1">
      <c r="C521" s="28"/>
      <c r="D521" s="28"/>
    </row>
    <row r="522" spans="3:4" ht="12.75" customHeight="1">
      <c r="C522" s="28"/>
      <c r="D522" s="28"/>
    </row>
    <row r="523" spans="3:4" ht="12.75" customHeight="1">
      <c r="C523" s="28"/>
      <c r="D523" s="28"/>
    </row>
    <row r="524" spans="3:4" ht="12.75" customHeight="1">
      <c r="C524" s="28"/>
      <c r="D524" s="28"/>
    </row>
    <row r="525" spans="3:4" ht="12.75" customHeight="1">
      <c r="C525" s="28"/>
      <c r="D525" s="28"/>
    </row>
    <row r="526" spans="3:4" ht="12.75" customHeight="1">
      <c r="C526" s="28"/>
      <c r="D526" s="28"/>
    </row>
    <row r="527" spans="3:4" ht="12.75" customHeight="1">
      <c r="C527" s="28"/>
      <c r="D527" s="28"/>
    </row>
    <row r="528" spans="3:4" ht="12.75" customHeight="1">
      <c r="C528" s="28"/>
      <c r="D528" s="28"/>
    </row>
    <row r="529" spans="3:4" ht="12.75" customHeight="1">
      <c r="C529" s="28"/>
      <c r="D529" s="28"/>
    </row>
    <row r="530" spans="3:4" ht="12.75" customHeight="1">
      <c r="C530" s="28"/>
      <c r="D530" s="28"/>
    </row>
    <row r="531" spans="3:4" ht="12.75" customHeight="1">
      <c r="C531" s="28"/>
      <c r="D531" s="28"/>
    </row>
    <row r="532" spans="3:4" ht="12.75" customHeight="1">
      <c r="C532" s="28"/>
      <c r="D532" s="28"/>
    </row>
    <row r="533" spans="3:4" ht="12.75" customHeight="1">
      <c r="C533" s="28"/>
      <c r="D533" s="28"/>
    </row>
    <row r="534" spans="3:4" ht="12.75" customHeight="1">
      <c r="C534" s="28"/>
      <c r="D534" s="28"/>
    </row>
    <row r="535" spans="3:4" ht="12.75" customHeight="1">
      <c r="C535" s="28"/>
      <c r="D535" s="28"/>
    </row>
    <row r="536" spans="3:4" ht="12.75" customHeight="1">
      <c r="C536" s="28"/>
      <c r="D536" s="28"/>
    </row>
    <row r="537" spans="3:4" ht="12.75" customHeight="1">
      <c r="C537" s="28"/>
      <c r="D537" s="28"/>
    </row>
    <row r="538" spans="3:4" ht="12.75" customHeight="1">
      <c r="C538" s="28"/>
      <c r="D538" s="28"/>
    </row>
    <row r="539" spans="3:4" ht="12.75" customHeight="1">
      <c r="C539" s="28"/>
      <c r="D539" s="28"/>
    </row>
    <row r="540" spans="3:4" ht="12.75" customHeight="1">
      <c r="C540" s="28"/>
      <c r="D540" s="28"/>
    </row>
    <row r="541" spans="3:4" ht="12.75" customHeight="1">
      <c r="C541" s="28"/>
      <c r="D541" s="28"/>
    </row>
    <row r="542" spans="3:4" ht="12.75" customHeight="1">
      <c r="C542" s="28"/>
      <c r="D542" s="28"/>
    </row>
    <row r="543" spans="3:4" ht="12.75" customHeight="1">
      <c r="C543" s="28"/>
      <c r="D543" s="28"/>
    </row>
    <row r="544" spans="3:4" ht="12.75" customHeight="1">
      <c r="C544" s="28"/>
      <c r="D544" s="28"/>
    </row>
    <row r="545" spans="3:4" ht="12.75" customHeight="1">
      <c r="C545" s="28"/>
      <c r="D545" s="28"/>
    </row>
    <row r="546" spans="3:4" ht="12.75" customHeight="1">
      <c r="C546" s="28"/>
      <c r="D546" s="28"/>
    </row>
    <row r="547" spans="3:4" ht="12.75" customHeight="1">
      <c r="C547" s="28"/>
      <c r="D547" s="28"/>
    </row>
    <row r="548" spans="3:4" ht="12.75" customHeight="1">
      <c r="C548" s="28"/>
      <c r="D548" s="28"/>
    </row>
    <row r="549" spans="3:4" ht="12.75" customHeight="1">
      <c r="C549" s="28"/>
      <c r="D549" s="28"/>
    </row>
    <row r="550" spans="3:4" ht="12.75" customHeight="1">
      <c r="C550" s="28"/>
      <c r="D550" s="28"/>
    </row>
    <row r="551" spans="3:4" ht="12.75" customHeight="1">
      <c r="C551" s="28"/>
      <c r="D551" s="28"/>
    </row>
    <row r="552" spans="3:4" ht="12.75" customHeight="1">
      <c r="C552" s="28"/>
      <c r="D552" s="28"/>
    </row>
    <row r="553" spans="3:4" ht="12.75" customHeight="1">
      <c r="C553" s="28"/>
      <c r="D553" s="28"/>
    </row>
    <row r="554" spans="3:4" ht="12.75" customHeight="1">
      <c r="C554" s="28"/>
      <c r="D554" s="28"/>
    </row>
    <row r="555" spans="3:4" ht="12.75" customHeight="1">
      <c r="C555" s="28"/>
      <c r="D555" s="28"/>
    </row>
    <row r="556" spans="3:4" ht="12.75" customHeight="1">
      <c r="C556" s="28"/>
      <c r="D556" s="28"/>
    </row>
    <row r="557" spans="3:4" ht="12.75" customHeight="1">
      <c r="C557" s="28"/>
      <c r="D557" s="28"/>
    </row>
    <row r="558" spans="3:4" ht="12.75" customHeight="1">
      <c r="C558" s="28"/>
      <c r="D558" s="28"/>
    </row>
    <row r="559" spans="3:4" ht="12.75" customHeight="1">
      <c r="C559" s="28"/>
      <c r="D559" s="28"/>
    </row>
    <row r="560" spans="3:4" ht="12.75" customHeight="1">
      <c r="C560" s="28"/>
      <c r="D560" s="28"/>
    </row>
    <row r="561" spans="3:4" ht="12.75" customHeight="1">
      <c r="C561" s="28"/>
      <c r="D561" s="28"/>
    </row>
    <row r="562" spans="3:4" ht="12.75" customHeight="1">
      <c r="C562" s="28"/>
      <c r="D562" s="28"/>
    </row>
    <row r="563" spans="3:4" ht="12.75" customHeight="1">
      <c r="C563" s="28"/>
      <c r="D563" s="28"/>
    </row>
    <row r="564" spans="3:4" ht="12.75" customHeight="1">
      <c r="C564" s="28"/>
      <c r="D564" s="28"/>
    </row>
    <row r="565" spans="3:4" ht="12.75" customHeight="1">
      <c r="C565" s="28"/>
      <c r="D565" s="28"/>
    </row>
    <row r="566" spans="3:4" ht="12.75" customHeight="1">
      <c r="C566" s="28"/>
      <c r="D566" s="28"/>
    </row>
    <row r="567" spans="3:4" ht="12.75" customHeight="1">
      <c r="C567" s="28"/>
      <c r="D567" s="28"/>
    </row>
    <row r="568" spans="3:4" ht="12.75" customHeight="1">
      <c r="C568" s="28"/>
      <c r="D568" s="28"/>
    </row>
    <row r="569" spans="3:4" ht="12.75" customHeight="1">
      <c r="C569" s="28"/>
      <c r="D569" s="28"/>
    </row>
    <row r="570" spans="3:4" ht="12.75" customHeight="1">
      <c r="C570" s="28"/>
      <c r="D570" s="28"/>
    </row>
    <row r="571" spans="3:4" ht="12.75" customHeight="1">
      <c r="C571" s="28"/>
      <c r="D571" s="28"/>
    </row>
    <row r="572" spans="3:4" ht="12.75" customHeight="1">
      <c r="C572" s="28"/>
      <c r="D572" s="28"/>
    </row>
    <row r="573" spans="3:4" ht="12.75" customHeight="1">
      <c r="C573" s="28"/>
      <c r="D573" s="28"/>
    </row>
    <row r="574" spans="3:4" ht="12.75" customHeight="1">
      <c r="C574" s="28"/>
      <c r="D574" s="28"/>
    </row>
    <row r="575" spans="3:4" ht="12.75" customHeight="1">
      <c r="C575" s="28"/>
      <c r="D575" s="28"/>
    </row>
    <row r="576" spans="3:4" ht="12.75" customHeight="1">
      <c r="C576" s="28"/>
      <c r="D576" s="28"/>
    </row>
    <row r="577" spans="3:4" ht="12.75" customHeight="1">
      <c r="C577" s="28"/>
      <c r="D577" s="28"/>
    </row>
    <row r="578" spans="3:4" ht="12.75" customHeight="1">
      <c r="C578" s="28"/>
      <c r="D578" s="28"/>
    </row>
    <row r="579" spans="3:4" ht="12.75" customHeight="1">
      <c r="C579" s="28"/>
      <c r="D579" s="28"/>
    </row>
    <row r="580" spans="3:4" ht="12.75" customHeight="1">
      <c r="C580" s="28"/>
      <c r="D580" s="28"/>
    </row>
    <row r="581" spans="3:4" ht="12.75" customHeight="1">
      <c r="C581" s="28"/>
      <c r="D581" s="28"/>
    </row>
    <row r="582" spans="3:4" ht="12.75" customHeight="1">
      <c r="C582" s="28"/>
      <c r="D582" s="28"/>
    </row>
    <row r="583" spans="3:4" ht="12.75" customHeight="1">
      <c r="C583" s="28"/>
      <c r="D583" s="28"/>
    </row>
    <row r="584" spans="3:4" ht="12.75" customHeight="1">
      <c r="C584" s="28"/>
      <c r="D584" s="28"/>
    </row>
    <row r="585" spans="3:4" ht="12.75" customHeight="1">
      <c r="C585" s="28"/>
      <c r="D585" s="28"/>
    </row>
    <row r="586" spans="3:4" ht="12.75" customHeight="1">
      <c r="C586" s="28"/>
      <c r="D586" s="28"/>
    </row>
    <row r="587" spans="3:4" ht="12.75" customHeight="1">
      <c r="C587" s="28"/>
      <c r="D587" s="28"/>
    </row>
    <row r="588" spans="3:4" ht="12.75" customHeight="1">
      <c r="C588" s="28"/>
      <c r="D588" s="28"/>
    </row>
    <row r="589" spans="3:4" ht="12.75" customHeight="1">
      <c r="C589" s="28"/>
      <c r="D589" s="28"/>
    </row>
    <row r="590" spans="3:4" ht="12.75" customHeight="1">
      <c r="C590" s="28"/>
      <c r="D590" s="28"/>
    </row>
    <row r="591" spans="3:4" ht="12.75" customHeight="1">
      <c r="C591" s="28"/>
      <c r="D591" s="28"/>
    </row>
    <row r="592" spans="3:4" ht="12.75" customHeight="1">
      <c r="C592" s="28"/>
      <c r="D592" s="28"/>
    </row>
    <row r="593" spans="3:4" ht="12.75" customHeight="1">
      <c r="C593" s="28"/>
      <c r="D593" s="28"/>
    </row>
    <row r="594" spans="3:4" ht="12.75" customHeight="1">
      <c r="C594" s="28"/>
      <c r="D594" s="28"/>
    </row>
    <row r="595" spans="3:4" ht="12.75" customHeight="1">
      <c r="C595" s="28"/>
      <c r="D595" s="28"/>
    </row>
    <row r="596" spans="3:4" ht="12.75" customHeight="1">
      <c r="C596" s="28"/>
      <c r="D596" s="28"/>
    </row>
    <row r="597" spans="3:4" ht="12.75" customHeight="1">
      <c r="C597" s="28"/>
      <c r="D597" s="28"/>
    </row>
    <row r="598" spans="3:4" ht="12.75" customHeight="1">
      <c r="C598" s="28"/>
      <c r="D598" s="28"/>
    </row>
    <row r="599" spans="3:4" ht="12.75" customHeight="1">
      <c r="C599" s="28"/>
      <c r="D599" s="28"/>
    </row>
    <row r="600" spans="3:4" ht="12.75" customHeight="1">
      <c r="C600" s="28"/>
      <c r="D600" s="28"/>
    </row>
    <row r="601" spans="3:4" ht="12.75" customHeight="1">
      <c r="C601" s="28"/>
      <c r="D601" s="28"/>
    </row>
    <row r="602" spans="3:4" ht="12.75" customHeight="1">
      <c r="C602" s="28"/>
      <c r="D602" s="28"/>
    </row>
    <row r="603" spans="3:4" ht="12.75" customHeight="1">
      <c r="C603" s="28"/>
      <c r="D603" s="28"/>
    </row>
    <row r="604" spans="3:4" ht="12.75" customHeight="1">
      <c r="C604" s="28"/>
      <c r="D604" s="28"/>
    </row>
    <row r="605" spans="3:4" ht="12.75" customHeight="1">
      <c r="C605" s="28"/>
      <c r="D605" s="28"/>
    </row>
    <row r="606" spans="3:4" ht="12.75" customHeight="1">
      <c r="C606" s="28"/>
      <c r="D606" s="28"/>
    </row>
    <row r="607" spans="3:4" ht="12.75" customHeight="1">
      <c r="C607" s="28"/>
      <c r="D607" s="28"/>
    </row>
    <row r="608" spans="3:4" ht="12.75" customHeight="1">
      <c r="C608" s="28"/>
      <c r="D608" s="28"/>
    </row>
    <row r="609" spans="3:4" ht="12.75" customHeight="1">
      <c r="C609" s="28"/>
      <c r="D609" s="28"/>
    </row>
    <row r="610" spans="3:4" ht="12.75" customHeight="1">
      <c r="C610" s="28"/>
      <c r="D610" s="28"/>
    </row>
    <row r="611" spans="3:4" ht="12.75" customHeight="1">
      <c r="C611" s="28"/>
      <c r="D611" s="28"/>
    </row>
    <row r="612" spans="3:4" ht="12.75" customHeight="1">
      <c r="C612" s="28"/>
      <c r="D612" s="28"/>
    </row>
    <row r="613" spans="3:4" ht="12.75" customHeight="1">
      <c r="C613" s="28"/>
      <c r="D613" s="28"/>
    </row>
    <row r="614" spans="3:4" ht="12.75" customHeight="1">
      <c r="C614" s="28"/>
      <c r="D614" s="28"/>
    </row>
    <row r="615" spans="3:4" ht="12.75" customHeight="1">
      <c r="C615" s="28"/>
      <c r="D615" s="28"/>
    </row>
    <row r="616" spans="3:4" ht="12.75" customHeight="1">
      <c r="C616" s="28"/>
      <c r="D616" s="28"/>
    </row>
    <row r="617" spans="3:4" ht="12.75" customHeight="1">
      <c r="C617" s="28"/>
      <c r="D617" s="28"/>
    </row>
    <row r="618" spans="3:4" ht="12.75" customHeight="1">
      <c r="C618" s="28"/>
      <c r="D618" s="28"/>
    </row>
    <row r="619" spans="3:4" ht="12.75" customHeight="1">
      <c r="C619" s="28"/>
      <c r="D619" s="28"/>
    </row>
    <row r="620" spans="3:4" ht="12.75" customHeight="1">
      <c r="C620" s="28"/>
      <c r="D620" s="28"/>
    </row>
    <row r="621" spans="3:4" ht="12.75" customHeight="1">
      <c r="C621" s="28"/>
      <c r="D621" s="28"/>
    </row>
    <row r="622" spans="3:4" ht="12.75" customHeight="1">
      <c r="C622" s="28"/>
      <c r="D622" s="28"/>
    </row>
    <row r="623" spans="3:4" ht="12.75" customHeight="1">
      <c r="C623" s="28"/>
      <c r="D623" s="28"/>
    </row>
    <row r="624" spans="3:4" ht="12.75" customHeight="1">
      <c r="C624" s="28"/>
      <c r="D624" s="28"/>
    </row>
    <row r="625" spans="3:4" ht="12.75" customHeight="1">
      <c r="C625" s="28"/>
      <c r="D625" s="28"/>
    </row>
    <row r="626" spans="3:4" ht="12.75" customHeight="1">
      <c r="C626" s="28"/>
      <c r="D626" s="28"/>
    </row>
    <row r="627" spans="3:4" ht="12.75" customHeight="1">
      <c r="C627" s="28"/>
      <c r="D627" s="28"/>
    </row>
    <row r="628" spans="3:4" ht="12.75" customHeight="1">
      <c r="C628" s="28"/>
      <c r="D628" s="28"/>
    </row>
    <row r="629" spans="3:4" ht="12.75" customHeight="1">
      <c r="C629" s="28"/>
      <c r="D629" s="28"/>
    </row>
    <row r="630" spans="3:4" ht="12.75" customHeight="1">
      <c r="C630" s="28"/>
      <c r="D630" s="28"/>
    </row>
    <row r="631" spans="3:4" ht="12.75" customHeight="1">
      <c r="C631" s="28"/>
      <c r="D631" s="28"/>
    </row>
    <row r="632" spans="3:4" ht="12.75" customHeight="1">
      <c r="C632" s="28"/>
      <c r="D632" s="28"/>
    </row>
    <row r="633" spans="3:4" ht="12.75" customHeight="1">
      <c r="C633" s="28"/>
      <c r="D633" s="28"/>
    </row>
    <row r="634" spans="3:4" ht="12.75" customHeight="1">
      <c r="C634" s="28"/>
      <c r="D634" s="28"/>
    </row>
    <row r="635" spans="3:4" ht="12.75" customHeight="1">
      <c r="C635" s="28"/>
      <c r="D635" s="28"/>
    </row>
    <row r="636" spans="3:4" ht="12.75" customHeight="1">
      <c r="C636" s="28"/>
      <c r="D636" s="28"/>
    </row>
    <row r="637" spans="3:4" ht="12.75" customHeight="1">
      <c r="C637" s="28"/>
      <c r="D637" s="28"/>
    </row>
    <row r="638" spans="3:4" ht="12.75" customHeight="1">
      <c r="C638" s="28"/>
      <c r="D638" s="28"/>
    </row>
    <row r="639" spans="3:4" ht="12.75" customHeight="1">
      <c r="C639" s="28"/>
      <c r="D639" s="28"/>
    </row>
    <row r="640" spans="3:4" ht="12.75" customHeight="1">
      <c r="C640" s="28"/>
      <c r="D640" s="28"/>
    </row>
    <row r="641" spans="3:4" ht="12.75" customHeight="1">
      <c r="C641" s="28"/>
      <c r="D641" s="28"/>
    </row>
    <row r="642" spans="3:4" ht="12.75" customHeight="1">
      <c r="C642" s="28"/>
      <c r="D642" s="28"/>
    </row>
    <row r="643" spans="3:4" ht="12.75" customHeight="1">
      <c r="C643" s="28"/>
      <c r="D643" s="28"/>
    </row>
    <row r="644" spans="3:4" ht="12.75" customHeight="1">
      <c r="C644" s="28"/>
      <c r="D644" s="28"/>
    </row>
    <row r="645" spans="3:4" ht="12.75" customHeight="1">
      <c r="C645" s="28"/>
      <c r="D645" s="28"/>
    </row>
    <row r="646" spans="3:4" ht="12.75" customHeight="1">
      <c r="C646" s="28"/>
      <c r="D646" s="28"/>
    </row>
    <row r="647" spans="3:4" ht="12.75" customHeight="1">
      <c r="C647" s="28"/>
      <c r="D647" s="28"/>
    </row>
    <row r="648" spans="3:4" ht="12.75" customHeight="1">
      <c r="C648" s="28"/>
      <c r="D648" s="28"/>
    </row>
    <row r="649" spans="3:4" ht="12.75" customHeight="1">
      <c r="C649" s="28"/>
      <c r="D649" s="28"/>
    </row>
    <row r="650" spans="3:4" ht="12.75" customHeight="1">
      <c r="C650" s="28"/>
      <c r="D650" s="28"/>
    </row>
    <row r="651" spans="3:4" ht="12.75" customHeight="1">
      <c r="C651" s="28"/>
      <c r="D651" s="28"/>
    </row>
    <row r="652" spans="3:4" ht="12.75" customHeight="1">
      <c r="C652" s="28"/>
      <c r="D652" s="28"/>
    </row>
    <row r="653" spans="3:4" ht="12.75" customHeight="1">
      <c r="C653" s="28"/>
      <c r="D653" s="28"/>
    </row>
    <row r="654" spans="3:4" ht="12.75" customHeight="1">
      <c r="C654" s="28"/>
      <c r="D654" s="28"/>
    </row>
    <row r="655" spans="3:4" ht="12.75" customHeight="1">
      <c r="C655" s="28"/>
      <c r="D655" s="28"/>
    </row>
    <row r="656" spans="3:4" ht="12.75" customHeight="1">
      <c r="C656" s="28"/>
      <c r="D656" s="28"/>
    </row>
    <row r="657" spans="3:4" ht="12.75" customHeight="1">
      <c r="C657" s="28"/>
      <c r="D657" s="28"/>
    </row>
    <row r="658" spans="3:4" ht="12.75" customHeight="1">
      <c r="C658" s="28"/>
      <c r="D658" s="28"/>
    </row>
    <row r="659" spans="3:4" ht="12.75" customHeight="1">
      <c r="C659" s="28"/>
      <c r="D659" s="28"/>
    </row>
    <row r="660" spans="3:4" ht="12.75" customHeight="1">
      <c r="C660" s="28"/>
      <c r="D660" s="28"/>
    </row>
    <row r="661" spans="3:4" ht="12.75" customHeight="1">
      <c r="C661" s="28"/>
      <c r="D661" s="28"/>
    </row>
    <row r="662" spans="3:4" ht="12.75" customHeight="1">
      <c r="C662" s="28"/>
      <c r="D662" s="28"/>
    </row>
    <row r="663" spans="3:4" ht="12.75" customHeight="1">
      <c r="C663" s="28"/>
      <c r="D663" s="28"/>
    </row>
    <row r="664" spans="3:4" ht="12.75" customHeight="1">
      <c r="C664" s="28"/>
      <c r="D664" s="28"/>
    </row>
    <row r="665" spans="3:4" ht="12.75" customHeight="1">
      <c r="C665" s="28"/>
      <c r="D665" s="28"/>
    </row>
    <row r="666" spans="3:4" ht="12.75" customHeight="1">
      <c r="C666" s="28"/>
      <c r="D666" s="28"/>
    </row>
    <row r="667" spans="3:4" ht="12.75" customHeight="1">
      <c r="C667" s="28"/>
      <c r="D667" s="28"/>
    </row>
    <row r="668" spans="3:4" ht="12.75" customHeight="1">
      <c r="C668" s="28"/>
      <c r="D668" s="28"/>
    </row>
    <row r="669" spans="3:4" ht="12.75" customHeight="1">
      <c r="C669" s="28"/>
      <c r="D669" s="28"/>
    </row>
    <row r="670" spans="3:4" ht="12.75" customHeight="1">
      <c r="C670" s="28"/>
      <c r="D670" s="28"/>
    </row>
    <row r="671" spans="3:4" ht="12.75" customHeight="1">
      <c r="C671" s="28"/>
      <c r="D671" s="28"/>
    </row>
    <row r="672" spans="3:4" ht="12.75" customHeight="1">
      <c r="C672" s="28"/>
      <c r="D672" s="28"/>
    </row>
    <row r="673" spans="3:4" ht="12.75" customHeight="1">
      <c r="C673" s="28"/>
      <c r="D673" s="28"/>
    </row>
    <row r="674" spans="3:4" ht="12.75" customHeight="1">
      <c r="C674" s="28"/>
      <c r="D674" s="28"/>
    </row>
    <row r="675" spans="3:4" ht="12.75" customHeight="1">
      <c r="C675" s="28"/>
      <c r="D675" s="28"/>
    </row>
    <row r="676" spans="3:4" ht="12.75" customHeight="1">
      <c r="C676" s="28"/>
      <c r="D676" s="28"/>
    </row>
    <row r="677" spans="3:4" ht="12.75" customHeight="1">
      <c r="C677" s="28"/>
      <c r="D677" s="28"/>
    </row>
    <row r="678" spans="3:4" ht="12.75" customHeight="1">
      <c r="C678" s="28"/>
      <c r="D678" s="28"/>
    </row>
    <row r="679" spans="3:4" ht="12.75" customHeight="1">
      <c r="C679" s="28"/>
      <c r="D679" s="28"/>
    </row>
    <row r="680" spans="3:4" ht="12.75" customHeight="1">
      <c r="C680" s="28"/>
      <c r="D680" s="28"/>
    </row>
    <row r="681" spans="3:4" ht="12.75" customHeight="1"/>
    <row r="682" spans="3:4" ht="12.75" customHeight="1"/>
    <row r="683" spans="3:4" ht="12.75" customHeight="1"/>
    <row r="684" spans="3:4" ht="12.75" customHeight="1"/>
    <row r="685" spans="3:4" ht="12.75" customHeight="1"/>
    <row r="686" spans="3:4" ht="12.75" customHeight="1"/>
    <row r="687" spans="3:4" ht="12.75" customHeight="1"/>
    <row r="688" spans="3:4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</sheetData>
  <protectedRanges>
    <protectedRange sqref="A390:D394" name="Range1"/>
  </protectedRanges>
  <sortState xmlns:xlrd2="http://schemas.microsoft.com/office/spreadsheetml/2017/richdata2" ref="A21:AG400">
    <sortCondition ref="C21:C400"/>
  </sortState>
  <phoneticPr fontId="8" type="noConversion"/>
  <hyperlinks>
    <hyperlink ref="H64934" r:id="rId1" display="http://vsolj.cetus-net.org/bulletin.html" xr:uid="{00000000-0004-0000-0000-000000000000}"/>
    <hyperlink ref="H64927" r:id="rId2" display="https://www.aavso.org/ejaavso" xr:uid="{00000000-0004-0000-0000-000001000000}"/>
    <hyperlink ref="I64934" r:id="rId3" display="http://vsolj.cetus-net.org/bulletin.html" xr:uid="{00000000-0004-0000-0000-000002000000}"/>
    <hyperlink ref="AQ58585" r:id="rId4" display="http://cdsbib.u-strasbg.fr/cgi-bin/cdsbib?1990RMxAA..21..381G" xr:uid="{00000000-0004-0000-0000-000003000000}"/>
    <hyperlink ref="H64931" r:id="rId5" display="https://www.aavso.org/ejaavso" xr:uid="{00000000-0004-0000-0000-000004000000}"/>
    <hyperlink ref="AP5949" r:id="rId6" display="http://cdsbib.u-strasbg.fr/cgi-bin/cdsbib?1990RMxAA..21..381G" xr:uid="{00000000-0004-0000-0000-000005000000}"/>
    <hyperlink ref="AP5952" r:id="rId7" display="http://cdsbib.u-strasbg.fr/cgi-bin/cdsbib?1990RMxAA..21..381G" xr:uid="{00000000-0004-0000-0000-000006000000}"/>
    <hyperlink ref="AP5950" r:id="rId8" display="http://cdsbib.u-strasbg.fr/cgi-bin/cdsbib?1990RMxAA..21..381G" xr:uid="{00000000-0004-0000-0000-000007000000}"/>
    <hyperlink ref="AP5934" r:id="rId9" display="http://cdsbib.u-strasbg.fr/cgi-bin/cdsbib?1990RMxAA..21..381G" xr:uid="{00000000-0004-0000-0000-000008000000}"/>
    <hyperlink ref="AQ6163" r:id="rId10" display="http://cdsbib.u-strasbg.fr/cgi-bin/cdsbib?1990RMxAA..21..381G" xr:uid="{00000000-0004-0000-0000-000009000000}"/>
    <hyperlink ref="AQ6167" r:id="rId11" display="http://cdsbib.u-strasbg.fr/cgi-bin/cdsbib?1990RMxAA..21..381G" xr:uid="{00000000-0004-0000-0000-00000A000000}"/>
    <hyperlink ref="AQ314" r:id="rId12" display="http://cdsbib.u-strasbg.fr/cgi-bin/cdsbib?1990RMxAA..21..381G" xr:uid="{00000000-0004-0000-0000-00000B000000}"/>
    <hyperlink ref="I3055" r:id="rId13" display="http://vsolj.cetus-net.org/bulletin.html" xr:uid="{00000000-0004-0000-0000-00000C000000}"/>
    <hyperlink ref="H3055" r:id="rId14" display="http://vsolj.cetus-net.org/bulletin.html" xr:uid="{00000000-0004-0000-0000-00000D000000}"/>
    <hyperlink ref="AQ972" r:id="rId15" display="http://cdsbib.u-strasbg.fr/cgi-bin/cdsbib?1990RMxAA..21..381G" xr:uid="{00000000-0004-0000-0000-00000E000000}"/>
    <hyperlink ref="AQ971" r:id="rId16" display="http://cdsbib.u-strasbg.fr/cgi-bin/cdsbib?1990RMxAA..21..381G" xr:uid="{00000000-0004-0000-0000-00000F000000}"/>
    <hyperlink ref="AP4225" r:id="rId17" display="http://cdsbib.u-strasbg.fr/cgi-bin/cdsbib?1990RMxAA..21..381G" xr:uid="{00000000-0004-0000-0000-000010000000}"/>
    <hyperlink ref="AP4243" r:id="rId18" display="http://cdsbib.u-strasbg.fr/cgi-bin/cdsbib?1990RMxAA..21..381G" xr:uid="{00000000-0004-0000-0000-000011000000}"/>
    <hyperlink ref="AP4244" r:id="rId19" display="http://cdsbib.u-strasbg.fr/cgi-bin/cdsbib?1990RMxAA..21..381G" xr:uid="{00000000-0004-0000-0000-000012000000}"/>
    <hyperlink ref="AP424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12" workbookViewId="0">
      <selection activeCell="A279" sqref="A279:D360"/>
    </sheetView>
  </sheetViews>
  <sheetFormatPr defaultRowHeight="12.75"/>
  <cols>
    <col min="1" max="1" width="19.7109375" style="28" customWidth="1"/>
    <col min="2" max="2" width="4.42578125" style="10" customWidth="1"/>
    <col min="3" max="3" width="12.7109375" style="2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0" t="s">
        <v>165</v>
      </c>
      <c r="I1" s="41" t="s">
        <v>166</v>
      </c>
      <c r="J1" s="42" t="s">
        <v>167</v>
      </c>
    </row>
    <row r="2" spans="1:16">
      <c r="I2" s="43" t="s">
        <v>168</v>
      </c>
      <c r="J2" s="44" t="s">
        <v>169</v>
      </c>
    </row>
    <row r="3" spans="1:16">
      <c r="A3" s="45" t="s">
        <v>170</v>
      </c>
      <c r="I3" s="43" t="s">
        <v>171</v>
      </c>
      <c r="J3" s="44" t="s">
        <v>172</v>
      </c>
    </row>
    <row r="4" spans="1:16">
      <c r="I4" s="43" t="s">
        <v>173</v>
      </c>
      <c r="J4" s="44" t="s">
        <v>172</v>
      </c>
    </row>
    <row r="5" spans="1:16" ht="13.5" thickBot="1">
      <c r="I5" s="46" t="s">
        <v>174</v>
      </c>
      <c r="J5" s="47" t="s">
        <v>175</v>
      </c>
    </row>
    <row r="10" spans="1:16" ht="13.5" thickBot="1"/>
    <row r="11" spans="1:16" ht="12.75" customHeight="1" thickBot="1">
      <c r="A11" s="28" t="str">
        <f t="shared" ref="A11:A74" si="0">P11</f>
        <v> ORI 104 </v>
      </c>
      <c r="B11" s="5" t="str">
        <f t="shared" ref="B11:B74" si="1">IF(H11=INT(H11),"I","II")</f>
        <v>II</v>
      </c>
      <c r="C11" s="28">
        <f t="shared" ref="C11:C74" si="2">1*G11</f>
        <v>39758.557999999997</v>
      </c>
      <c r="D11" s="10" t="str">
        <f t="shared" ref="D11:D74" si="3">VLOOKUP(F11,I$1:J$5,2,FALSE)</f>
        <v>vis</v>
      </c>
      <c r="E11" s="48">
        <f>VLOOKUP(C11,Active!C$21:E$970,3,FALSE)</f>
        <v>-8252.4990381941825</v>
      </c>
      <c r="F11" s="5" t="s">
        <v>174</v>
      </c>
      <c r="G11" s="10" t="str">
        <f t="shared" ref="G11:G74" si="4">MID(I11,3,LEN(I11)-3)</f>
        <v>39758.558</v>
      </c>
      <c r="H11" s="28">
        <f t="shared" ref="H11:H74" si="5">1*K11</f>
        <v>-8252.5</v>
      </c>
      <c r="I11" s="49" t="s">
        <v>262</v>
      </c>
      <c r="J11" s="50" t="s">
        <v>263</v>
      </c>
      <c r="K11" s="49">
        <v>-8252.5</v>
      </c>
      <c r="L11" s="49" t="s">
        <v>264</v>
      </c>
      <c r="M11" s="50" t="s">
        <v>180</v>
      </c>
      <c r="N11" s="50"/>
      <c r="O11" s="51" t="s">
        <v>265</v>
      </c>
      <c r="P11" s="51" t="s">
        <v>266</v>
      </c>
    </row>
    <row r="12" spans="1:16" ht="12.75" customHeight="1" thickBot="1">
      <c r="A12" s="28" t="str">
        <f t="shared" si="0"/>
        <v> ORI 105 </v>
      </c>
      <c r="B12" s="5" t="str">
        <f t="shared" si="1"/>
        <v>II</v>
      </c>
      <c r="C12" s="28">
        <f t="shared" si="2"/>
        <v>39852.351999999999</v>
      </c>
      <c r="D12" s="10" t="str">
        <f t="shared" si="3"/>
        <v>vis</v>
      </c>
      <c r="E12" s="48">
        <f>VLOOKUP(C12,Active!C$21:E$970,3,FALSE)</f>
        <v>-7956.4806144447857</v>
      </c>
      <c r="F12" s="5" t="s">
        <v>174</v>
      </c>
      <c r="G12" s="10" t="str">
        <f t="shared" si="4"/>
        <v>39852.352</v>
      </c>
      <c r="H12" s="28">
        <f t="shared" si="5"/>
        <v>-7956.5</v>
      </c>
      <c r="I12" s="49" t="s">
        <v>267</v>
      </c>
      <c r="J12" s="50" t="s">
        <v>268</v>
      </c>
      <c r="K12" s="49">
        <v>-7956.5</v>
      </c>
      <c r="L12" s="49" t="s">
        <v>269</v>
      </c>
      <c r="M12" s="50" t="s">
        <v>180</v>
      </c>
      <c r="N12" s="50"/>
      <c r="O12" s="51" t="s">
        <v>265</v>
      </c>
      <c r="P12" s="51" t="s">
        <v>270</v>
      </c>
    </row>
    <row r="13" spans="1:16" ht="12.75" customHeight="1" thickBot="1">
      <c r="A13" s="28" t="str">
        <f t="shared" si="0"/>
        <v> ORI 109 </v>
      </c>
      <c r="B13" s="5" t="str">
        <f t="shared" si="1"/>
        <v>I</v>
      </c>
      <c r="C13" s="28">
        <f t="shared" si="2"/>
        <v>40093.635999999999</v>
      </c>
      <c r="D13" s="10" t="str">
        <f t="shared" si="3"/>
        <v>vis</v>
      </c>
      <c r="E13" s="48">
        <f>VLOOKUP(C13,Active!C$21:E$970,3,FALSE)</f>
        <v>-7194.9765805412508</v>
      </c>
      <c r="F13" s="5" t="s">
        <v>174</v>
      </c>
      <c r="G13" s="10" t="str">
        <f t="shared" si="4"/>
        <v>40093.636</v>
      </c>
      <c r="H13" s="28">
        <f t="shared" si="5"/>
        <v>-7195</v>
      </c>
      <c r="I13" s="49" t="s">
        <v>271</v>
      </c>
      <c r="J13" s="50" t="s">
        <v>272</v>
      </c>
      <c r="K13" s="49">
        <v>-7195</v>
      </c>
      <c r="L13" s="49" t="s">
        <v>273</v>
      </c>
      <c r="M13" s="50" t="s">
        <v>180</v>
      </c>
      <c r="N13" s="50"/>
      <c r="O13" s="51" t="s">
        <v>265</v>
      </c>
      <c r="P13" s="51" t="s">
        <v>274</v>
      </c>
    </row>
    <row r="14" spans="1:16" ht="12.75" customHeight="1" thickBot="1">
      <c r="A14" s="28" t="str">
        <f t="shared" si="0"/>
        <v> ORI 109 </v>
      </c>
      <c r="B14" s="5" t="str">
        <f t="shared" si="1"/>
        <v>I</v>
      </c>
      <c r="C14" s="28">
        <f t="shared" si="2"/>
        <v>40101.557999999997</v>
      </c>
      <c r="D14" s="10" t="str">
        <f t="shared" si="3"/>
        <v>vis</v>
      </c>
      <c r="E14" s="48">
        <f>VLOOKUP(C14,Active!C$21:E$970,3,FALSE)</f>
        <v>-7169.9743634171027</v>
      </c>
      <c r="F14" s="5" t="s">
        <v>174</v>
      </c>
      <c r="G14" s="10" t="str">
        <f t="shared" si="4"/>
        <v>40101.558</v>
      </c>
      <c r="H14" s="28">
        <f t="shared" si="5"/>
        <v>-7170</v>
      </c>
      <c r="I14" s="49" t="s">
        <v>275</v>
      </c>
      <c r="J14" s="50" t="s">
        <v>276</v>
      </c>
      <c r="K14" s="49">
        <v>-7170</v>
      </c>
      <c r="L14" s="49" t="s">
        <v>277</v>
      </c>
      <c r="M14" s="50" t="s">
        <v>180</v>
      </c>
      <c r="N14" s="50"/>
      <c r="O14" s="51" t="s">
        <v>265</v>
      </c>
      <c r="P14" s="51" t="s">
        <v>274</v>
      </c>
    </row>
    <row r="15" spans="1:16" ht="12.75" customHeight="1" thickBot="1">
      <c r="A15" s="28" t="str">
        <f t="shared" si="0"/>
        <v> ORI 109 </v>
      </c>
      <c r="B15" s="5" t="str">
        <f t="shared" si="1"/>
        <v>II</v>
      </c>
      <c r="C15" s="28">
        <f t="shared" si="2"/>
        <v>40112.483</v>
      </c>
      <c r="D15" s="10" t="str">
        <f t="shared" si="3"/>
        <v>vis</v>
      </c>
      <c r="E15" s="48">
        <f>VLOOKUP(C15,Active!C$21:E$970,3,FALSE)</f>
        <v>-7135.4945323035672</v>
      </c>
      <c r="F15" s="5" t="s">
        <v>174</v>
      </c>
      <c r="G15" s="10" t="str">
        <f t="shared" si="4"/>
        <v>40112.483</v>
      </c>
      <c r="H15" s="28">
        <f t="shared" si="5"/>
        <v>-7135.5</v>
      </c>
      <c r="I15" s="49" t="s">
        <v>278</v>
      </c>
      <c r="J15" s="50" t="s">
        <v>279</v>
      </c>
      <c r="K15" s="49">
        <v>-7135.5</v>
      </c>
      <c r="L15" s="49" t="s">
        <v>280</v>
      </c>
      <c r="M15" s="50" t="s">
        <v>180</v>
      </c>
      <c r="N15" s="50"/>
      <c r="O15" s="51" t="s">
        <v>265</v>
      </c>
      <c r="P15" s="51" t="s">
        <v>274</v>
      </c>
    </row>
    <row r="16" spans="1:16" ht="12.75" customHeight="1" thickBot="1">
      <c r="A16" s="28" t="str">
        <f t="shared" si="0"/>
        <v> ORI 109 </v>
      </c>
      <c r="B16" s="5" t="str">
        <f t="shared" si="1"/>
        <v>II</v>
      </c>
      <c r="C16" s="28">
        <f t="shared" si="2"/>
        <v>40119.449999999997</v>
      </c>
      <c r="D16" s="10" t="str">
        <f t="shared" si="3"/>
        <v>vis</v>
      </c>
      <c r="E16" s="48">
        <f>VLOOKUP(C16,Active!C$21:E$970,3,FALSE)</f>
        <v>-7113.5063416062831</v>
      </c>
      <c r="F16" s="5" t="s">
        <v>174</v>
      </c>
      <c r="G16" s="10" t="str">
        <f t="shared" si="4"/>
        <v>40119.450</v>
      </c>
      <c r="H16" s="28">
        <f t="shared" si="5"/>
        <v>-7113.5</v>
      </c>
      <c r="I16" s="49" t="s">
        <v>281</v>
      </c>
      <c r="J16" s="50" t="s">
        <v>282</v>
      </c>
      <c r="K16" s="49">
        <v>-7113.5</v>
      </c>
      <c r="L16" s="49" t="s">
        <v>193</v>
      </c>
      <c r="M16" s="50" t="s">
        <v>180</v>
      </c>
      <c r="N16" s="50"/>
      <c r="O16" s="51" t="s">
        <v>265</v>
      </c>
      <c r="P16" s="51" t="s">
        <v>274</v>
      </c>
    </row>
    <row r="17" spans="1:16" ht="12.75" customHeight="1" thickBot="1">
      <c r="A17" s="28" t="str">
        <f t="shared" si="0"/>
        <v> ORI 109 </v>
      </c>
      <c r="B17" s="5" t="str">
        <f t="shared" si="1"/>
        <v>I</v>
      </c>
      <c r="C17" s="28">
        <f t="shared" si="2"/>
        <v>40125.625</v>
      </c>
      <c r="D17" s="10" t="str">
        <f t="shared" si="3"/>
        <v>vis</v>
      </c>
      <c r="E17" s="48">
        <f>VLOOKUP(C17,Active!C$21:E$970,3,FALSE)</f>
        <v>-7094.0177414116715</v>
      </c>
      <c r="F17" s="5" t="s">
        <v>174</v>
      </c>
      <c r="G17" s="10" t="str">
        <f t="shared" si="4"/>
        <v>40125.625</v>
      </c>
      <c r="H17" s="28">
        <f t="shared" si="5"/>
        <v>-7094</v>
      </c>
      <c r="I17" s="49" t="s">
        <v>283</v>
      </c>
      <c r="J17" s="50" t="s">
        <v>284</v>
      </c>
      <c r="K17" s="49">
        <v>-7094</v>
      </c>
      <c r="L17" s="49" t="s">
        <v>214</v>
      </c>
      <c r="M17" s="50" t="s">
        <v>180</v>
      </c>
      <c r="N17" s="50"/>
      <c r="O17" s="51" t="s">
        <v>265</v>
      </c>
      <c r="P17" s="51" t="s">
        <v>274</v>
      </c>
    </row>
    <row r="18" spans="1:16" ht="12.75" customHeight="1" thickBot="1">
      <c r="A18" s="28" t="str">
        <f t="shared" si="0"/>
        <v> ORI 109 </v>
      </c>
      <c r="B18" s="5" t="str">
        <f t="shared" si="1"/>
        <v>I</v>
      </c>
      <c r="C18" s="28">
        <f t="shared" si="2"/>
        <v>40127.523999999998</v>
      </c>
      <c r="D18" s="10" t="str">
        <f t="shared" si="3"/>
        <v>vis</v>
      </c>
      <c r="E18" s="48">
        <f>VLOOKUP(C18,Active!C$21:E$970,3,FALSE)</f>
        <v>-7088.024405092724</v>
      </c>
      <c r="F18" s="5" t="s">
        <v>174</v>
      </c>
      <c r="G18" s="10" t="str">
        <f t="shared" si="4"/>
        <v>40127.524</v>
      </c>
      <c r="H18" s="28">
        <f t="shared" si="5"/>
        <v>-7088</v>
      </c>
      <c r="I18" s="49" t="s">
        <v>285</v>
      </c>
      <c r="J18" s="50" t="s">
        <v>286</v>
      </c>
      <c r="K18" s="49">
        <v>-7088</v>
      </c>
      <c r="L18" s="49" t="s">
        <v>287</v>
      </c>
      <c r="M18" s="50" t="s">
        <v>180</v>
      </c>
      <c r="N18" s="50"/>
      <c r="O18" s="51" t="s">
        <v>265</v>
      </c>
      <c r="P18" s="51" t="s">
        <v>274</v>
      </c>
    </row>
    <row r="19" spans="1:16" ht="12.75" customHeight="1" thickBot="1">
      <c r="A19" s="28" t="str">
        <f t="shared" si="0"/>
        <v> ORI 109 </v>
      </c>
      <c r="B19" s="5" t="str">
        <f t="shared" si="1"/>
        <v>I</v>
      </c>
      <c r="C19" s="28">
        <f t="shared" si="2"/>
        <v>40134.506999999998</v>
      </c>
      <c r="D19" s="10" t="str">
        <f t="shared" si="3"/>
        <v>vis</v>
      </c>
      <c r="E19" s="48">
        <f>VLOOKUP(C19,Active!C$21:E$970,3,FALSE)</f>
        <v>-7065.9857176175965</v>
      </c>
      <c r="F19" s="5" t="s">
        <v>174</v>
      </c>
      <c r="G19" s="10" t="str">
        <f t="shared" si="4"/>
        <v>40134.507</v>
      </c>
      <c r="H19" s="28">
        <f t="shared" si="5"/>
        <v>-7066</v>
      </c>
      <c r="I19" s="49" t="s">
        <v>288</v>
      </c>
      <c r="J19" s="50" t="s">
        <v>289</v>
      </c>
      <c r="K19" s="49">
        <v>-7066</v>
      </c>
      <c r="L19" s="49" t="s">
        <v>219</v>
      </c>
      <c r="M19" s="50" t="s">
        <v>180</v>
      </c>
      <c r="N19" s="50"/>
      <c r="O19" s="51" t="s">
        <v>265</v>
      </c>
      <c r="P19" s="51" t="s">
        <v>274</v>
      </c>
    </row>
    <row r="20" spans="1:16" ht="12.75" customHeight="1" thickBot="1">
      <c r="A20" s="28" t="str">
        <f t="shared" si="0"/>
        <v> ORI 110 </v>
      </c>
      <c r="B20" s="5" t="str">
        <f t="shared" si="1"/>
        <v>I</v>
      </c>
      <c r="C20" s="28">
        <f t="shared" si="2"/>
        <v>40142.43</v>
      </c>
      <c r="D20" s="10" t="str">
        <f t="shared" si="3"/>
        <v>vis</v>
      </c>
      <c r="E20" s="48">
        <f>VLOOKUP(C20,Active!C$21:E$970,3,FALSE)</f>
        <v>-7040.9803444448225</v>
      </c>
      <c r="F20" s="5" t="s">
        <v>174</v>
      </c>
      <c r="G20" s="10" t="str">
        <f t="shared" si="4"/>
        <v>40142.430</v>
      </c>
      <c r="H20" s="28">
        <f t="shared" si="5"/>
        <v>-7041</v>
      </c>
      <c r="I20" s="49" t="s">
        <v>290</v>
      </c>
      <c r="J20" s="50" t="s">
        <v>291</v>
      </c>
      <c r="K20" s="49">
        <v>-7041</v>
      </c>
      <c r="L20" s="49" t="s">
        <v>269</v>
      </c>
      <c r="M20" s="50" t="s">
        <v>180</v>
      </c>
      <c r="N20" s="50"/>
      <c r="O20" s="51" t="s">
        <v>265</v>
      </c>
      <c r="P20" s="51" t="s">
        <v>292</v>
      </c>
    </row>
    <row r="21" spans="1:16" ht="12.75" customHeight="1" thickBot="1">
      <c r="A21" s="28" t="str">
        <f t="shared" si="0"/>
        <v> ORI 110 </v>
      </c>
      <c r="B21" s="5" t="str">
        <f t="shared" si="1"/>
        <v>II</v>
      </c>
      <c r="C21" s="28">
        <f t="shared" si="2"/>
        <v>40152.402000000002</v>
      </c>
      <c r="D21" s="10" t="str">
        <f t="shared" si="3"/>
        <v>vis</v>
      </c>
      <c r="E21" s="48">
        <f>VLOOKUP(C21,Active!C$21:E$970,3,FALSE)</f>
        <v>-7009.5082276609201</v>
      </c>
      <c r="F21" s="5" t="s">
        <v>174</v>
      </c>
      <c r="G21" s="10" t="str">
        <f t="shared" si="4"/>
        <v>40152.402</v>
      </c>
      <c r="H21" s="28">
        <f t="shared" si="5"/>
        <v>-7009.5</v>
      </c>
      <c r="I21" s="49" t="s">
        <v>293</v>
      </c>
      <c r="J21" s="50" t="s">
        <v>294</v>
      </c>
      <c r="K21" s="49">
        <v>-7009.5</v>
      </c>
      <c r="L21" s="49" t="s">
        <v>176</v>
      </c>
      <c r="M21" s="50" t="s">
        <v>180</v>
      </c>
      <c r="N21" s="50"/>
      <c r="O21" s="51" t="s">
        <v>265</v>
      </c>
      <c r="P21" s="51" t="s">
        <v>292</v>
      </c>
    </row>
    <row r="22" spans="1:16" ht="12.75" customHeight="1" thickBot="1">
      <c r="A22" s="28" t="str">
        <f t="shared" si="0"/>
        <v> ORI 110 </v>
      </c>
      <c r="B22" s="5" t="str">
        <f t="shared" si="1"/>
        <v>I</v>
      </c>
      <c r="C22" s="28">
        <f t="shared" si="2"/>
        <v>40181.406000000003</v>
      </c>
      <c r="D22" s="10" t="str">
        <f t="shared" si="3"/>
        <v>vis</v>
      </c>
      <c r="E22" s="48">
        <f>VLOOKUP(C22,Active!C$21:E$970,3,FALSE)</f>
        <v>-6917.9701936456568</v>
      </c>
      <c r="F22" s="5" t="s">
        <v>174</v>
      </c>
      <c r="G22" s="10" t="str">
        <f t="shared" si="4"/>
        <v>40181.406</v>
      </c>
      <c r="H22" s="28">
        <f t="shared" si="5"/>
        <v>-6918</v>
      </c>
      <c r="I22" s="49" t="s">
        <v>295</v>
      </c>
      <c r="J22" s="50" t="s">
        <v>296</v>
      </c>
      <c r="K22" s="49">
        <v>-6918</v>
      </c>
      <c r="L22" s="49" t="s">
        <v>297</v>
      </c>
      <c r="M22" s="50" t="s">
        <v>180</v>
      </c>
      <c r="N22" s="50"/>
      <c r="O22" s="51" t="s">
        <v>265</v>
      </c>
      <c r="P22" s="51" t="s">
        <v>292</v>
      </c>
    </row>
    <row r="23" spans="1:16" ht="12.75" customHeight="1" thickBot="1">
      <c r="A23" s="28" t="str">
        <f t="shared" si="0"/>
        <v> ORI 110 </v>
      </c>
      <c r="B23" s="5" t="str">
        <f t="shared" si="1"/>
        <v>II</v>
      </c>
      <c r="C23" s="28">
        <f t="shared" si="2"/>
        <v>40206.273000000001</v>
      </c>
      <c r="D23" s="10" t="str">
        <f t="shared" si="3"/>
        <v>vis</v>
      </c>
      <c r="E23" s="48">
        <f>VLOOKUP(C23,Active!C$21:E$970,3,FALSE)</f>
        <v>-6839.4887327486304</v>
      </c>
      <c r="F23" s="5" t="s">
        <v>174</v>
      </c>
      <c r="G23" s="10" t="str">
        <f t="shared" si="4"/>
        <v>40206.273</v>
      </c>
      <c r="H23" s="28">
        <f t="shared" si="5"/>
        <v>-6839.5</v>
      </c>
      <c r="I23" s="49" t="s">
        <v>298</v>
      </c>
      <c r="J23" s="50" t="s">
        <v>299</v>
      </c>
      <c r="K23" s="49">
        <v>-6839.5</v>
      </c>
      <c r="L23" s="49" t="s">
        <v>300</v>
      </c>
      <c r="M23" s="50" t="s">
        <v>180</v>
      </c>
      <c r="N23" s="50"/>
      <c r="O23" s="51" t="s">
        <v>265</v>
      </c>
      <c r="P23" s="51" t="s">
        <v>292</v>
      </c>
    </row>
    <row r="24" spans="1:16" ht="12.75" customHeight="1" thickBot="1">
      <c r="A24" s="28" t="str">
        <f t="shared" si="0"/>
        <v> ORI 110 </v>
      </c>
      <c r="B24" s="5" t="str">
        <f t="shared" si="1"/>
        <v>II</v>
      </c>
      <c r="C24" s="28">
        <f t="shared" si="2"/>
        <v>40206.277000000002</v>
      </c>
      <c r="D24" s="10" t="str">
        <f t="shared" si="3"/>
        <v>vis</v>
      </c>
      <c r="E24" s="48">
        <f>VLOOKUP(C24,Active!C$21:E$970,3,FALSE)</f>
        <v>-6839.4761085541695</v>
      </c>
      <c r="F24" s="5" t="s">
        <v>174</v>
      </c>
      <c r="G24" s="10" t="str">
        <f t="shared" si="4"/>
        <v>40206.277</v>
      </c>
      <c r="H24" s="28">
        <f t="shared" si="5"/>
        <v>-6839.5</v>
      </c>
      <c r="I24" s="49" t="s">
        <v>301</v>
      </c>
      <c r="J24" s="50" t="s">
        <v>302</v>
      </c>
      <c r="K24" s="49">
        <v>-6839.5</v>
      </c>
      <c r="L24" s="49" t="s">
        <v>277</v>
      </c>
      <c r="M24" s="50" t="s">
        <v>180</v>
      </c>
      <c r="N24" s="50"/>
      <c r="O24" s="51" t="s">
        <v>303</v>
      </c>
      <c r="P24" s="51" t="s">
        <v>292</v>
      </c>
    </row>
    <row r="25" spans="1:16" ht="12.75" customHeight="1" thickBot="1">
      <c r="A25" s="28" t="str">
        <f t="shared" si="0"/>
        <v> ORI 110 </v>
      </c>
      <c r="B25" s="5" t="str">
        <f t="shared" si="1"/>
        <v>I</v>
      </c>
      <c r="C25" s="28">
        <f t="shared" si="2"/>
        <v>40209.286</v>
      </c>
      <c r="D25" s="10" t="str">
        <f t="shared" si="3"/>
        <v>vis</v>
      </c>
      <c r="E25" s="48">
        <f>VLOOKUP(C25,Active!C$21:E$970,3,FALSE)</f>
        <v>-6829.979558273114</v>
      </c>
      <c r="F25" s="5" t="s">
        <v>174</v>
      </c>
      <c r="G25" s="10" t="str">
        <f t="shared" si="4"/>
        <v>40209.286</v>
      </c>
      <c r="H25" s="28">
        <f t="shared" si="5"/>
        <v>-6830</v>
      </c>
      <c r="I25" s="49" t="s">
        <v>304</v>
      </c>
      <c r="J25" s="50" t="s">
        <v>305</v>
      </c>
      <c r="K25" s="49">
        <v>-6830</v>
      </c>
      <c r="L25" s="49" t="s">
        <v>269</v>
      </c>
      <c r="M25" s="50" t="s">
        <v>180</v>
      </c>
      <c r="N25" s="50"/>
      <c r="O25" s="51" t="s">
        <v>265</v>
      </c>
      <c r="P25" s="51" t="s">
        <v>292</v>
      </c>
    </row>
    <row r="26" spans="1:16" ht="12.75" customHeight="1" thickBot="1">
      <c r="A26" s="28" t="str">
        <f t="shared" si="0"/>
        <v> ORI 111 </v>
      </c>
      <c r="B26" s="5" t="str">
        <f t="shared" si="1"/>
        <v>I</v>
      </c>
      <c r="C26" s="28">
        <f t="shared" si="2"/>
        <v>40228.294999999998</v>
      </c>
      <c r="D26" s="10" t="str">
        <f t="shared" si="3"/>
        <v>vis</v>
      </c>
      <c r="E26" s="48">
        <f>VLOOKUP(C26,Active!C$21:E$970,3,FALSE)</f>
        <v>-6769.9862301598905</v>
      </c>
      <c r="F26" s="5" t="s">
        <v>174</v>
      </c>
      <c r="G26" s="10" t="str">
        <f t="shared" si="4"/>
        <v>40228.295</v>
      </c>
      <c r="H26" s="28">
        <f t="shared" si="5"/>
        <v>-6770</v>
      </c>
      <c r="I26" s="49" t="s">
        <v>306</v>
      </c>
      <c r="J26" s="50" t="s">
        <v>307</v>
      </c>
      <c r="K26" s="49">
        <v>-6770</v>
      </c>
      <c r="L26" s="49" t="s">
        <v>300</v>
      </c>
      <c r="M26" s="50" t="s">
        <v>180</v>
      </c>
      <c r="N26" s="50"/>
      <c r="O26" s="51" t="s">
        <v>303</v>
      </c>
      <c r="P26" s="51" t="s">
        <v>308</v>
      </c>
    </row>
    <row r="27" spans="1:16" ht="12.75" customHeight="1" thickBot="1">
      <c r="A27" s="28" t="str">
        <f t="shared" si="0"/>
        <v> ORI 111 </v>
      </c>
      <c r="B27" s="5" t="str">
        <f t="shared" si="1"/>
        <v>II</v>
      </c>
      <c r="C27" s="28">
        <f t="shared" si="2"/>
        <v>40231.309000000001</v>
      </c>
      <c r="D27" s="10" t="str">
        <f t="shared" si="3"/>
        <v>vis</v>
      </c>
      <c r="E27" s="48">
        <f>VLOOKUP(C27,Active!C$21:E$970,3,FALSE)</f>
        <v>-6760.4738996357473</v>
      </c>
      <c r="F27" s="5" t="s">
        <v>174</v>
      </c>
      <c r="G27" s="10" t="str">
        <f t="shared" si="4"/>
        <v>40231.309</v>
      </c>
      <c r="H27" s="28">
        <f t="shared" si="5"/>
        <v>-6760.5</v>
      </c>
      <c r="I27" s="49" t="s">
        <v>309</v>
      </c>
      <c r="J27" s="50" t="s">
        <v>310</v>
      </c>
      <c r="K27" s="49">
        <v>-6760.5</v>
      </c>
      <c r="L27" s="49" t="s">
        <v>277</v>
      </c>
      <c r="M27" s="50" t="s">
        <v>180</v>
      </c>
      <c r="N27" s="50"/>
      <c r="O27" s="51" t="s">
        <v>265</v>
      </c>
      <c r="P27" s="51" t="s">
        <v>308</v>
      </c>
    </row>
    <row r="28" spans="1:16" ht="12.75" customHeight="1" thickBot="1">
      <c r="A28" s="28" t="str">
        <f t="shared" si="0"/>
        <v> ORI 111 </v>
      </c>
      <c r="B28" s="5" t="str">
        <f t="shared" si="1"/>
        <v>II</v>
      </c>
      <c r="C28" s="28">
        <f t="shared" si="2"/>
        <v>40238.277999999998</v>
      </c>
      <c r="D28" s="10" t="str">
        <f t="shared" si="3"/>
        <v>vis</v>
      </c>
      <c r="E28" s="48">
        <f>VLOOKUP(C28,Active!C$21:E$970,3,FALSE)</f>
        <v>-6738.4793968412323</v>
      </c>
      <c r="F28" s="5" t="s">
        <v>174</v>
      </c>
      <c r="G28" s="10" t="str">
        <f t="shared" si="4"/>
        <v>40238.278</v>
      </c>
      <c r="H28" s="28">
        <f t="shared" si="5"/>
        <v>-6738.5</v>
      </c>
      <c r="I28" s="49" t="s">
        <v>311</v>
      </c>
      <c r="J28" s="50" t="s">
        <v>312</v>
      </c>
      <c r="K28" s="49">
        <v>-6738.5</v>
      </c>
      <c r="L28" s="49" t="s">
        <v>273</v>
      </c>
      <c r="M28" s="50" t="s">
        <v>180</v>
      </c>
      <c r="N28" s="50"/>
      <c r="O28" s="51" t="s">
        <v>265</v>
      </c>
      <c r="P28" s="51" t="s">
        <v>308</v>
      </c>
    </row>
    <row r="29" spans="1:16" ht="12.75" customHeight="1" thickBot="1">
      <c r="A29" s="28" t="str">
        <f t="shared" si="0"/>
        <v> ORI 114 </v>
      </c>
      <c r="B29" s="5" t="str">
        <f t="shared" si="1"/>
        <v>II</v>
      </c>
      <c r="C29" s="28">
        <f t="shared" si="2"/>
        <v>40437.58</v>
      </c>
      <c r="D29" s="10" t="str">
        <f t="shared" si="3"/>
        <v>vis</v>
      </c>
      <c r="E29" s="48">
        <f>VLOOKUP(C29,Active!C$21:E$970,3,FALSE)</f>
        <v>-6109.4725958720619</v>
      </c>
      <c r="F29" s="5" t="s">
        <v>174</v>
      </c>
      <c r="G29" s="10" t="str">
        <f t="shared" si="4"/>
        <v>40437.580</v>
      </c>
      <c r="H29" s="28">
        <f t="shared" si="5"/>
        <v>-6109.5</v>
      </c>
      <c r="I29" s="49" t="s">
        <v>313</v>
      </c>
      <c r="J29" s="50" t="s">
        <v>314</v>
      </c>
      <c r="K29" s="49">
        <v>-6109.5</v>
      </c>
      <c r="L29" s="49" t="s">
        <v>297</v>
      </c>
      <c r="M29" s="50" t="s">
        <v>180</v>
      </c>
      <c r="N29" s="50"/>
      <c r="O29" s="51" t="s">
        <v>265</v>
      </c>
      <c r="P29" s="51" t="s">
        <v>315</v>
      </c>
    </row>
    <row r="30" spans="1:16" ht="12.75" customHeight="1" thickBot="1">
      <c r="A30" s="28" t="str">
        <f t="shared" si="0"/>
        <v> ORI 114 </v>
      </c>
      <c r="B30" s="5" t="str">
        <f t="shared" si="1"/>
        <v>I</v>
      </c>
      <c r="C30" s="28">
        <f t="shared" si="2"/>
        <v>40440.597000000002</v>
      </c>
      <c r="D30" s="10" t="str">
        <f t="shared" si="3"/>
        <v>vis</v>
      </c>
      <c r="E30" s="48">
        <f>VLOOKUP(C30,Active!C$21:E$970,3,FALSE)</f>
        <v>-6099.9507972020847</v>
      </c>
      <c r="F30" s="5" t="s">
        <v>174</v>
      </c>
      <c r="G30" s="10" t="str">
        <f t="shared" si="4"/>
        <v>40440.597</v>
      </c>
      <c r="H30" s="28">
        <f t="shared" si="5"/>
        <v>-6100</v>
      </c>
      <c r="I30" s="49" t="s">
        <v>316</v>
      </c>
      <c r="J30" s="50" t="s">
        <v>317</v>
      </c>
      <c r="K30" s="49">
        <v>-6100</v>
      </c>
      <c r="L30" s="49" t="s">
        <v>318</v>
      </c>
      <c r="M30" s="50" t="s">
        <v>180</v>
      </c>
      <c r="N30" s="50"/>
      <c r="O30" s="51" t="s">
        <v>265</v>
      </c>
      <c r="P30" s="51" t="s">
        <v>315</v>
      </c>
    </row>
    <row r="31" spans="1:16" ht="12.75" customHeight="1" thickBot="1">
      <c r="A31" s="28" t="str">
        <f t="shared" si="0"/>
        <v> ORI 115 </v>
      </c>
      <c r="B31" s="5" t="str">
        <f t="shared" si="1"/>
        <v>II</v>
      </c>
      <c r="C31" s="28">
        <f t="shared" si="2"/>
        <v>40504.430999999997</v>
      </c>
      <c r="D31" s="10" t="str">
        <f t="shared" si="3"/>
        <v>vis</v>
      </c>
      <c r="E31" s="48">
        <f>VLOOKUP(C31,Active!C$21:E$970,3,FALSE)</f>
        <v>-5898.4875899434401</v>
      </c>
      <c r="F31" s="5" t="s">
        <v>174</v>
      </c>
      <c r="G31" s="10" t="str">
        <f t="shared" si="4"/>
        <v>40504.431</v>
      </c>
      <c r="H31" s="28">
        <f t="shared" si="5"/>
        <v>-5898.5</v>
      </c>
      <c r="I31" s="49" t="s">
        <v>319</v>
      </c>
      <c r="J31" s="50" t="s">
        <v>320</v>
      </c>
      <c r="K31" s="49">
        <v>-5898.5</v>
      </c>
      <c r="L31" s="49" t="s">
        <v>300</v>
      </c>
      <c r="M31" s="50" t="s">
        <v>180</v>
      </c>
      <c r="N31" s="50"/>
      <c r="O31" s="51" t="s">
        <v>303</v>
      </c>
      <c r="P31" s="51" t="s">
        <v>321</v>
      </c>
    </row>
    <row r="32" spans="1:16" ht="12.75" customHeight="1" thickBot="1">
      <c r="A32" s="28" t="str">
        <f t="shared" si="0"/>
        <v> ORI 116 </v>
      </c>
      <c r="B32" s="5" t="str">
        <f t="shared" si="1"/>
        <v>I</v>
      </c>
      <c r="C32" s="28">
        <f t="shared" si="2"/>
        <v>40507.444000000003</v>
      </c>
      <c r="D32" s="10" t="str">
        <f t="shared" si="3"/>
        <v>vis</v>
      </c>
      <c r="E32" s="48">
        <f>VLOOKUP(C32,Active!C$21:E$970,3,FALSE)</f>
        <v>-5888.978415467901</v>
      </c>
      <c r="F32" s="5" t="s">
        <v>174</v>
      </c>
      <c r="G32" s="10" t="str">
        <f t="shared" si="4"/>
        <v>40507.444</v>
      </c>
      <c r="H32" s="28">
        <f t="shared" si="5"/>
        <v>-5889</v>
      </c>
      <c r="I32" s="49" t="s">
        <v>322</v>
      </c>
      <c r="J32" s="50" t="s">
        <v>323</v>
      </c>
      <c r="K32" s="49">
        <v>-5889</v>
      </c>
      <c r="L32" s="49" t="s">
        <v>273</v>
      </c>
      <c r="M32" s="50" t="s">
        <v>180</v>
      </c>
      <c r="N32" s="50"/>
      <c r="O32" s="51" t="s">
        <v>265</v>
      </c>
      <c r="P32" s="51" t="s">
        <v>324</v>
      </c>
    </row>
    <row r="33" spans="1:16" ht="12.75" customHeight="1" thickBot="1">
      <c r="A33" s="28" t="str">
        <f t="shared" si="0"/>
        <v> ORI 116 </v>
      </c>
      <c r="B33" s="5" t="str">
        <f t="shared" si="1"/>
        <v>I</v>
      </c>
      <c r="C33" s="28">
        <f t="shared" si="2"/>
        <v>40527.394999999997</v>
      </c>
      <c r="D33" s="10" t="str">
        <f t="shared" si="3"/>
        <v>vis</v>
      </c>
      <c r="E33" s="48">
        <f>VLOOKUP(C33,Active!C$21:E$970,3,FALSE)</f>
        <v>-5826.0120895598229</v>
      </c>
      <c r="F33" s="5" t="s">
        <v>174</v>
      </c>
      <c r="G33" s="10" t="str">
        <f t="shared" si="4"/>
        <v>40527.395</v>
      </c>
      <c r="H33" s="28">
        <f t="shared" si="5"/>
        <v>-5826</v>
      </c>
      <c r="I33" s="49" t="s">
        <v>325</v>
      </c>
      <c r="J33" s="50" t="s">
        <v>326</v>
      </c>
      <c r="K33" s="49">
        <v>-5826</v>
      </c>
      <c r="L33" s="49" t="s">
        <v>327</v>
      </c>
      <c r="M33" s="50" t="s">
        <v>180</v>
      </c>
      <c r="N33" s="50"/>
      <c r="O33" s="51" t="s">
        <v>265</v>
      </c>
      <c r="P33" s="51" t="s">
        <v>324</v>
      </c>
    </row>
    <row r="34" spans="1:16" ht="12.75" customHeight="1" thickBot="1">
      <c r="A34" s="28" t="str">
        <f t="shared" si="0"/>
        <v> ORI 116 </v>
      </c>
      <c r="B34" s="5" t="str">
        <f t="shared" si="1"/>
        <v>I</v>
      </c>
      <c r="C34" s="28">
        <f t="shared" si="2"/>
        <v>40555.296000000002</v>
      </c>
      <c r="D34" s="10" t="str">
        <f t="shared" si="3"/>
        <v>vis</v>
      </c>
      <c r="E34" s="48">
        <f>VLOOKUP(C34,Active!C$21:E$970,3,FALSE)</f>
        <v>-5737.95517716635</v>
      </c>
      <c r="F34" s="5" t="s">
        <v>174</v>
      </c>
      <c r="G34" s="10" t="str">
        <f t="shared" si="4"/>
        <v>40555.296</v>
      </c>
      <c r="H34" s="28">
        <f t="shared" si="5"/>
        <v>-5738</v>
      </c>
      <c r="I34" s="49" t="s">
        <v>328</v>
      </c>
      <c r="J34" s="50" t="s">
        <v>329</v>
      </c>
      <c r="K34" s="49">
        <v>-5738</v>
      </c>
      <c r="L34" s="49" t="s">
        <v>330</v>
      </c>
      <c r="M34" s="50" t="s">
        <v>180</v>
      </c>
      <c r="N34" s="50"/>
      <c r="O34" s="51" t="s">
        <v>265</v>
      </c>
      <c r="P34" s="51" t="s">
        <v>324</v>
      </c>
    </row>
    <row r="35" spans="1:16" ht="12.75" customHeight="1" thickBot="1">
      <c r="A35" s="28" t="str">
        <f t="shared" si="0"/>
        <v> ORI 117 </v>
      </c>
      <c r="B35" s="5" t="str">
        <f t="shared" si="1"/>
        <v>I</v>
      </c>
      <c r="C35" s="28">
        <f t="shared" si="2"/>
        <v>40568.275000000001</v>
      </c>
      <c r="D35" s="10" t="str">
        <f t="shared" si="3"/>
        <v>vis</v>
      </c>
      <c r="E35" s="48">
        <f>VLOOKUP(C35,Active!C$21:E$970,3,FALSE)</f>
        <v>-5696.9928221986211</v>
      </c>
      <c r="F35" s="5" t="s">
        <v>174</v>
      </c>
      <c r="G35" s="10" t="str">
        <f t="shared" si="4"/>
        <v>40568.275</v>
      </c>
      <c r="H35" s="28">
        <f t="shared" si="5"/>
        <v>-5697</v>
      </c>
      <c r="I35" s="49" t="s">
        <v>331</v>
      </c>
      <c r="J35" s="50" t="s">
        <v>332</v>
      </c>
      <c r="K35" s="49">
        <v>-5697</v>
      </c>
      <c r="L35" s="49" t="s">
        <v>280</v>
      </c>
      <c r="M35" s="50" t="s">
        <v>180</v>
      </c>
      <c r="N35" s="50"/>
      <c r="O35" s="51" t="s">
        <v>265</v>
      </c>
      <c r="P35" s="51" t="s">
        <v>333</v>
      </c>
    </row>
    <row r="36" spans="1:16" ht="12.75" customHeight="1" thickBot="1">
      <c r="A36" s="28" t="str">
        <f t="shared" si="0"/>
        <v> ORI 117 </v>
      </c>
      <c r="B36" s="5" t="str">
        <f t="shared" si="1"/>
        <v>II</v>
      </c>
      <c r="C36" s="28">
        <f t="shared" si="2"/>
        <v>40590.302000000003</v>
      </c>
      <c r="D36" s="10" t="str">
        <f t="shared" si="3"/>
        <v>vis</v>
      </c>
      <c r="E36" s="48">
        <f>VLOOKUP(C36,Active!C$21:E$970,3,FALSE)</f>
        <v>-5627.4745393667945</v>
      </c>
      <c r="F36" s="5" t="s">
        <v>174</v>
      </c>
      <c r="G36" s="10" t="str">
        <f t="shared" si="4"/>
        <v>40590.302</v>
      </c>
      <c r="H36" s="28">
        <f t="shared" si="5"/>
        <v>-5627.5</v>
      </c>
      <c r="I36" s="49" t="s">
        <v>334</v>
      </c>
      <c r="J36" s="50" t="s">
        <v>335</v>
      </c>
      <c r="K36" s="49">
        <v>-5627.5</v>
      </c>
      <c r="L36" s="49" t="s">
        <v>277</v>
      </c>
      <c r="M36" s="50" t="s">
        <v>180</v>
      </c>
      <c r="N36" s="50"/>
      <c r="O36" s="51" t="s">
        <v>265</v>
      </c>
      <c r="P36" s="51" t="s">
        <v>333</v>
      </c>
    </row>
    <row r="37" spans="1:16" ht="12.75" customHeight="1" thickBot="1">
      <c r="A37" s="28" t="str">
        <f t="shared" si="0"/>
        <v> ORI 117 </v>
      </c>
      <c r="B37" s="5" t="str">
        <f t="shared" si="1"/>
        <v>I</v>
      </c>
      <c r="C37" s="28">
        <f t="shared" si="2"/>
        <v>40594.258999999998</v>
      </c>
      <c r="D37" s="10" t="str">
        <f t="shared" si="3"/>
        <v>vis</v>
      </c>
      <c r="E37" s="48">
        <f>VLOOKUP(C37,Active!C$21:E$970,3,FALSE)</f>
        <v>-5614.9860549991927</v>
      </c>
      <c r="F37" s="5" t="s">
        <v>174</v>
      </c>
      <c r="G37" s="10" t="str">
        <f t="shared" si="4"/>
        <v>40594.259</v>
      </c>
      <c r="H37" s="28">
        <f t="shared" si="5"/>
        <v>-5615</v>
      </c>
      <c r="I37" s="49" t="s">
        <v>336</v>
      </c>
      <c r="J37" s="50" t="s">
        <v>337</v>
      </c>
      <c r="K37" s="49">
        <v>-5615</v>
      </c>
      <c r="L37" s="49" t="s">
        <v>300</v>
      </c>
      <c r="M37" s="50" t="s">
        <v>180</v>
      </c>
      <c r="N37" s="50"/>
      <c r="O37" s="51" t="s">
        <v>265</v>
      </c>
      <c r="P37" s="51" t="s">
        <v>333</v>
      </c>
    </row>
    <row r="38" spans="1:16" ht="12.75" customHeight="1" thickBot="1">
      <c r="A38" s="28" t="str">
        <f t="shared" si="0"/>
        <v> ORI 121 </v>
      </c>
      <c r="B38" s="5" t="str">
        <f t="shared" si="1"/>
        <v>I</v>
      </c>
      <c r="C38" s="28">
        <f t="shared" si="2"/>
        <v>40812.574999999997</v>
      </c>
      <c r="D38" s="10" t="str">
        <f t="shared" si="3"/>
        <v>vis</v>
      </c>
      <c r="E38" s="48">
        <f>VLOOKUP(C38,Active!C$21:E$970,3,FALSE)</f>
        <v>-4925.9701456737348</v>
      </c>
      <c r="F38" s="5" t="s">
        <v>174</v>
      </c>
      <c r="G38" s="10" t="str">
        <f t="shared" si="4"/>
        <v>40812.575</v>
      </c>
      <c r="H38" s="28">
        <f t="shared" si="5"/>
        <v>-4926</v>
      </c>
      <c r="I38" s="49" t="s">
        <v>338</v>
      </c>
      <c r="J38" s="50" t="s">
        <v>339</v>
      </c>
      <c r="K38" s="49">
        <v>-4926</v>
      </c>
      <c r="L38" s="49" t="s">
        <v>297</v>
      </c>
      <c r="M38" s="50" t="s">
        <v>180</v>
      </c>
      <c r="N38" s="50"/>
      <c r="O38" s="51" t="s">
        <v>265</v>
      </c>
      <c r="P38" s="51" t="s">
        <v>340</v>
      </c>
    </row>
    <row r="39" spans="1:16" ht="12.75" customHeight="1" thickBot="1">
      <c r="A39" s="28" t="str">
        <f t="shared" si="0"/>
        <v> ORI 121 </v>
      </c>
      <c r="B39" s="5" t="str">
        <f t="shared" si="1"/>
        <v>II</v>
      </c>
      <c r="C39" s="28">
        <f t="shared" si="2"/>
        <v>40853.599000000002</v>
      </c>
      <c r="D39" s="10" t="str">
        <f t="shared" si="3"/>
        <v>vis</v>
      </c>
      <c r="E39" s="48">
        <f>VLOOKUP(C39,Active!C$21:E$970,3,FALSE)</f>
        <v>-4796.4964073120436</v>
      </c>
      <c r="F39" s="5" t="s">
        <v>174</v>
      </c>
      <c r="G39" s="10" t="str">
        <f t="shared" si="4"/>
        <v>40853.599</v>
      </c>
      <c r="H39" s="28">
        <f t="shared" si="5"/>
        <v>-4796.5</v>
      </c>
      <c r="I39" s="49" t="s">
        <v>341</v>
      </c>
      <c r="J39" s="50" t="s">
        <v>342</v>
      </c>
      <c r="K39" s="49">
        <v>-4796.5</v>
      </c>
      <c r="L39" s="49" t="s">
        <v>211</v>
      </c>
      <c r="M39" s="50" t="s">
        <v>180</v>
      </c>
      <c r="N39" s="50"/>
      <c r="O39" s="51" t="s">
        <v>265</v>
      </c>
      <c r="P39" s="51" t="s">
        <v>340</v>
      </c>
    </row>
    <row r="40" spans="1:16" ht="12.75" customHeight="1" thickBot="1">
      <c r="A40" s="28" t="str">
        <f t="shared" si="0"/>
        <v> ORI 121 </v>
      </c>
      <c r="B40" s="5" t="str">
        <f t="shared" si="1"/>
        <v>II</v>
      </c>
      <c r="C40" s="28">
        <f t="shared" si="2"/>
        <v>40854.548999999999</v>
      </c>
      <c r="D40" s="10" t="str">
        <f t="shared" si="3"/>
        <v>vis</v>
      </c>
      <c r="E40" s="48">
        <f>VLOOKUP(C40,Active!C$21:E$970,3,FALSE)</f>
        <v>-4793.4981611282683</v>
      </c>
      <c r="F40" s="5" t="s">
        <v>174</v>
      </c>
      <c r="G40" s="10" t="str">
        <f t="shared" si="4"/>
        <v>40854.549</v>
      </c>
      <c r="H40" s="28">
        <f t="shared" si="5"/>
        <v>-4793.5</v>
      </c>
      <c r="I40" s="49" t="s">
        <v>343</v>
      </c>
      <c r="J40" s="50" t="s">
        <v>344</v>
      </c>
      <c r="K40" s="49">
        <v>-4793.5</v>
      </c>
      <c r="L40" s="49" t="s">
        <v>211</v>
      </c>
      <c r="M40" s="50" t="s">
        <v>180</v>
      </c>
      <c r="N40" s="50"/>
      <c r="O40" s="51" t="s">
        <v>345</v>
      </c>
      <c r="P40" s="51" t="s">
        <v>340</v>
      </c>
    </row>
    <row r="41" spans="1:16" ht="12.75" customHeight="1" thickBot="1">
      <c r="A41" s="28" t="str">
        <f t="shared" si="0"/>
        <v> ORI 121 </v>
      </c>
      <c r="B41" s="5" t="str">
        <f t="shared" si="1"/>
        <v>I</v>
      </c>
      <c r="C41" s="28">
        <f t="shared" si="2"/>
        <v>40856.608</v>
      </c>
      <c r="D41" s="10" t="str">
        <f t="shared" si="3"/>
        <v>vis</v>
      </c>
      <c r="E41" s="48">
        <f>VLOOKUP(C41,Active!C$21:E$970,3,FALSE)</f>
        <v>-4786.9998570309872</v>
      </c>
      <c r="F41" s="5" t="s">
        <v>174</v>
      </c>
      <c r="G41" s="10" t="str">
        <f t="shared" si="4"/>
        <v>40856.608</v>
      </c>
      <c r="H41" s="28">
        <f t="shared" si="5"/>
        <v>-4787</v>
      </c>
      <c r="I41" s="49" t="s">
        <v>346</v>
      </c>
      <c r="J41" s="50" t="s">
        <v>347</v>
      </c>
      <c r="K41" s="49">
        <v>-4787</v>
      </c>
      <c r="L41" s="49" t="s">
        <v>264</v>
      </c>
      <c r="M41" s="50" t="s">
        <v>180</v>
      </c>
      <c r="N41" s="50"/>
      <c r="O41" s="51" t="s">
        <v>265</v>
      </c>
      <c r="P41" s="51" t="s">
        <v>340</v>
      </c>
    </row>
    <row r="42" spans="1:16" ht="12.75" customHeight="1" thickBot="1">
      <c r="A42" s="28" t="str">
        <f t="shared" si="0"/>
        <v> ORI 122 </v>
      </c>
      <c r="B42" s="5" t="str">
        <f t="shared" si="1"/>
        <v>II</v>
      </c>
      <c r="C42" s="28">
        <f t="shared" si="2"/>
        <v>40889.402999999998</v>
      </c>
      <c r="D42" s="10" t="str">
        <f t="shared" si="3"/>
        <v>vis</v>
      </c>
      <c r="E42" s="48">
        <f>VLOOKUP(C42,Active!C$21:E$970,3,FALSE)</f>
        <v>-4683.4972427181228</v>
      </c>
      <c r="F42" s="5" t="s">
        <v>174</v>
      </c>
      <c r="G42" s="10" t="str">
        <f t="shared" si="4"/>
        <v>40889.403</v>
      </c>
      <c r="H42" s="28">
        <f t="shared" si="5"/>
        <v>-4683.5</v>
      </c>
      <c r="I42" s="49" t="s">
        <v>348</v>
      </c>
      <c r="J42" s="50" t="s">
        <v>349</v>
      </c>
      <c r="K42" s="49">
        <v>-4683.5</v>
      </c>
      <c r="L42" s="49" t="s">
        <v>211</v>
      </c>
      <c r="M42" s="50" t="s">
        <v>180</v>
      </c>
      <c r="N42" s="50"/>
      <c r="O42" s="51" t="s">
        <v>265</v>
      </c>
      <c r="P42" s="51" t="s">
        <v>350</v>
      </c>
    </row>
    <row r="43" spans="1:16" ht="12.75" customHeight="1" thickBot="1">
      <c r="A43" s="28" t="str">
        <f t="shared" si="0"/>
        <v> ORI 122 </v>
      </c>
      <c r="B43" s="5" t="str">
        <f t="shared" si="1"/>
        <v>II</v>
      </c>
      <c r="C43" s="28">
        <f t="shared" si="2"/>
        <v>40911.271999999997</v>
      </c>
      <c r="D43" s="10" t="str">
        <f t="shared" si="3"/>
        <v>vis</v>
      </c>
      <c r="E43" s="48">
        <f>VLOOKUP(C43,Active!C$21:E$970,3,FALSE)</f>
        <v>-4614.4776155673981</v>
      </c>
      <c r="F43" s="5" t="s">
        <v>174</v>
      </c>
      <c r="G43" s="10" t="str">
        <f t="shared" si="4"/>
        <v>40911.272</v>
      </c>
      <c r="H43" s="28">
        <f t="shared" si="5"/>
        <v>-4614.5</v>
      </c>
      <c r="I43" s="49" t="s">
        <v>351</v>
      </c>
      <c r="J43" s="50" t="s">
        <v>352</v>
      </c>
      <c r="K43" s="49">
        <v>-4614.5</v>
      </c>
      <c r="L43" s="49" t="s">
        <v>273</v>
      </c>
      <c r="M43" s="50" t="s">
        <v>180</v>
      </c>
      <c r="N43" s="50"/>
      <c r="O43" s="51" t="s">
        <v>265</v>
      </c>
      <c r="P43" s="51" t="s">
        <v>350</v>
      </c>
    </row>
    <row r="44" spans="1:16" ht="12.75" customHeight="1" thickBot="1">
      <c r="A44" s="28" t="str">
        <f t="shared" si="0"/>
        <v> ORI 122 </v>
      </c>
      <c r="B44" s="5" t="str">
        <f t="shared" si="1"/>
        <v>I</v>
      </c>
      <c r="C44" s="28">
        <f t="shared" si="2"/>
        <v>40921.279000000002</v>
      </c>
      <c r="D44" s="10" t="str">
        <f t="shared" si="3"/>
        <v>vis</v>
      </c>
      <c r="E44" s="48">
        <f>VLOOKUP(C44,Active!C$21:E$970,3,FALSE)</f>
        <v>-4582.8950370819766</v>
      </c>
      <c r="F44" s="5" t="s">
        <v>174</v>
      </c>
      <c r="G44" s="10" t="str">
        <f t="shared" si="4"/>
        <v>40921.279</v>
      </c>
      <c r="H44" s="28">
        <f t="shared" si="5"/>
        <v>-4583</v>
      </c>
      <c r="I44" s="49" t="s">
        <v>353</v>
      </c>
      <c r="J44" s="50" t="s">
        <v>354</v>
      </c>
      <c r="K44" s="49">
        <v>-4583</v>
      </c>
      <c r="L44" s="49" t="s">
        <v>355</v>
      </c>
      <c r="M44" s="50" t="s">
        <v>180</v>
      </c>
      <c r="N44" s="50"/>
      <c r="O44" s="51" t="s">
        <v>265</v>
      </c>
      <c r="P44" s="51" t="s">
        <v>350</v>
      </c>
    </row>
    <row r="45" spans="1:16" ht="12.75" customHeight="1" thickBot="1">
      <c r="A45" s="28" t="str">
        <f t="shared" si="0"/>
        <v> ORI 126 </v>
      </c>
      <c r="B45" s="5" t="str">
        <f t="shared" si="1"/>
        <v>II</v>
      </c>
      <c r="C45" s="28">
        <f t="shared" si="2"/>
        <v>41168.553999999996</v>
      </c>
      <c r="D45" s="10" t="str">
        <f t="shared" si="3"/>
        <v>vis</v>
      </c>
      <c r="E45" s="48">
        <f>VLOOKUP(C45,Active!C$21:E$970,3,FALSE)</f>
        <v>-3802.4831159289261</v>
      </c>
      <c r="F45" s="5" t="s">
        <v>174</v>
      </c>
      <c r="G45" s="10" t="str">
        <f t="shared" si="4"/>
        <v>41168.554</v>
      </c>
      <c r="H45" s="28">
        <f t="shared" si="5"/>
        <v>-3802.5</v>
      </c>
      <c r="I45" s="49" t="s">
        <v>356</v>
      </c>
      <c r="J45" s="50" t="s">
        <v>357</v>
      </c>
      <c r="K45" s="49">
        <v>-3802.5</v>
      </c>
      <c r="L45" s="49" t="s">
        <v>219</v>
      </c>
      <c r="M45" s="50" t="s">
        <v>180</v>
      </c>
      <c r="N45" s="50"/>
      <c r="O45" s="51" t="s">
        <v>265</v>
      </c>
      <c r="P45" s="51" t="s">
        <v>358</v>
      </c>
    </row>
    <row r="46" spans="1:16" ht="12.75" customHeight="1" thickBot="1">
      <c r="A46" s="28" t="str">
        <f t="shared" si="0"/>
        <v> ORI 126 </v>
      </c>
      <c r="B46" s="5" t="str">
        <f t="shared" si="1"/>
        <v>II</v>
      </c>
      <c r="C46" s="28">
        <f t="shared" si="2"/>
        <v>41180.595000000001</v>
      </c>
      <c r="D46" s="10" t="str">
        <f t="shared" si="3"/>
        <v>vis</v>
      </c>
      <c r="E46" s="48">
        <f>VLOOKUP(C46,Active!C$21:E$970,3,FALSE)</f>
        <v>-3764.4811345615908</v>
      </c>
      <c r="F46" s="5" t="s">
        <v>174</v>
      </c>
      <c r="G46" s="10" t="str">
        <f t="shared" si="4"/>
        <v>41180.595</v>
      </c>
      <c r="H46" s="28">
        <f t="shared" si="5"/>
        <v>-3764.5</v>
      </c>
      <c r="I46" s="49" t="s">
        <v>359</v>
      </c>
      <c r="J46" s="50" t="s">
        <v>360</v>
      </c>
      <c r="K46" s="49">
        <v>-3764.5</v>
      </c>
      <c r="L46" s="49" t="s">
        <v>269</v>
      </c>
      <c r="M46" s="50" t="s">
        <v>180</v>
      </c>
      <c r="N46" s="50"/>
      <c r="O46" s="51" t="s">
        <v>265</v>
      </c>
      <c r="P46" s="51" t="s">
        <v>358</v>
      </c>
    </row>
    <row r="47" spans="1:16" ht="12.75" customHeight="1" thickBot="1">
      <c r="A47" s="28" t="str">
        <f t="shared" si="0"/>
        <v> ORI 126 </v>
      </c>
      <c r="B47" s="5" t="str">
        <f t="shared" si="1"/>
        <v>II</v>
      </c>
      <c r="C47" s="28">
        <f t="shared" si="2"/>
        <v>41193.580999999998</v>
      </c>
      <c r="D47" s="10" t="str">
        <f t="shared" si="3"/>
        <v>vis</v>
      </c>
      <c r="E47" s="48">
        <f>VLOOKUP(C47,Active!C$21:E$970,3,FALSE)</f>
        <v>-3723.4966872535674</v>
      </c>
      <c r="F47" s="5" t="s">
        <v>174</v>
      </c>
      <c r="G47" s="10" t="str">
        <f t="shared" si="4"/>
        <v>41193.581</v>
      </c>
      <c r="H47" s="28">
        <f t="shared" si="5"/>
        <v>-3723.5</v>
      </c>
      <c r="I47" s="49" t="s">
        <v>361</v>
      </c>
      <c r="J47" s="50" t="s">
        <v>362</v>
      </c>
      <c r="K47" s="49">
        <v>-3723.5</v>
      </c>
      <c r="L47" s="49" t="s">
        <v>211</v>
      </c>
      <c r="M47" s="50" t="s">
        <v>180</v>
      </c>
      <c r="N47" s="50"/>
      <c r="O47" s="51" t="s">
        <v>265</v>
      </c>
      <c r="P47" s="51" t="s">
        <v>358</v>
      </c>
    </row>
    <row r="48" spans="1:16" ht="12.75" customHeight="1" thickBot="1">
      <c r="A48" s="28" t="str">
        <f t="shared" si="0"/>
        <v> ORI 127 </v>
      </c>
      <c r="B48" s="5" t="str">
        <f t="shared" si="1"/>
        <v>II</v>
      </c>
      <c r="C48" s="28">
        <f t="shared" si="2"/>
        <v>41207.527000000002</v>
      </c>
      <c r="D48" s="10" t="str">
        <f t="shared" si="3"/>
        <v>vis</v>
      </c>
      <c r="E48" s="48">
        <f>VLOOKUP(C48,Active!C$21:E$970,3,FALSE)</f>
        <v>-3679.4824332755934</v>
      </c>
      <c r="F48" s="5" t="s">
        <v>174</v>
      </c>
      <c r="G48" s="10" t="str">
        <f t="shared" si="4"/>
        <v>41207.527</v>
      </c>
      <c r="H48" s="28">
        <f t="shared" si="5"/>
        <v>-3679.5</v>
      </c>
      <c r="I48" s="49" t="s">
        <v>363</v>
      </c>
      <c r="J48" s="50" t="s">
        <v>364</v>
      </c>
      <c r="K48" s="49">
        <v>-3679.5</v>
      </c>
      <c r="L48" s="49" t="s">
        <v>269</v>
      </c>
      <c r="M48" s="50" t="s">
        <v>180</v>
      </c>
      <c r="N48" s="50"/>
      <c r="O48" s="51" t="s">
        <v>265</v>
      </c>
      <c r="P48" s="51" t="s">
        <v>365</v>
      </c>
    </row>
    <row r="49" spans="1:16" ht="12.75" customHeight="1" thickBot="1">
      <c r="A49" s="28" t="str">
        <f t="shared" si="0"/>
        <v> ORI 127 </v>
      </c>
      <c r="B49" s="5" t="str">
        <f t="shared" si="1"/>
        <v>I</v>
      </c>
      <c r="C49" s="28">
        <f t="shared" si="2"/>
        <v>41221.618000000002</v>
      </c>
      <c r="D49" s="10" t="str">
        <f t="shared" si="3"/>
        <v>vis</v>
      </c>
      <c r="E49" s="48">
        <f>VLOOKUP(C49,Active!C$21:E$970,3,FALSE)</f>
        <v>-3635.010552248526</v>
      </c>
      <c r="F49" s="5" t="s">
        <v>174</v>
      </c>
      <c r="G49" s="10" t="str">
        <f t="shared" si="4"/>
        <v>41221.618</v>
      </c>
      <c r="H49" s="28">
        <f t="shared" si="5"/>
        <v>-3635</v>
      </c>
      <c r="I49" s="49" t="s">
        <v>366</v>
      </c>
      <c r="J49" s="50" t="s">
        <v>367</v>
      </c>
      <c r="K49" s="49">
        <v>-3635</v>
      </c>
      <c r="L49" s="49" t="s">
        <v>176</v>
      </c>
      <c r="M49" s="50" t="s">
        <v>180</v>
      </c>
      <c r="N49" s="50"/>
      <c r="O49" s="51" t="s">
        <v>265</v>
      </c>
      <c r="P49" s="51" t="s">
        <v>365</v>
      </c>
    </row>
    <row r="50" spans="1:16" ht="12.75" customHeight="1" thickBot="1">
      <c r="A50" s="28" t="str">
        <f t="shared" si="0"/>
        <v> BBS 1 </v>
      </c>
      <c r="B50" s="5" t="str">
        <f t="shared" si="1"/>
        <v>II</v>
      </c>
      <c r="C50" s="28">
        <f t="shared" si="2"/>
        <v>41301.31</v>
      </c>
      <c r="D50" s="10" t="str">
        <f t="shared" si="3"/>
        <v>vis</v>
      </c>
      <c r="E50" s="48">
        <f>VLOOKUP(C50,Active!C$21:E$970,3,FALSE)</f>
        <v>-3383.4987260609741</v>
      </c>
      <c r="F50" s="5" t="s">
        <v>174</v>
      </c>
      <c r="G50" s="10" t="str">
        <f t="shared" si="4"/>
        <v>41301.310</v>
      </c>
      <c r="H50" s="28">
        <f t="shared" si="5"/>
        <v>-3383.5</v>
      </c>
      <c r="I50" s="49" t="s">
        <v>368</v>
      </c>
      <c r="J50" s="50" t="s">
        <v>369</v>
      </c>
      <c r="K50" s="49">
        <v>-3383.5</v>
      </c>
      <c r="L50" s="49" t="s">
        <v>264</v>
      </c>
      <c r="M50" s="50" t="s">
        <v>180</v>
      </c>
      <c r="N50" s="50"/>
      <c r="O50" s="51" t="s">
        <v>303</v>
      </c>
      <c r="P50" s="51" t="s">
        <v>370</v>
      </c>
    </row>
    <row r="51" spans="1:16" ht="12.75" customHeight="1" thickBot="1">
      <c r="A51" s="28" t="str">
        <f t="shared" si="0"/>
        <v> BBS 1 </v>
      </c>
      <c r="B51" s="5" t="str">
        <f t="shared" si="1"/>
        <v>II</v>
      </c>
      <c r="C51" s="28">
        <f t="shared" si="2"/>
        <v>41302.264000000003</v>
      </c>
      <c r="D51" s="10" t="str">
        <f t="shared" si="3"/>
        <v>vis</v>
      </c>
      <c r="E51" s="48">
        <f>VLOOKUP(C51,Active!C$21:E$970,3,FALSE)</f>
        <v>-3380.4878556827152</v>
      </c>
      <c r="F51" s="5" t="s">
        <v>174</v>
      </c>
      <c r="G51" s="10" t="str">
        <f t="shared" si="4"/>
        <v>41302.264</v>
      </c>
      <c r="H51" s="28">
        <f t="shared" si="5"/>
        <v>-3380.5</v>
      </c>
      <c r="I51" s="49" t="s">
        <v>371</v>
      </c>
      <c r="J51" s="50" t="s">
        <v>372</v>
      </c>
      <c r="K51" s="49">
        <v>-3380.5</v>
      </c>
      <c r="L51" s="49" t="s">
        <v>300</v>
      </c>
      <c r="M51" s="50" t="s">
        <v>180</v>
      </c>
      <c r="N51" s="50"/>
      <c r="O51" s="51" t="s">
        <v>303</v>
      </c>
      <c r="P51" s="51" t="s">
        <v>370</v>
      </c>
    </row>
    <row r="52" spans="1:16" ht="12.75" customHeight="1" thickBot="1">
      <c r="A52" s="28" t="str">
        <f t="shared" si="0"/>
        <v> BBS 1 </v>
      </c>
      <c r="B52" s="5" t="str">
        <f t="shared" si="1"/>
        <v>II</v>
      </c>
      <c r="C52" s="28">
        <f t="shared" si="2"/>
        <v>41334.258999999998</v>
      </c>
      <c r="D52" s="10" t="str">
        <f t="shared" si="3"/>
        <v>vis</v>
      </c>
      <c r="E52" s="48">
        <f>VLOOKUP(C52,Active!C$21:E$970,3,FALSE)</f>
        <v>-3279.5100802614684</v>
      </c>
      <c r="F52" s="5" t="str">
        <f>LEFT(M52,1)</f>
        <v>V</v>
      </c>
      <c r="G52" s="10" t="str">
        <f t="shared" si="4"/>
        <v>41334.259</v>
      </c>
      <c r="H52" s="28">
        <f t="shared" si="5"/>
        <v>-3279.5</v>
      </c>
      <c r="I52" s="49" t="s">
        <v>373</v>
      </c>
      <c r="J52" s="50" t="s">
        <v>374</v>
      </c>
      <c r="K52" s="49">
        <v>-3279.5</v>
      </c>
      <c r="L52" s="49" t="s">
        <v>176</v>
      </c>
      <c r="M52" s="50" t="s">
        <v>180</v>
      </c>
      <c r="N52" s="50"/>
      <c r="O52" s="51" t="s">
        <v>303</v>
      </c>
      <c r="P52" s="51" t="s">
        <v>370</v>
      </c>
    </row>
    <row r="53" spans="1:16" ht="12.75" customHeight="1" thickBot="1">
      <c r="A53" s="28" t="str">
        <f t="shared" si="0"/>
        <v> BBS 5 </v>
      </c>
      <c r="B53" s="5" t="str">
        <f t="shared" si="1"/>
        <v>I</v>
      </c>
      <c r="C53" s="28">
        <f t="shared" si="2"/>
        <v>41536.578000000001</v>
      </c>
      <c r="D53" s="10" t="str">
        <f t="shared" si="3"/>
        <v>vis</v>
      </c>
      <c r="E53" s="48">
        <f>VLOOKUP(C53,Active!C$21:E$970,3,FALSE)</f>
        <v>-2640.9814806223208</v>
      </c>
      <c r="F53" s="5" t="str">
        <f>LEFT(M53,1)</f>
        <v>V</v>
      </c>
      <c r="G53" s="10" t="str">
        <f t="shared" si="4"/>
        <v>41536.578</v>
      </c>
      <c r="H53" s="28">
        <f t="shared" si="5"/>
        <v>-2641</v>
      </c>
      <c r="I53" s="49" t="s">
        <v>375</v>
      </c>
      <c r="J53" s="50" t="s">
        <v>376</v>
      </c>
      <c r="K53" s="49">
        <v>-2641</v>
      </c>
      <c r="L53" s="49" t="s">
        <v>269</v>
      </c>
      <c r="M53" s="50" t="s">
        <v>180</v>
      </c>
      <c r="N53" s="50"/>
      <c r="O53" s="51" t="s">
        <v>265</v>
      </c>
      <c r="P53" s="51" t="s">
        <v>377</v>
      </c>
    </row>
    <row r="54" spans="1:16" ht="12.75" customHeight="1" thickBot="1">
      <c r="A54" s="28" t="str">
        <f t="shared" si="0"/>
        <v> BBS 5 </v>
      </c>
      <c r="B54" s="5" t="str">
        <f t="shared" si="1"/>
        <v>II</v>
      </c>
      <c r="C54" s="28">
        <f t="shared" si="2"/>
        <v>41565.58</v>
      </c>
      <c r="D54" s="10" t="str">
        <f t="shared" si="3"/>
        <v>vis</v>
      </c>
      <c r="E54" s="48">
        <f>VLOOKUP(C54,Active!C$21:E$970,3,FALSE)</f>
        <v>-2549.4497587042879</v>
      </c>
      <c r="F54" s="5" t="str">
        <f>LEFT(M54,1)</f>
        <v>V</v>
      </c>
      <c r="G54" s="10" t="str">
        <f t="shared" si="4"/>
        <v>41565.580</v>
      </c>
      <c r="H54" s="28">
        <f t="shared" si="5"/>
        <v>-2549.5</v>
      </c>
      <c r="I54" s="49" t="s">
        <v>378</v>
      </c>
      <c r="J54" s="50" t="s">
        <v>379</v>
      </c>
      <c r="K54" s="49">
        <v>-2549.5</v>
      </c>
      <c r="L54" s="49" t="s">
        <v>318</v>
      </c>
      <c r="M54" s="50" t="s">
        <v>180</v>
      </c>
      <c r="N54" s="50"/>
      <c r="O54" s="51" t="s">
        <v>265</v>
      </c>
      <c r="P54" s="51" t="s">
        <v>377</v>
      </c>
    </row>
    <row r="55" spans="1:16" ht="12.75" customHeight="1" thickBot="1">
      <c r="A55" s="28" t="str">
        <f t="shared" si="0"/>
        <v> BBS 5 </v>
      </c>
      <c r="B55" s="5" t="str">
        <f t="shared" si="1"/>
        <v>II</v>
      </c>
      <c r="C55" s="28">
        <f t="shared" si="2"/>
        <v>41585.525999999998</v>
      </c>
      <c r="D55" s="10" t="str">
        <f t="shared" si="3"/>
        <v>vis</v>
      </c>
      <c r="E55" s="48">
        <f>VLOOKUP(C55,Active!C$21:E$970,3,FALSE)</f>
        <v>-2486.4992130392743</v>
      </c>
      <c r="F55" s="5" t="str">
        <f>LEFT(M55,1)</f>
        <v>V</v>
      </c>
      <c r="G55" s="10" t="str">
        <f t="shared" si="4"/>
        <v>41585.526</v>
      </c>
      <c r="H55" s="28">
        <f t="shared" si="5"/>
        <v>-2486.5</v>
      </c>
      <c r="I55" s="49" t="s">
        <v>380</v>
      </c>
      <c r="J55" s="50" t="s">
        <v>381</v>
      </c>
      <c r="K55" s="49">
        <v>-2486.5</v>
      </c>
      <c r="L55" s="49" t="s">
        <v>264</v>
      </c>
      <c r="M55" s="50" t="s">
        <v>180</v>
      </c>
      <c r="N55" s="50"/>
      <c r="O55" s="51" t="s">
        <v>265</v>
      </c>
      <c r="P55" s="51" t="s">
        <v>377</v>
      </c>
    </row>
    <row r="56" spans="1:16" ht="12.75" customHeight="1" thickBot="1">
      <c r="A56" s="28" t="str">
        <f t="shared" si="0"/>
        <v> BBS 6 </v>
      </c>
      <c r="B56" s="5" t="str">
        <f t="shared" si="1"/>
        <v>I</v>
      </c>
      <c r="C56" s="28">
        <f t="shared" si="2"/>
        <v>41623.398000000001</v>
      </c>
      <c r="D56" s="10" t="str">
        <f t="shared" si="3"/>
        <v>vis</v>
      </c>
      <c r="E56" s="48">
        <f>VLOOKUP(C56,Active!C$21:E$970,3,FALSE)</f>
        <v>-2366.9733399105257</v>
      </c>
      <c r="F56" s="5" t="str">
        <f>LEFT(M56,1)</f>
        <v>V</v>
      </c>
      <c r="G56" s="10" t="str">
        <f t="shared" si="4"/>
        <v>41623.398</v>
      </c>
      <c r="H56" s="28">
        <f t="shared" si="5"/>
        <v>-2367</v>
      </c>
      <c r="I56" s="49" t="s">
        <v>382</v>
      </c>
      <c r="J56" s="50" t="s">
        <v>383</v>
      </c>
      <c r="K56" s="49">
        <v>-2367</v>
      </c>
      <c r="L56" s="49" t="s">
        <v>277</v>
      </c>
      <c r="M56" s="50" t="s">
        <v>180</v>
      </c>
      <c r="N56" s="50"/>
      <c r="O56" s="51" t="s">
        <v>265</v>
      </c>
      <c r="P56" s="51" t="s">
        <v>384</v>
      </c>
    </row>
    <row r="57" spans="1:16" ht="12.75" customHeight="1" thickBot="1">
      <c r="A57" s="28" t="str">
        <f t="shared" si="0"/>
        <v> BBS 6 </v>
      </c>
      <c r="B57" s="5" t="str">
        <f t="shared" si="1"/>
        <v>II</v>
      </c>
      <c r="C57" s="28">
        <f t="shared" si="2"/>
        <v>41627.351000000002</v>
      </c>
      <c r="D57" s="10" t="str">
        <f t="shared" si="3"/>
        <v>vis</v>
      </c>
      <c r="E57" s="48">
        <f>VLOOKUP(C57,Active!C$21:E$970,3,FALSE)</f>
        <v>-2354.4974797373616</v>
      </c>
      <c r="F57" s="5" t="s">
        <v>174</v>
      </c>
      <c r="G57" s="10" t="str">
        <f t="shared" si="4"/>
        <v>41627.351</v>
      </c>
      <c r="H57" s="28">
        <f t="shared" si="5"/>
        <v>-2354.5</v>
      </c>
      <c r="I57" s="49" t="s">
        <v>385</v>
      </c>
      <c r="J57" s="50" t="s">
        <v>386</v>
      </c>
      <c r="K57" s="49">
        <v>-2354.5</v>
      </c>
      <c r="L57" s="49" t="s">
        <v>211</v>
      </c>
      <c r="M57" s="50" t="s">
        <v>180</v>
      </c>
      <c r="N57" s="50"/>
      <c r="O57" s="51" t="s">
        <v>265</v>
      </c>
      <c r="P57" s="51" t="s">
        <v>384</v>
      </c>
    </row>
    <row r="58" spans="1:16" ht="12.75" customHeight="1" thickBot="1">
      <c r="A58" s="28" t="str">
        <f t="shared" si="0"/>
        <v> BBS 6 </v>
      </c>
      <c r="B58" s="5" t="str">
        <f t="shared" si="1"/>
        <v>II</v>
      </c>
      <c r="C58" s="28">
        <f t="shared" si="2"/>
        <v>41645.413999999997</v>
      </c>
      <c r="D58" s="10" t="str">
        <f t="shared" si="3"/>
        <v>vis</v>
      </c>
      <c r="E58" s="48">
        <f>VLOOKUP(C58,Active!C$21:E$970,3,FALSE)</f>
        <v>-2297.4897736134767</v>
      </c>
      <c r="F58" s="5" t="s">
        <v>174</v>
      </c>
      <c r="G58" s="10" t="str">
        <f t="shared" si="4"/>
        <v>41645.414</v>
      </c>
      <c r="H58" s="28">
        <f t="shared" si="5"/>
        <v>-2297.5</v>
      </c>
      <c r="I58" s="49" t="s">
        <v>387</v>
      </c>
      <c r="J58" s="50" t="s">
        <v>388</v>
      </c>
      <c r="K58" s="49">
        <v>-2297.5</v>
      </c>
      <c r="L58" s="49" t="s">
        <v>389</v>
      </c>
      <c r="M58" s="50" t="s">
        <v>180</v>
      </c>
      <c r="N58" s="50"/>
      <c r="O58" s="51" t="s">
        <v>265</v>
      </c>
      <c r="P58" s="51" t="s">
        <v>384</v>
      </c>
    </row>
    <row r="59" spans="1:16" ht="12.75" customHeight="1" thickBot="1">
      <c r="A59" s="28" t="str">
        <f t="shared" si="0"/>
        <v> BBS 6 </v>
      </c>
      <c r="B59" s="5" t="str">
        <f t="shared" si="1"/>
        <v>I</v>
      </c>
      <c r="C59" s="28">
        <f t="shared" si="2"/>
        <v>41648.425000000003</v>
      </c>
      <c r="D59" s="10" t="str">
        <f t="shared" si="3"/>
        <v>vis</v>
      </c>
      <c r="E59" s="48">
        <f>VLOOKUP(C59,Active!C$21:E$970,3,FALSE)</f>
        <v>-2287.9869112351671</v>
      </c>
      <c r="F59" s="5" t="s">
        <v>174</v>
      </c>
      <c r="G59" s="10" t="str">
        <f t="shared" si="4"/>
        <v>41648.425</v>
      </c>
      <c r="H59" s="28">
        <f t="shared" si="5"/>
        <v>-2288</v>
      </c>
      <c r="I59" s="49" t="s">
        <v>390</v>
      </c>
      <c r="J59" s="50" t="s">
        <v>391</v>
      </c>
      <c r="K59" s="49">
        <v>-2288</v>
      </c>
      <c r="L59" s="49" t="s">
        <v>300</v>
      </c>
      <c r="M59" s="50" t="s">
        <v>180</v>
      </c>
      <c r="N59" s="50"/>
      <c r="O59" s="51" t="s">
        <v>265</v>
      </c>
      <c r="P59" s="51" t="s">
        <v>384</v>
      </c>
    </row>
    <row r="60" spans="1:16" ht="12.75" customHeight="1" thickBot="1">
      <c r="A60" s="28" t="str">
        <f t="shared" si="0"/>
        <v> BBS 6 </v>
      </c>
      <c r="B60" s="5" t="str">
        <f t="shared" si="1"/>
        <v>I</v>
      </c>
      <c r="C60" s="28">
        <f t="shared" si="2"/>
        <v>41649.372000000003</v>
      </c>
      <c r="D60" s="10" t="str">
        <f t="shared" si="3"/>
        <v>vis</v>
      </c>
      <c r="E60" s="48">
        <f>VLOOKUP(C60,Active!C$21:E$970,3,FALSE)</f>
        <v>-2284.9981331972253</v>
      </c>
      <c r="F60" s="5" t="s">
        <v>174</v>
      </c>
      <c r="G60" s="10" t="str">
        <f t="shared" si="4"/>
        <v>41649.372</v>
      </c>
      <c r="H60" s="28">
        <f t="shared" si="5"/>
        <v>-2285</v>
      </c>
      <c r="I60" s="49" t="s">
        <v>392</v>
      </c>
      <c r="J60" s="50" t="s">
        <v>393</v>
      </c>
      <c r="K60" s="49">
        <v>-2285</v>
      </c>
      <c r="L60" s="49" t="s">
        <v>211</v>
      </c>
      <c r="M60" s="50" t="s">
        <v>180</v>
      </c>
      <c r="N60" s="50"/>
      <c r="O60" s="51" t="s">
        <v>265</v>
      </c>
      <c r="P60" s="51" t="s">
        <v>384</v>
      </c>
    </row>
    <row r="61" spans="1:16" ht="12.75" customHeight="1" thickBot="1">
      <c r="A61" s="28" t="str">
        <f t="shared" si="0"/>
        <v> BBS 7 </v>
      </c>
      <c r="B61" s="5" t="str">
        <f t="shared" si="1"/>
        <v>II</v>
      </c>
      <c r="C61" s="28">
        <f t="shared" si="2"/>
        <v>41653.337</v>
      </c>
      <c r="D61" s="10" t="str">
        <f t="shared" si="3"/>
        <v>vis</v>
      </c>
      <c r="E61" s="48">
        <f>VLOOKUP(C61,Active!C$21:E$970,3,FALSE)</f>
        <v>-2272.4844004407023</v>
      </c>
      <c r="F61" s="5" t="s">
        <v>174</v>
      </c>
      <c r="G61" s="10" t="str">
        <f t="shared" si="4"/>
        <v>41653.337</v>
      </c>
      <c r="H61" s="28">
        <f t="shared" si="5"/>
        <v>-2272.5</v>
      </c>
      <c r="I61" s="49" t="s">
        <v>394</v>
      </c>
      <c r="J61" s="50" t="s">
        <v>395</v>
      </c>
      <c r="K61" s="49">
        <v>-2272.5</v>
      </c>
      <c r="L61" s="49" t="s">
        <v>219</v>
      </c>
      <c r="M61" s="50" t="s">
        <v>180</v>
      </c>
      <c r="N61" s="50"/>
      <c r="O61" s="51" t="s">
        <v>265</v>
      </c>
      <c r="P61" s="51" t="s">
        <v>396</v>
      </c>
    </row>
    <row r="62" spans="1:16" ht="12.75" customHeight="1" thickBot="1">
      <c r="A62" s="28" t="str">
        <f t="shared" si="0"/>
        <v> BBS 7 </v>
      </c>
      <c r="B62" s="5" t="str">
        <f t="shared" si="1"/>
        <v>I</v>
      </c>
      <c r="C62" s="28">
        <f t="shared" si="2"/>
        <v>41657.292000000001</v>
      </c>
      <c r="D62" s="10" t="str">
        <f t="shared" si="3"/>
        <v>vis</v>
      </c>
      <c r="E62" s="48">
        <f>VLOOKUP(C62,Active!C$21:E$970,3,FALSE)</f>
        <v>-2260.0022281703082</v>
      </c>
      <c r="F62" s="5" t="s">
        <v>174</v>
      </c>
      <c r="G62" s="10" t="str">
        <f t="shared" si="4"/>
        <v>41657.292</v>
      </c>
      <c r="H62" s="28">
        <f t="shared" si="5"/>
        <v>-2260</v>
      </c>
      <c r="I62" s="49" t="s">
        <v>397</v>
      </c>
      <c r="J62" s="50" t="s">
        <v>398</v>
      </c>
      <c r="K62" s="49">
        <v>-2260</v>
      </c>
      <c r="L62" s="49" t="s">
        <v>190</v>
      </c>
      <c r="M62" s="50" t="s">
        <v>180</v>
      </c>
      <c r="N62" s="50"/>
      <c r="O62" s="51" t="s">
        <v>303</v>
      </c>
      <c r="P62" s="51" t="s">
        <v>396</v>
      </c>
    </row>
    <row r="63" spans="1:16" ht="12.75" customHeight="1" thickBot="1">
      <c r="A63" s="28" t="str">
        <f t="shared" si="0"/>
        <v> BBS 7 </v>
      </c>
      <c r="B63" s="5" t="str">
        <f t="shared" si="1"/>
        <v>I</v>
      </c>
      <c r="C63" s="28">
        <f t="shared" si="2"/>
        <v>41664.262999999999</v>
      </c>
      <c r="D63" s="10" t="str">
        <f t="shared" si="3"/>
        <v>vis</v>
      </c>
      <c r="E63" s="48">
        <f>VLOOKUP(C63,Active!C$21:E$970,3,FALSE)</f>
        <v>-2238.0014132785632</v>
      </c>
      <c r="F63" s="5" t="s">
        <v>174</v>
      </c>
      <c r="G63" s="10" t="str">
        <f t="shared" si="4"/>
        <v>41664.263</v>
      </c>
      <c r="H63" s="28">
        <f t="shared" si="5"/>
        <v>-2238</v>
      </c>
      <c r="I63" s="49" t="s">
        <v>399</v>
      </c>
      <c r="J63" s="50" t="s">
        <v>400</v>
      </c>
      <c r="K63" s="49">
        <v>-2238</v>
      </c>
      <c r="L63" s="49" t="s">
        <v>196</v>
      </c>
      <c r="M63" s="50" t="s">
        <v>180</v>
      </c>
      <c r="N63" s="50"/>
      <c r="O63" s="51" t="s">
        <v>265</v>
      </c>
      <c r="P63" s="51" t="s">
        <v>396</v>
      </c>
    </row>
    <row r="64" spans="1:16" ht="12.75" customHeight="1" thickBot="1">
      <c r="A64" s="28" t="str">
        <f t="shared" si="0"/>
        <v> BBS 7 </v>
      </c>
      <c r="B64" s="5" t="str">
        <f t="shared" si="1"/>
        <v>II</v>
      </c>
      <c r="C64" s="28">
        <f t="shared" si="2"/>
        <v>41673.29</v>
      </c>
      <c r="D64" s="10" t="str">
        <f t="shared" si="3"/>
        <v>vis</v>
      </c>
      <c r="E64" s="48">
        <f>VLOOKUP(C64,Active!C$21:E$970,3,FALSE)</f>
        <v>-2209.5117624353716</v>
      </c>
      <c r="F64" s="5" t="s">
        <v>174</v>
      </c>
      <c r="G64" s="10" t="str">
        <f t="shared" si="4"/>
        <v>41673.290</v>
      </c>
      <c r="H64" s="28">
        <f t="shared" si="5"/>
        <v>-2209.5</v>
      </c>
      <c r="I64" s="49" t="s">
        <v>401</v>
      </c>
      <c r="J64" s="50" t="s">
        <v>402</v>
      </c>
      <c r="K64" s="49">
        <v>-2209.5</v>
      </c>
      <c r="L64" s="49" t="s">
        <v>327</v>
      </c>
      <c r="M64" s="50" t="s">
        <v>180</v>
      </c>
      <c r="N64" s="50"/>
      <c r="O64" s="51" t="s">
        <v>303</v>
      </c>
      <c r="P64" s="51" t="s">
        <v>396</v>
      </c>
    </row>
    <row r="65" spans="1:16" ht="12.75" customHeight="1" thickBot="1">
      <c r="A65" s="28" t="str">
        <f t="shared" si="0"/>
        <v> BBS 7 </v>
      </c>
      <c r="B65" s="5" t="str">
        <f t="shared" si="1"/>
        <v>I</v>
      </c>
      <c r="C65" s="28">
        <f t="shared" si="2"/>
        <v>41675.347999999998</v>
      </c>
      <c r="D65" s="10" t="str">
        <f t="shared" si="3"/>
        <v>vis</v>
      </c>
      <c r="E65" s="48">
        <f>VLOOKUP(C65,Active!C$21:E$970,3,FALSE)</f>
        <v>-2203.0166143867177</v>
      </c>
      <c r="F65" s="5" t="s">
        <v>174</v>
      </c>
      <c r="G65" s="10" t="str">
        <f t="shared" si="4"/>
        <v>41675.348</v>
      </c>
      <c r="H65" s="28">
        <f t="shared" si="5"/>
        <v>-2203</v>
      </c>
      <c r="I65" s="49" t="s">
        <v>403</v>
      </c>
      <c r="J65" s="50" t="s">
        <v>404</v>
      </c>
      <c r="K65" s="49">
        <v>-2203</v>
      </c>
      <c r="L65" s="49" t="s">
        <v>204</v>
      </c>
      <c r="M65" s="50" t="s">
        <v>180</v>
      </c>
      <c r="N65" s="50"/>
      <c r="O65" s="51" t="s">
        <v>303</v>
      </c>
      <c r="P65" s="51" t="s">
        <v>396</v>
      </c>
    </row>
    <row r="66" spans="1:16" ht="12.75" customHeight="1" thickBot="1">
      <c r="A66" s="28" t="str">
        <f t="shared" si="0"/>
        <v> BBS 7 </v>
      </c>
      <c r="B66" s="5" t="str">
        <f t="shared" si="1"/>
        <v>I</v>
      </c>
      <c r="C66" s="28">
        <f t="shared" si="2"/>
        <v>41677.252</v>
      </c>
      <c r="D66" s="10" t="str">
        <f t="shared" si="3"/>
        <v>vis</v>
      </c>
      <c r="E66" s="48">
        <f>VLOOKUP(C66,Active!C$21:E$970,3,FALSE)</f>
        <v>-2197.0074978246826</v>
      </c>
      <c r="F66" s="5" t="s">
        <v>174</v>
      </c>
      <c r="G66" s="10" t="str">
        <f t="shared" si="4"/>
        <v>41677.252</v>
      </c>
      <c r="H66" s="28">
        <f t="shared" si="5"/>
        <v>-2197</v>
      </c>
      <c r="I66" s="49" t="s">
        <v>405</v>
      </c>
      <c r="J66" s="50" t="s">
        <v>406</v>
      </c>
      <c r="K66" s="49">
        <v>-2197</v>
      </c>
      <c r="L66" s="49" t="s">
        <v>193</v>
      </c>
      <c r="M66" s="50" t="s">
        <v>180</v>
      </c>
      <c r="N66" s="50"/>
      <c r="O66" s="51" t="s">
        <v>303</v>
      </c>
      <c r="P66" s="51" t="s">
        <v>396</v>
      </c>
    </row>
    <row r="67" spans="1:16" ht="12.75" customHeight="1" thickBot="1">
      <c r="A67" s="28" t="str">
        <f t="shared" si="0"/>
        <v> BBS 7 </v>
      </c>
      <c r="B67" s="5" t="str">
        <f t="shared" si="1"/>
        <v>II</v>
      </c>
      <c r="C67" s="28">
        <f t="shared" si="2"/>
        <v>41699.269</v>
      </c>
      <c r="D67" s="10" t="str">
        <f t="shared" si="3"/>
        <v>vis</v>
      </c>
      <c r="E67" s="48">
        <f>VLOOKUP(C67,Active!C$21:E$970,3,FALSE)</f>
        <v>-2127.5207754790067</v>
      </c>
      <c r="F67" s="5" t="s">
        <v>174</v>
      </c>
      <c r="G67" s="10" t="str">
        <f t="shared" si="4"/>
        <v>41699.269</v>
      </c>
      <c r="H67" s="28">
        <f t="shared" si="5"/>
        <v>-2127.5</v>
      </c>
      <c r="I67" s="49" t="s">
        <v>407</v>
      </c>
      <c r="J67" s="50" t="s">
        <v>408</v>
      </c>
      <c r="K67" s="49">
        <v>-2127.5</v>
      </c>
      <c r="L67" s="49" t="s">
        <v>201</v>
      </c>
      <c r="M67" s="50" t="s">
        <v>180</v>
      </c>
      <c r="N67" s="50"/>
      <c r="O67" s="51" t="s">
        <v>265</v>
      </c>
      <c r="P67" s="51" t="s">
        <v>396</v>
      </c>
    </row>
    <row r="68" spans="1:16" ht="12.75" customHeight="1" thickBot="1">
      <c r="A68" s="28" t="str">
        <f t="shared" si="0"/>
        <v> BBS 7 </v>
      </c>
      <c r="B68" s="5" t="str">
        <f t="shared" si="1"/>
        <v>I</v>
      </c>
      <c r="C68" s="28">
        <f t="shared" si="2"/>
        <v>41708.296000000002</v>
      </c>
      <c r="D68" s="10" t="str">
        <f t="shared" si="3"/>
        <v>vis</v>
      </c>
      <c r="E68" s="48">
        <f>VLOOKUP(C68,Active!C$21:E$970,3,FALSE)</f>
        <v>-2099.0311246358151</v>
      </c>
      <c r="F68" s="5" t="s">
        <v>174</v>
      </c>
      <c r="G68" s="10" t="str">
        <f t="shared" si="4"/>
        <v>41708.296</v>
      </c>
      <c r="H68" s="28">
        <f t="shared" si="5"/>
        <v>-2099</v>
      </c>
      <c r="I68" s="49" t="s">
        <v>409</v>
      </c>
      <c r="J68" s="50" t="s">
        <v>410</v>
      </c>
      <c r="K68" s="49">
        <v>-2099</v>
      </c>
      <c r="L68" s="49" t="s">
        <v>411</v>
      </c>
      <c r="M68" s="50" t="s">
        <v>180</v>
      </c>
      <c r="N68" s="50"/>
      <c r="O68" s="51" t="s">
        <v>265</v>
      </c>
      <c r="P68" s="51" t="s">
        <v>396</v>
      </c>
    </row>
    <row r="69" spans="1:16" ht="12.75" customHeight="1" thickBot="1">
      <c r="A69" s="28" t="str">
        <f t="shared" si="0"/>
        <v> BBS 8 </v>
      </c>
      <c r="B69" s="5" t="str">
        <f t="shared" si="1"/>
        <v>I</v>
      </c>
      <c r="C69" s="28">
        <f t="shared" si="2"/>
        <v>41722.245000000003</v>
      </c>
      <c r="D69" s="10" t="str">
        <f t="shared" si="3"/>
        <v>vis</v>
      </c>
      <c r="E69" s="48">
        <f>VLOOKUP(C69,Active!C$21:E$970,3,FALSE)</f>
        <v>-2055.0074025120075</v>
      </c>
      <c r="F69" s="5" t="s">
        <v>174</v>
      </c>
      <c r="G69" s="10" t="str">
        <f t="shared" si="4"/>
        <v>41722.245</v>
      </c>
      <c r="H69" s="28">
        <f t="shared" si="5"/>
        <v>-2055</v>
      </c>
      <c r="I69" s="49" t="s">
        <v>412</v>
      </c>
      <c r="J69" s="50" t="s">
        <v>413</v>
      </c>
      <c r="K69" s="49">
        <v>-2055</v>
      </c>
      <c r="L69" s="49" t="s">
        <v>193</v>
      </c>
      <c r="M69" s="50" t="s">
        <v>180</v>
      </c>
      <c r="N69" s="50"/>
      <c r="O69" s="51" t="s">
        <v>265</v>
      </c>
      <c r="P69" s="51" t="s">
        <v>414</v>
      </c>
    </row>
    <row r="70" spans="1:16" ht="12.75" customHeight="1" thickBot="1">
      <c r="A70" s="28" t="str">
        <f t="shared" si="0"/>
        <v> BBS 11 </v>
      </c>
      <c r="B70" s="5" t="str">
        <f t="shared" si="1"/>
        <v>I</v>
      </c>
      <c r="C70" s="28">
        <f t="shared" si="2"/>
        <v>41901.582000000002</v>
      </c>
      <c r="D70" s="10" t="str">
        <f t="shared" si="3"/>
        <v>vis</v>
      </c>
      <c r="E70" s="48">
        <f>VLOOKUP(C70,Active!C$21:E$970,3,FALSE)</f>
        <v>-1489.0111121315504</v>
      </c>
      <c r="F70" s="5" t="s">
        <v>174</v>
      </c>
      <c r="G70" s="10" t="str">
        <f t="shared" si="4"/>
        <v>41901.582</v>
      </c>
      <c r="H70" s="28">
        <f t="shared" si="5"/>
        <v>-1489</v>
      </c>
      <c r="I70" s="49" t="s">
        <v>415</v>
      </c>
      <c r="J70" s="50" t="s">
        <v>416</v>
      </c>
      <c r="K70" s="49">
        <v>-1489</v>
      </c>
      <c r="L70" s="49" t="s">
        <v>327</v>
      </c>
      <c r="M70" s="50" t="s">
        <v>180</v>
      </c>
      <c r="N70" s="50"/>
      <c r="O70" s="51" t="s">
        <v>265</v>
      </c>
      <c r="P70" s="51" t="s">
        <v>417</v>
      </c>
    </row>
    <row r="71" spans="1:16" ht="12.75" customHeight="1" thickBot="1">
      <c r="A71" s="28" t="str">
        <f t="shared" si="0"/>
        <v> BBS 11 </v>
      </c>
      <c r="B71" s="5" t="str">
        <f t="shared" si="1"/>
        <v>II</v>
      </c>
      <c r="C71" s="28">
        <f t="shared" si="2"/>
        <v>41904.593000000001</v>
      </c>
      <c r="D71" s="10" t="str">
        <f t="shared" si="3"/>
        <v>vis</v>
      </c>
      <c r="E71" s="48">
        <f>VLOOKUP(C71,Active!C$21:E$970,3,FALSE)</f>
        <v>-1479.508249753264</v>
      </c>
      <c r="F71" s="5" t="s">
        <v>174</v>
      </c>
      <c r="G71" s="10" t="str">
        <f t="shared" si="4"/>
        <v>41904.593</v>
      </c>
      <c r="H71" s="28">
        <f t="shared" si="5"/>
        <v>-1479.5</v>
      </c>
      <c r="I71" s="49" t="s">
        <v>418</v>
      </c>
      <c r="J71" s="50" t="s">
        <v>419</v>
      </c>
      <c r="K71" s="49">
        <v>-1479.5</v>
      </c>
      <c r="L71" s="49" t="s">
        <v>176</v>
      </c>
      <c r="M71" s="50" t="s">
        <v>180</v>
      </c>
      <c r="N71" s="50"/>
      <c r="O71" s="51" t="s">
        <v>265</v>
      </c>
      <c r="P71" s="51" t="s">
        <v>417</v>
      </c>
    </row>
    <row r="72" spans="1:16" ht="12.75" customHeight="1" thickBot="1">
      <c r="A72" s="28" t="str">
        <f t="shared" si="0"/>
        <v> BBS 11 </v>
      </c>
      <c r="B72" s="5" t="str">
        <f t="shared" si="1"/>
        <v>II</v>
      </c>
      <c r="C72" s="28">
        <f t="shared" si="2"/>
        <v>41905.553999999996</v>
      </c>
      <c r="D72" s="10" t="str">
        <f t="shared" si="3"/>
        <v>vis</v>
      </c>
      <c r="E72" s="48">
        <f>VLOOKUP(C72,Active!C$21:E$970,3,FALSE)</f>
        <v>-1476.4752870347329</v>
      </c>
      <c r="F72" s="5" t="s">
        <v>174</v>
      </c>
      <c r="G72" s="10" t="str">
        <f t="shared" si="4"/>
        <v>41905.554</v>
      </c>
      <c r="H72" s="28">
        <f t="shared" si="5"/>
        <v>-1476.5</v>
      </c>
      <c r="I72" s="49" t="s">
        <v>420</v>
      </c>
      <c r="J72" s="50" t="s">
        <v>421</v>
      </c>
      <c r="K72" s="49">
        <v>-1476.5</v>
      </c>
      <c r="L72" s="49" t="s">
        <v>277</v>
      </c>
      <c r="M72" s="50" t="s">
        <v>180</v>
      </c>
      <c r="N72" s="50"/>
      <c r="O72" s="51" t="s">
        <v>265</v>
      </c>
      <c r="P72" s="51" t="s">
        <v>417</v>
      </c>
    </row>
    <row r="73" spans="1:16" ht="12.75" customHeight="1" thickBot="1">
      <c r="A73" s="28" t="str">
        <f t="shared" si="0"/>
        <v> BBS 11 </v>
      </c>
      <c r="B73" s="5" t="str">
        <f t="shared" si="1"/>
        <v>I</v>
      </c>
      <c r="C73" s="28">
        <f t="shared" si="2"/>
        <v>41913.620000000003</v>
      </c>
      <c r="D73" s="10" t="str">
        <f t="shared" si="3"/>
        <v>vis</v>
      </c>
      <c r="E73" s="48">
        <f>VLOOKUP(C73,Active!C$21:E$970,3,FALSE)</f>
        <v>-1451.0185989100723</v>
      </c>
      <c r="F73" s="5" t="s">
        <v>174</v>
      </c>
      <c r="G73" s="10" t="str">
        <f t="shared" si="4"/>
        <v>41913.620</v>
      </c>
      <c r="H73" s="28">
        <f t="shared" si="5"/>
        <v>-1451</v>
      </c>
      <c r="I73" s="49" t="s">
        <v>422</v>
      </c>
      <c r="J73" s="50" t="s">
        <v>423</v>
      </c>
      <c r="K73" s="49">
        <v>-1451</v>
      </c>
      <c r="L73" s="49" t="s">
        <v>214</v>
      </c>
      <c r="M73" s="50" t="s">
        <v>180</v>
      </c>
      <c r="N73" s="50"/>
      <c r="O73" s="51" t="s">
        <v>265</v>
      </c>
      <c r="P73" s="51" t="s">
        <v>417</v>
      </c>
    </row>
    <row r="74" spans="1:16" ht="12.75" customHeight="1" thickBot="1">
      <c r="A74" s="28" t="str">
        <f t="shared" si="0"/>
        <v> BBS 11 </v>
      </c>
      <c r="B74" s="5" t="str">
        <f t="shared" si="1"/>
        <v>II</v>
      </c>
      <c r="C74" s="28">
        <f t="shared" si="2"/>
        <v>41929.625999999997</v>
      </c>
      <c r="D74" s="10" t="str">
        <f t="shared" si="3"/>
        <v>vis</v>
      </c>
      <c r="E74" s="48">
        <f>VLOOKUP(C74,Active!C$21:E$970,3,FALSE)</f>
        <v>-1400.5028847862372</v>
      </c>
      <c r="F74" s="5" t="s">
        <v>174</v>
      </c>
      <c r="G74" s="10" t="str">
        <f t="shared" si="4"/>
        <v>41929.626</v>
      </c>
      <c r="H74" s="28">
        <f t="shared" si="5"/>
        <v>-1400.5</v>
      </c>
      <c r="I74" s="49" t="s">
        <v>424</v>
      </c>
      <c r="J74" s="50" t="s">
        <v>425</v>
      </c>
      <c r="K74" s="49">
        <v>-1400.5</v>
      </c>
      <c r="L74" s="49" t="s">
        <v>190</v>
      </c>
      <c r="M74" s="50" t="s">
        <v>180</v>
      </c>
      <c r="N74" s="50"/>
      <c r="O74" s="51" t="s">
        <v>265</v>
      </c>
      <c r="P74" s="51" t="s">
        <v>417</v>
      </c>
    </row>
    <row r="75" spans="1:16" ht="12.75" customHeight="1" thickBot="1">
      <c r="A75" s="28" t="str">
        <f t="shared" ref="A75:A138" si="6">P75</f>
        <v> BBS 11 </v>
      </c>
      <c r="B75" s="5" t="str">
        <f t="shared" ref="B75:B138" si="7">IF(H75=INT(H75),"I","II")</f>
        <v>II</v>
      </c>
      <c r="C75" s="28">
        <f t="shared" ref="C75:C138" si="8">1*G75</f>
        <v>41931.529000000002</v>
      </c>
      <c r="D75" s="10" t="str">
        <f t="shared" ref="D75:D138" si="9">VLOOKUP(F75,I$1:J$5,2,FALSE)</f>
        <v>vis</v>
      </c>
      <c r="E75" s="48">
        <f>VLOOKUP(C75,Active!C$21:E$970,3,FALSE)</f>
        <v>-1394.4969242728059</v>
      </c>
      <c r="F75" s="5" t="s">
        <v>174</v>
      </c>
      <c r="G75" s="10" t="str">
        <f t="shared" ref="G75:G138" si="10">MID(I75,3,LEN(I75)-3)</f>
        <v>41931.529</v>
      </c>
      <c r="H75" s="28">
        <f t="shared" ref="H75:H138" si="11">1*K75</f>
        <v>-1394.5</v>
      </c>
      <c r="I75" s="49" t="s">
        <v>426</v>
      </c>
      <c r="J75" s="50" t="s">
        <v>427</v>
      </c>
      <c r="K75" s="49">
        <v>-1394.5</v>
      </c>
      <c r="L75" s="49" t="s">
        <v>211</v>
      </c>
      <c r="M75" s="50" t="s">
        <v>180</v>
      </c>
      <c r="N75" s="50"/>
      <c r="O75" s="51" t="s">
        <v>265</v>
      </c>
      <c r="P75" s="51" t="s">
        <v>417</v>
      </c>
    </row>
    <row r="76" spans="1:16" ht="12.75" customHeight="1" thickBot="1">
      <c r="A76" s="28" t="str">
        <f t="shared" si="6"/>
        <v> BBS 11 </v>
      </c>
      <c r="B76" s="5" t="str">
        <f t="shared" si="7"/>
        <v>I</v>
      </c>
      <c r="C76" s="28">
        <f t="shared" si="8"/>
        <v>41933.586000000003</v>
      </c>
      <c r="D76" s="10" t="str">
        <f t="shared" si="9"/>
        <v>vis</v>
      </c>
      <c r="E76" s="48">
        <f>VLOOKUP(C76,Active!C$21:E$970,3,FALSE)</f>
        <v>-1388.0049322727557</v>
      </c>
      <c r="F76" s="5" t="s">
        <v>174</v>
      </c>
      <c r="G76" s="10" t="str">
        <f t="shared" si="10"/>
        <v>41933.586</v>
      </c>
      <c r="H76" s="28">
        <f t="shared" si="11"/>
        <v>-1388</v>
      </c>
      <c r="I76" s="49" t="s">
        <v>428</v>
      </c>
      <c r="J76" s="50" t="s">
        <v>429</v>
      </c>
      <c r="K76" s="49">
        <v>-1388</v>
      </c>
      <c r="L76" s="49" t="s">
        <v>193</v>
      </c>
      <c r="M76" s="50" t="s">
        <v>180</v>
      </c>
      <c r="N76" s="50"/>
      <c r="O76" s="51" t="s">
        <v>265</v>
      </c>
      <c r="P76" s="51" t="s">
        <v>417</v>
      </c>
    </row>
    <row r="77" spans="1:16" ht="12.75" customHeight="1" thickBot="1">
      <c r="A77" s="28" t="str">
        <f t="shared" si="6"/>
        <v> BBS 11 </v>
      </c>
      <c r="B77" s="5" t="str">
        <f t="shared" si="7"/>
        <v>II</v>
      </c>
      <c r="C77" s="28">
        <f t="shared" si="8"/>
        <v>41942.618000000002</v>
      </c>
      <c r="D77" s="10" t="str">
        <f t="shared" si="9"/>
        <v>vis</v>
      </c>
      <c r="E77" s="48">
        <f>VLOOKUP(C77,Active!C$21:E$970,3,FALSE)</f>
        <v>-1359.4995011864999</v>
      </c>
      <c r="F77" s="5" t="s">
        <v>174</v>
      </c>
      <c r="G77" s="10" t="str">
        <f t="shared" si="10"/>
        <v>41942.618</v>
      </c>
      <c r="H77" s="28">
        <f t="shared" si="11"/>
        <v>-1359.5</v>
      </c>
      <c r="I77" s="49" t="s">
        <v>430</v>
      </c>
      <c r="J77" s="50" t="s">
        <v>431</v>
      </c>
      <c r="K77" s="49">
        <v>-1359.5</v>
      </c>
      <c r="L77" s="49" t="s">
        <v>264</v>
      </c>
      <c r="M77" s="50" t="s">
        <v>180</v>
      </c>
      <c r="N77" s="50"/>
      <c r="O77" s="51" t="s">
        <v>265</v>
      </c>
      <c r="P77" s="51" t="s">
        <v>417</v>
      </c>
    </row>
    <row r="78" spans="1:16" ht="12.75" customHeight="1" thickBot="1">
      <c r="A78" s="28" t="str">
        <f t="shared" si="6"/>
        <v> BBS 12 </v>
      </c>
      <c r="B78" s="5" t="str">
        <f t="shared" si="7"/>
        <v>II</v>
      </c>
      <c r="C78" s="28">
        <f t="shared" si="8"/>
        <v>41958.455999999998</v>
      </c>
      <c r="D78" s="10" t="str">
        <f t="shared" si="9"/>
        <v>vis</v>
      </c>
      <c r="E78" s="48">
        <f>VLOOKUP(C78,Active!C$21:E$970,3,FALSE)</f>
        <v>-1309.5140032298959</v>
      </c>
      <c r="F78" s="5" t="s">
        <v>174</v>
      </c>
      <c r="G78" s="10" t="str">
        <f t="shared" si="10"/>
        <v>41958.456</v>
      </c>
      <c r="H78" s="28">
        <f t="shared" si="11"/>
        <v>-1309.5</v>
      </c>
      <c r="I78" s="49" t="s">
        <v>432</v>
      </c>
      <c r="J78" s="50" t="s">
        <v>433</v>
      </c>
      <c r="K78" s="49">
        <v>-1309.5</v>
      </c>
      <c r="L78" s="49" t="s">
        <v>327</v>
      </c>
      <c r="M78" s="50" t="s">
        <v>180</v>
      </c>
      <c r="N78" s="50"/>
      <c r="O78" s="51" t="s">
        <v>265</v>
      </c>
      <c r="P78" s="51" t="s">
        <v>434</v>
      </c>
    </row>
    <row r="79" spans="1:16" ht="12.75" customHeight="1" thickBot="1">
      <c r="A79" s="28" t="str">
        <f t="shared" si="6"/>
        <v> BBS 12 </v>
      </c>
      <c r="B79" s="5" t="str">
        <f t="shared" si="7"/>
        <v>I</v>
      </c>
      <c r="C79" s="28">
        <f t="shared" si="8"/>
        <v>41972.55</v>
      </c>
      <c r="D79" s="10" t="str">
        <f t="shared" si="9"/>
        <v>vis</v>
      </c>
      <c r="E79" s="48">
        <f>VLOOKUP(C79,Active!C$21:E$970,3,FALSE)</f>
        <v>-1265.0326540569713</v>
      </c>
      <c r="F79" s="5" t="s">
        <v>174</v>
      </c>
      <c r="G79" s="10" t="str">
        <f t="shared" si="10"/>
        <v>41972.550</v>
      </c>
      <c r="H79" s="28">
        <f t="shared" si="11"/>
        <v>-1265</v>
      </c>
      <c r="I79" s="49" t="s">
        <v>435</v>
      </c>
      <c r="J79" s="50" t="s">
        <v>436</v>
      </c>
      <c r="K79" s="49">
        <v>-1265</v>
      </c>
      <c r="L79" s="49" t="s">
        <v>411</v>
      </c>
      <c r="M79" s="50" t="s">
        <v>180</v>
      </c>
      <c r="N79" s="50"/>
      <c r="O79" s="51" t="s">
        <v>265</v>
      </c>
      <c r="P79" s="51" t="s">
        <v>434</v>
      </c>
    </row>
    <row r="80" spans="1:16" ht="12.75" customHeight="1" thickBot="1">
      <c r="A80" s="28" t="str">
        <f t="shared" si="6"/>
        <v> BBS 12 </v>
      </c>
      <c r="B80" s="5" t="str">
        <f t="shared" si="7"/>
        <v>I</v>
      </c>
      <c r="C80" s="28">
        <f t="shared" si="8"/>
        <v>41981.428</v>
      </c>
      <c r="D80" s="10" t="str">
        <f t="shared" si="9"/>
        <v>vis</v>
      </c>
      <c r="E80" s="48">
        <f>VLOOKUP(C80,Active!C$21:E$970,3,FALSE)</f>
        <v>-1237.0132544573571</v>
      </c>
      <c r="F80" s="5" t="s">
        <v>174</v>
      </c>
      <c r="G80" s="10" t="str">
        <f t="shared" si="10"/>
        <v>41981.428</v>
      </c>
      <c r="H80" s="28">
        <f t="shared" si="11"/>
        <v>-1237</v>
      </c>
      <c r="I80" s="49" t="s">
        <v>437</v>
      </c>
      <c r="J80" s="50" t="s">
        <v>438</v>
      </c>
      <c r="K80" s="49">
        <v>-1237</v>
      </c>
      <c r="L80" s="49" t="s">
        <v>327</v>
      </c>
      <c r="M80" s="50" t="s">
        <v>180</v>
      </c>
      <c r="N80" s="50"/>
      <c r="O80" s="51" t="s">
        <v>265</v>
      </c>
      <c r="P80" s="51" t="s">
        <v>434</v>
      </c>
    </row>
    <row r="81" spans="1:16" ht="12.75" customHeight="1" thickBot="1">
      <c r="A81" s="28" t="str">
        <f t="shared" si="6"/>
        <v> BBS 12 </v>
      </c>
      <c r="B81" s="5" t="str">
        <f t="shared" si="7"/>
        <v>I</v>
      </c>
      <c r="C81" s="28">
        <f t="shared" si="8"/>
        <v>41987.451999999997</v>
      </c>
      <c r="D81" s="10" t="str">
        <f t="shared" si="9"/>
        <v>vis</v>
      </c>
      <c r="E81" s="48">
        <f>VLOOKUP(C81,Active!C$21:E$970,3,FALSE)</f>
        <v>-1218.0012176035536</v>
      </c>
      <c r="F81" s="5" t="s">
        <v>174</v>
      </c>
      <c r="G81" s="10" t="str">
        <f t="shared" si="10"/>
        <v>41987.452</v>
      </c>
      <c r="H81" s="28">
        <f t="shared" si="11"/>
        <v>-1218</v>
      </c>
      <c r="I81" s="49" t="s">
        <v>439</v>
      </c>
      <c r="J81" s="50" t="s">
        <v>440</v>
      </c>
      <c r="K81" s="49">
        <v>-1218</v>
      </c>
      <c r="L81" s="49" t="s">
        <v>196</v>
      </c>
      <c r="M81" s="50" t="s">
        <v>180</v>
      </c>
      <c r="N81" s="50"/>
      <c r="O81" s="51" t="s">
        <v>265</v>
      </c>
      <c r="P81" s="51" t="s">
        <v>434</v>
      </c>
    </row>
    <row r="82" spans="1:16" ht="12.75" customHeight="1" thickBot="1">
      <c r="A82" s="28" t="str">
        <f t="shared" si="6"/>
        <v> BBS 12 </v>
      </c>
      <c r="B82" s="5" t="str">
        <f t="shared" si="7"/>
        <v>I</v>
      </c>
      <c r="C82" s="28">
        <f t="shared" si="8"/>
        <v>41996.324000000001</v>
      </c>
      <c r="D82" s="10" t="str">
        <f t="shared" si="9"/>
        <v>vis</v>
      </c>
      <c r="E82" s="48">
        <f>VLOOKUP(C82,Active!C$21:E$970,3,FALSE)</f>
        <v>-1190.0007542956075</v>
      </c>
      <c r="F82" s="5" t="s">
        <v>174</v>
      </c>
      <c r="G82" s="10" t="str">
        <f t="shared" si="10"/>
        <v>41996.324</v>
      </c>
      <c r="H82" s="28">
        <f t="shared" si="11"/>
        <v>-1190</v>
      </c>
      <c r="I82" s="49" t="s">
        <v>441</v>
      </c>
      <c r="J82" s="50" t="s">
        <v>442</v>
      </c>
      <c r="K82" s="49">
        <v>-1190</v>
      </c>
      <c r="L82" s="49" t="s">
        <v>196</v>
      </c>
      <c r="M82" s="50" t="s">
        <v>180</v>
      </c>
      <c r="N82" s="50"/>
      <c r="O82" s="51" t="s">
        <v>265</v>
      </c>
      <c r="P82" s="51" t="s">
        <v>434</v>
      </c>
    </row>
    <row r="83" spans="1:16" ht="12.75" customHeight="1" thickBot="1">
      <c r="A83" s="28" t="str">
        <f t="shared" si="6"/>
        <v> BBS 12 </v>
      </c>
      <c r="B83" s="5" t="str">
        <f t="shared" si="7"/>
        <v>II</v>
      </c>
      <c r="C83" s="28">
        <f t="shared" si="8"/>
        <v>41997.427000000003</v>
      </c>
      <c r="D83" s="10" t="str">
        <f t="shared" si="9"/>
        <v>vis</v>
      </c>
      <c r="E83" s="48">
        <f>VLOOKUP(C83,Active!C$21:E$970,3,FALSE)</f>
        <v>-1186.5196326737937</v>
      </c>
      <c r="F83" s="5" t="s">
        <v>174</v>
      </c>
      <c r="G83" s="10" t="str">
        <f t="shared" si="10"/>
        <v>41997.427</v>
      </c>
      <c r="H83" s="28">
        <f t="shared" si="11"/>
        <v>-1186.5</v>
      </c>
      <c r="I83" s="49" t="s">
        <v>443</v>
      </c>
      <c r="J83" s="50" t="s">
        <v>444</v>
      </c>
      <c r="K83" s="49">
        <v>-1186.5</v>
      </c>
      <c r="L83" s="49" t="s">
        <v>214</v>
      </c>
      <c r="M83" s="50" t="s">
        <v>180</v>
      </c>
      <c r="N83" s="50"/>
      <c r="O83" s="51" t="s">
        <v>265</v>
      </c>
      <c r="P83" s="51" t="s">
        <v>434</v>
      </c>
    </row>
    <row r="84" spans="1:16" ht="12.75" customHeight="1" thickBot="1">
      <c r="A84" s="28" t="str">
        <f t="shared" si="6"/>
        <v> BBS 12 </v>
      </c>
      <c r="B84" s="5" t="str">
        <f t="shared" si="7"/>
        <v>II</v>
      </c>
      <c r="C84" s="28">
        <f t="shared" si="8"/>
        <v>42004.404000000002</v>
      </c>
      <c r="D84" s="10" t="str">
        <f t="shared" si="9"/>
        <v>vis</v>
      </c>
      <c r="E84" s="48">
        <f>VLOOKUP(C84,Active!C$21:E$970,3,FALSE)</f>
        <v>-1164.4998814903577</v>
      </c>
      <c r="F84" s="5" t="s">
        <v>174</v>
      </c>
      <c r="G84" s="10" t="str">
        <f t="shared" si="10"/>
        <v>42004.404</v>
      </c>
      <c r="H84" s="28">
        <f t="shared" si="11"/>
        <v>-1164.5</v>
      </c>
      <c r="I84" s="49" t="s">
        <v>445</v>
      </c>
      <c r="J84" s="50" t="s">
        <v>446</v>
      </c>
      <c r="K84" s="49">
        <v>-1164.5</v>
      </c>
      <c r="L84" s="49" t="s">
        <v>264</v>
      </c>
      <c r="M84" s="50" t="s">
        <v>180</v>
      </c>
      <c r="N84" s="50"/>
      <c r="O84" s="51" t="s">
        <v>265</v>
      </c>
      <c r="P84" s="51" t="s">
        <v>434</v>
      </c>
    </row>
    <row r="85" spans="1:16" ht="12.75" customHeight="1" thickBot="1">
      <c r="A85" s="28" t="str">
        <f t="shared" si="6"/>
        <v> BBS 12 </v>
      </c>
      <c r="B85" s="5" t="str">
        <f t="shared" si="7"/>
        <v>II</v>
      </c>
      <c r="C85" s="28">
        <f t="shared" si="8"/>
        <v>42005.356</v>
      </c>
      <c r="D85" s="10" t="str">
        <f t="shared" si="9"/>
        <v>vis</v>
      </c>
      <c r="E85" s="48">
        <f>VLOOKUP(C85,Active!C$21:E$970,3,FALSE)</f>
        <v>-1161.4953232093517</v>
      </c>
      <c r="F85" s="5" t="s">
        <v>174</v>
      </c>
      <c r="G85" s="10" t="str">
        <f t="shared" si="10"/>
        <v>42005.356</v>
      </c>
      <c r="H85" s="28">
        <f t="shared" si="11"/>
        <v>-1161.5</v>
      </c>
      <c r="I85" s="49" t="s">
        <v>447</v>
      </c>
      <c r="J85" s="50" t="s">
        <v>448</v>
      </c>
      <c r="K85" s="49">
        <v>-1161.5</v>
      </c>
      <c r="L85" s="49" t="s">
        <v>211</v>
      </c>
      <c r="M85" s="50" t="s">
        <v>180</v>
      </c>
      <c r="N85" s="50"/>
      <c r="O85" s="51" t="s">
        <v>265</v>
      </c>
      <c r="P85" s="51" t="s">
        <v>434</v>
      </c>
    </row>
    <row r="86" spans="1:16" ht="12.75" customHeight="1" thickBot="1">
      <c r="A86" s="28" t="str">
        <f t="shared" si="6"/>
        <v> BBS 12 </v>
      </c>
      <c r="B86" s="5" t="str">
        <f t="shared" si="7"/>
        <v>II</v>
      </c>
      <c r="C86" s="28">
        <f t="shared" si="8"/>
        <v>42006.298999999999</v>
      </c>
      <c r="D86" s="10" t="str">
        <f t="shared" si="9"/>
        <v>vis</v>
      </c>
      <c r="E86" s="48">
        <f>VLOOKUP(C86,Active!C$21:E$970,3,FALSE)</f>
        <v>-1158.5191693658705</v>
      </c>
      <c r="F86" s="5" t="s">
        <v>174</v>
      </c>
      <c r="G86" s="10" t="str">
        <f t="shared" si="10"/>
        <v>42006.299</v>
      </c>
      <c r="H86" s="28">
        <f t="shared" si="11"/>
        <v>-1158.5</v>
      </c>
      <c r="I86" s="49" t="s">
        <v>449</v>
      </c>
      <c r="J86" s="50" t="s">
        <v>450</v>
      </c>
      <c r="K86" s="49">
        <v>-1158.5</v>
      </c>
      <c r="L86" s="49" t="s">
        <v>214</v>
      </c>
      <c r="M86" s="50" t="s">
        <v>180</v>
      </c>
      <c r="N86" s="50"/>
      <c r="O86" s="51" t="s">
        <v>265</v>
      </c>
      <c r="P86" s="51" t="s">
        <v>434</v>
      </c>
    </row>
    <row r="87" spans="1:16" ht="12.75" customHeight="1" thickBot="1">
      <c r="A87" s="28" t="str">
        <f t="shared" si="6"/>
        <v> BBS 12 </v>
      </c>
      <c r="B87" s="5" t="str">
        <f t="shared" si="7"/>
        <v>I</v>
      </c>
      <c r="C87" s="28">
        <f t="shared" si="8"/>
        <v>42008.356</v>
      </c>
      <c r="D87" s="10" t="str">
        <f t="shared" si="9"/>
        <v>vis</v>
      </c>
      <c r="E87" s="48">
        <f>VLOOKUP(C87,Active!C$21:E$970,3,FALSE)</f>
        <v>-1152.0271773658203</v>
      </c>
      <c r="F87" s="5" t="s">
        <v>174</v>
      </c>
      <c r="G87" s="10" t="str">
        <f t="shared" si="10"/>
        <v>42008.356</v>
      </c>
      <c r="H87" s="28">
        <f t="shared" si="11"/>
        <v>-1152</v>
      </c>
      <c r="I87" s="49" t="s">
        <v>451</v>
      </c>
      <c r="J87" s="50" t="s">
        <v>452</v>
      </c>
      <c r="K87" s="49">
        <v>-1152</v>
      </c>
      <c r="L87" s="49" t="s">
        <v>179</v>
      </c>
      <c r="M87" s="50" t="s">
        <v>180</v>
      </c>
      <c r="N87" s="50"/>
      <c r="O87" s="51" t="s">
        <v>303</v>
      </c>
      <c r="P87" s="51" t="s">
        <v>434</v>
      </c>
    </row>
    <row r="88" spans="1:16" ht="12.75" customHeight="1" thickBot="1">
      <c r="A88" s="28" t="str">
        <f t="shared" si="6"/>
        <v> BBS 12 </v>
      </c>
      <c r="B88" s="5" t="str">
        <f t="shared" si="7"/>
        <v>I</v>
      </c>
      <c r="C88" s="28">
        <f t="shared" si="8"/>
        <v>42008.366999999998</v>
      </c>
      <c r="D88" s="10" t="str">
        <f t="shared" si="9"/>
        <v>vis</v>
      </c>
      <c r="E88" s="48">
        <f>VLOOKUP(C88,Active!C$21:E$970,3,FALSE)</f>
        <v>-1151.9924608310653</v>
      </c>
      <c r="F88" s="5" t="s">
        <v>174</v>
      </c>
      <c r="G88" s="10" t="str">
        <f t="shared" si="10"/>
        <v>42008.367</v>
      </c>
      <c r="H88" s="28">
        <f t="shared" si="11"/>
        <v>-1152</v>
      </c>
      <c r="I88" s="49" t="s">
        <v>453</v>
      </c>
      <c r="J88" s="50" t="s">
        <v>454</v>
      </c>
      <c r="K88" s="49">
        <v>-1152</v>
      </c>
      <c r="L88" s="49" t="s">
        <v>280</v>
      </c>
      <c r="M88" s="50" t="s">
        <v>180</v>
      </c>
      <c r="N88" s="50"/>
      <c r="O88" s="51" t="s">
        <v>265</v>
      </c>
      <c r="P88" s="51" t="s">
        <v>434</v>
      </c>
    </row>
    <row r="89" spans="1:16" ht="12.75" customHeight="1" thickBot="1">
      <c r="A89" s="28" t="str">
        <f t="shared" si="6"/>
        <v> BBS 12 </v>
      </c>
      <c r="B89" s="5" t="str">
        <f t="shared" si="7"/>
        <v>I</v>
      </c>
      <c r="C89" s="28">
        <f t="shared" si="8"/>
        <v>42009.313999999998</v>
      </c>
      <c r="D89" s="10" t="str">
        <f t="shared" si="9"/>
        <v>vis</v>
      </c>
      <c r="E89" s="48">
        <f>VLOOKUP(C89,Active!C$21:E$970,3,FALSE)</f>
        <v>-1149.0036827931235</v>
      </c>
      <c r="F89" s="5" t="s">
        <v>174</v>
      </c>
      <c r="G89" s="10" t="str">
        <f t="shared" si="10"/>
        <v>42009.314</v>
      </c>
      <c r="H89" s="28">
        <f t="shared" si="11"/>
        <v>-1149</v>
      </c>
      <c r="I89" s="49" t="s">
        <v>455</v>
      </c>
      <c r="J89" s="50" t="s">
        <v>456</v>
      </c>
      <c r="K89" s="49">
        <v>-1149</v>
      </c>
      <c r="L89" s="49" t="s">
        <v>190</v>
      </c>
      <c r="M89" s="50" t="s">
        <v>180</v>
      </c>
      <c r="N89" s="50"/>
      <c r="O89" s="51" t="s">
        <v>265</v>
      </c>
      <c r="P89" s="51" t="s">
        <v>434</v>
      </c>
    </row>
    <row r="90" spans="1:16" ht="12.75" customHeight="1" thickBot="1">
      <c r="A90" s="28" t="str">
        <f t="shared" si="6"/>
        <v> BBS 12 </v>
      </c>
      <c r="B90" s="5" t="str">
        <f t="shared" si="7"/>
        <v>I</v>
      </c>
      <c r="C90" s="28">
        <f t="shared" si="8"/>
        <v>42009.317999999999</v>
      </c>
      <c r="D90" s="10" t="str">
        <f t="shared" si="9"/>
        <v>vis</v>
      </c>
      <c r="E90" s="48">
        <f>VLOOKUP(C90,Active!C$21:E$970,3,FALSE)</f>
        <v>-1148.9910585986629</v>
      </c>
      <c r="F90" s="5" t="s">
        <v>174</v>
      </c>
      <c r="G90" s="10" t="str">
        <f t="shared" si="10"/>
        <v>42009.318</v>
      </c>
      <c r="H90" s="28">
        <f t="shared" si="11"/>
        <v>-1149</v>
      </c>
      <c r="I90" s="49" t="s">
        <v>457</v>
      </c>
      <c r="J90" s="50" t="s">
        <v>458</v>
      </c>
      <c r="K90" s="49">
        <v>-1149</v>
      </c>
      <c r="L90" s="49" t="s">
        <v>389</v>
      </c>
      <c r="M90" s="50" t="s">
        <v>180</v>
      </c>
      <c r="N90" s="50"/>
      <c r="O90" s="51" t="s">
        <v>303</v>
      </c>
      <c r="P90" s="51" t="s">
        <v>434</v>
      </c>
    </row>
    <row r="91" spans="1:16" ht="12.75" customHeight="1" thickBot="1">
      <c r="A91" s="28" t="str">
        <f t="shared" si="6"/>
        <v> BBS 12 </v>
      </c>
      <c r="B91" s="5" t="str">
        <f t="shared" si="7"/>
        <v>II</v>
      </c>
      <c r="C91" s="28">
        <f t="shared" si="8"/>
        <v>42010.421999999999</v>
      </c>
      <c r="D91" s="10" t="str">
        <f t="shared" si="9"/>
        <v>vis</v>
      </c>
      <c r="E91" s="48">
        <f>VLOOKUP(C91,Active!C$21:E$970,3,FALSE)</f>
        <v>-1145.5067809282452</v>
      </c>
      <c r="F91" s="5" t="s">
        <v>174</v>
      </c>
      <c r="G91" s="10" t="str">
        <f t="shared" si="10"/>
        <v>42010.422</v>
      </c>
      <c r="H91" s="28">
        <f t="shared" si="11"/>
        <v>-1145.5</v>
      </c>
      <c r="I91" s="49" t="s">
        <v>459</v>
      </c>
      <c r="J91" s="50" t="s">
        <v>460</v>
      </c>
      <c r="K91" s="49">
        <v>-1145.5</v>
      </c>
      <c r="L91" s="49" t="s">
        <v>193</v>
      </c>
      <c r="M91" s="50" t="s">
        <v>180</v>
      </c>
      <c r="N91" s="50"/>
      <c r="O91" s="51" t="s">
        <v>265</v>
      </c>
      <c r="P91" s="51" t="s">
        <v>434</v>
      </c>
    </row>
    <row r="92" spans="1:16" ht="12.75" customHeight="1" thickBot="1">
      <c r="A92" s="28" t="str">
        <f t="shared" si="6"/>
        <v> BBS 12 </v>
      </c>
      <c r="B92" s="5" t="str">
        <f t="shared" si="7"/>
        <v>II</v>
      </c>
      <c r="C92" s="28">
        <f t="shared" si="8"/>
        <v>42011.372000000003</v>
      </c>
      <c r="D92" s="10" t="str">
        <f t="shared" si="9"/>
        <v>vis</v>
      </c>
      <c r="E92" s="48">
        <f>VLOOKUP(C92,Active!C$21:E$970,3,FALSE)</f>
        <v>-1142.5085347444467</v>
      </c>
      <c r="F92" s="5" t="s">
        <v>174</v>
      </c>
      <c r="G92" s="10" t="str">
        <f t="shared" si="10"/>
        <v>42011.372</v>
      </c>
      <c r="H92" s="28">
        <f t="shared" si="11"/>
        <v>-1142.5</v>
      </c>
      <c r="I92" s="49" t="s">
        <v>461</v>
      </c>
      <c r="J92" s="50" t="s">
        <v>462</v>
      </c>
      <c r="K92" s="49">
        <v>-1142.5</v>
      </c>
      <c r="L92" s="49" t="s">
        <v>176</v>
      </c>
      <c r="M92" s="50" t="s">
        <v>180</v>
      </c>
      <c r="N92" s="50"/>
      <c r="O92" s="51" t="s">
        <v>265</v>
      </c>
      <c r="P92" s="51" t="s">
        <v>434</v>
      </c>
    </row>
    <row r="93" spans="1:16" ht="12.75" customHeight="1" thickBot="1">
      <c r="A93" s="28" t="str">
        <f t="shared" si="6"/>
        <v> BBS 12 </v>
      </c>
      <c r="B93" s="5" t="str">
        <f t="shared" si="7"/>
        <v>I</v>
      </c>
      <c r="C93" s="28">
        <f t="shared" si="8"/>
        <v>42015.336000000003</v>
      </c>
      <c r="D93" s="10" t="str">
        <f t="shared" si="9"/>
        <v>vis</v>
      </c>
      <c r="E93" s="48">
        <f>VLOOKUP(C93,Active!C$21:E$970,3,FALSE)</f>
        <v>-1129.9979580365275</v>
      </c>
      <c r="F93" s="5" t="s">
        <v>174</v>
      </c>
      <c r="G93" s="10" t="str">
        <f t="shared" si="10"/>
        <v>42015.336</v>
      </c>
      <c r="H93" s="28">
        <f t="shared" si="11"/>
        <v>-1130</v>
      </c>
      <c r="I93" s="49" t="s">
        <v>463</v>
      </c>
      <c r="J93" s="50" t="s">
        <v>464</v>
      </c>
      <c r="K93" s="49">
        <v>-1130</v>
      </c>
      <c r="L93" s="49" t="s">
        <v>211</v>
      </c>
      <c r="M93" s="50" t="s">
        <v>180</v>
      </c>
      <c r="N93" s="50"/>
      <c r="O93" s="51" t="s">
        <v>265</v>
      </c>
      <c r="P93" s="51" t="s">
        <v>434</v>
      </c>
    </row>
    <row r="94" spans="1:16" ht="12.75" customHeight="1" thickBot="1">
      <c r="A94" s="28" t="str">
        <f t="shared" si="6"/>
        <v> BBS 13 </v>
      </c>
      <c r="B94" s="5" t="str">
        <f t="shared" si="7"/>
        <v>I</v>
      </c>
      <c r="C94" s="28">
        <f t="shared" si="8"/>
        <v>42026.428999999996</v>
      </c>
      <c r="D94" s="10" t="str">
        <f t="shared" si="9"/>
        <v>vis</v>
      </c>
      <c r="E94" s="48">
        <f>VLOOKUP(C94,Active!C$21:E$970,3,FALSE)</f>
        <v>-1094.9879107557838</v>
      </c>
      <c r="F94" s="5" t="s">
        <v>174</v>
      </c>
      <c r="G94" s="10" t="str">
        <f t="shared" si="10"/>
        <v>42026.429</v>
      </c>
      <c r="H94" s="28">
        <f t="shared" si="11"/>
        <v>-1095</v>
      </c>
      <c r="I94" s="49" t="s">
        <v>465</v>
      </c>
      <c r="J94" s="50" t="s">
        <v>466</v>
      </c>
      <c r="K94" s="49">
        <v>-1095</v>
      </c>
      <c r="L94" s="49" t="s">
        <v>300</v>
      </c>
      <c r="M94" s="50" t="s">
        <v>180</v>
      </c>
      <c r="N94" s="50"/>
      <c r="O94" s="51" t="s">
        <v>265</v>
      </c>
      <c r="P94" s="51" t="s">
        <v>467</v>
      </c>
    </row>
    <row r="95" spans="1:16" ht="12.75" customHeight="1" thickBot="1">
      <c r="A95" s="28" t="str">
        <f t="shared" si="6"/>
        <v> BBS 13 </v>
      </c>
      <c r="B95" s="5" t="str">
        <f t="shared" si="7"/>
        <v>I</v>
      </c>
      <c r="C95" s="28">
        <f t="shared" si="8"/>
        <v>42027.38</v>
      </c>
      <c r="D95" s="10" t="str">
        <f t="shared" si="9"/>
        <v>vis</v>
      </c>
      <c r="E95" s="48">
        <f>VLOOKUP(C95,Active!C$21:E$970,3,FALSE)</f>
        <v>-1091.9865085233814</v>
      </c>
      <c r="F95" s="5" t="s">
        <v>174</v>
      </c>
      <c r="G95" s="10" t="str">
        <f t="shared" si="10"/>
        <v>42027.380</v>
      </c>
      <c r="H95" s="28">
        <f t="shared" si="11"/>
        <v>-1092</v>
      </c>
      <c r="I95" s="49" t="s">
        <v>468</v>
      </c>
      <c r="J95" s="50" t="s">
        <v>469</v>
      </c>
      <c r="K95" s="49">
        <v>-1092</v>
      </c>
      <c r="L95" s="49" t="s">
        <v>300</v>
      </c>
      <c r="M95" s="50" t="s">
        <v>180</v>
      </c>
      <c r="N95" s="50"/>
      <c r="O95" s="51" t="s">
        <v>265</v>
      </c>
      <c r="P95" s="51" t="s">
        <v>467</v>
      </c>
    </row>
    <row r="96" spans="1:16" ht="12.75" customHeight="1" thickBot="1">
      <c r="A96" s="28" t="str">
        <f t="shared" si="6"/>
        <v> BBS 13 </v>
      </c>
      <c r="B96" s="5" t="str">
        <f t="shared" si="7"/>
        <v>II</v>
      </c>
      <c r="C96" s="28">
        <f t="shared" si="8"/>
        <v>42038.298000000003</v>
      </c>
      <c r="D96" s="10" t="str">
        <f t="shared" si="9"/>
        <v>vis</v>
      </c>
      <c r="E96" s="48">
        <f>VLOOKUP(C96,Active!C$21:E$970,3,FALSE)</f>
        <v>-1057.5287697501401</v>
      </c>
      <c r="F96" s="5" t="s">
        <v>174</v>
      </c>
      <c r="G96" s="10" t="str">
        <f t="shared" si="10"/>
        <v>42038.298</v>
      </c>
      <c r="H96" s="28">
        <f t="shared" si="11"/>
        <v>-1057.5</v>
      </c>
      <c r="I96" s="49" t="s">
        <v>470</v>
      </c>
      <c r="J96" s="50" t="s">
        <v>471</v>
      </c>
      <c r="K96" s="49">
        <v>-1057.5</v>
      </c>
      <c r="L96" s="49" t="s">
        <v>179</v>
      </c>
      <c r="M96" s="50" t="s">
        <v>180</v>
      </c>
      <c r="N96" s="50"/>
      <c r="O96" s="51" t="s">
        <v>265</v>
      </c>
      <c r="P96" s="51" t="s">
        <v>467</v>
      </c>
    </row>
    <row r="97" spans="1:16" ht="12.75" customHeight="1" thickBot="1">
      <c r="A97" s="28" t="str">
        <f t="shared" si="6"/>
        <v> BBS 13 </v>
      </c>
      <c r="B97" s="5" t="str">
        <f t="shared" si="7"/>
        <v>II</v>
      </c>
      <c r="C97" s="28">
        <f t="shared" si="8"/>
        <v>42058.260999999999</v>
      </c>
      <c r="D97" s="10" t="str">
        <f t="shared" si="9"/>
        <v>vis</v>
      </c>
      <c r="E97" s="48">
        <f>VLOOKUP(C97,Active!C$21:E$970,3,FALSE)</f>
        <v>-994.52457125868068</v>
      </c>
      <c r="F97" s="5" t="s">
        <v>174</v>
      </c>
      <c r="G97" s="10" t="str">
        <f t="shared" si="10"/>
        <v>42058.261</v>
      </c>
      <c r="H97" s="28">
        <f t="shared" si="11"/>
        <v>-994.5</v>
      </c>
      <c r="I97" s="49" t="s">
        <v>472</v>
      </c>
      <c r="J97" s="50" t="s">
        <v>473</v>
      </c>
      <c r="K97" s="49">
        <v>-994.5</v>
      </c>
      <c r="L97" s="49" t="s">
        <v>287</v>
      </c>
      <c r="M97" s="50" t="s">
        <v>180</v>
      </c>
      <c r="N97" s="50"/>
      <c r="O97" s="51" t="s">
        <v>265</v>
      </c>
      <c r="P97" s="51" t="s">
        <v>467</v>
      </c>
    </row>
    <row r="98" spans="1:16" ht="12.75" customHeight="1" thickBot="1">
      <c r="A98" s="28" t="str">
        <f t="shared" si="6"/>
        <v> BBS 13 </v>
      </c>
      <c r="B98" s="5" t="str">
        <f t="shared" si="7"/>
        <v>II</v>
      </c>
      <c r="C98" s="28">
        <f t="shared" si="8"/>
        <v>42071.26</v>
      </c>
      <c r="D98" s="10" t="str">
        <f t="shared" si="9"/>
        <v>vis</v>
      </c>
      <c r="E98" s="48">
        <f>VLOOKUP(C98,Active!C$21:E$970,3,FALSE)</f>
        <v>-953.49909531864864</v>
      </c>
      <c r="F98" s="5" t="s">
        <v>174</v>
      </c>
      <c r="G98" s="10" t="str">
        <f t="shared" si="10"/>
        <v>42071.260</v>
      </c>
      <c r="H98" s="28">
        <f t="shared" si="11"/>
        <v>-953.5</v>
      </c>
      <c r="I98" s="49" t="s">
        <v>474</v>
      </c>
      <c r="J98" s="50" t="s">
        <v>475</v>
      </c>
      <c r="K98" s="49">
        <v>-953.5</v>
      </c>
      <c r="L98" s="49" t="s">
        <v>264</v>
      </c>
      <c r="M98" s="50" t="s">
        <v>180</v>
      </c>
      <c r="N98" s="50"/>
      <c r="O98" s="51" t="s">
        <v>265</v>
      </c>
      <c r="P98" s="51" t="s">
        <v>467</v>
      </c>
    </row>
    <row r="99" spans="1:16" ht="12.75" customHeight="1" thickBot="1">
      <c r="A99" s="28" t="str">
        <f t="shared" si="6"/>
        <v> BBS 13 </v>
      </c>
      <c r="B99" s="5" t="str">
        <f t="shared" si="7"/>
        <v>I</v>
      </c>
      <c r="C99" s="28">
        <f t="shared" si="8"/>
        <v>42074.27</v>
      </c>
      <c r="D99" s="10" t="str">
        <f t="shared" si="9"/>
        <v>vis</v>
      </c>
      <c r="E99" s="48">
        <f>VLOOKUP(C99,Active!C$21:E$970,3,FALSE)</f>
        <v>-943.9993889889887</v>
      </c>
      <c r="F99" s="5" t="s">
        <v>174</v>
      </c>
      <c r="G99" s="10" t="str">
        <f t="shared" si="10"/>
        <v>42074.270</v>
      </c>
      <c r="H99" s="28">
        <f t="shared" si="11"/>
        <v>-944</v>
      </c>
      <c r="I99" s="49" t="s">
        <v>476</v>
      </c>
      <c r="J99" s="50" t="s">
        <v>477</v>
      </c>
      <c r="K99" s="49">
        <v>-944</v>
      </c>
      <c r="L99" s="49" t="s">
        <v>264</v>
      </c>
      <c r="M99" s="50" t="s">
        <v>180</v>
      </c>
      <c r="N99" s="50"/>
      <c r="O99" s="51" t="s">
        <v>265</v>
      </c>
      <c r="P99" s="51" t="s">
        <v>467</v>
      </c>
    </row>
    <row r="100" spans="1:16" ht="12.75" customHeight="1" thickBot="1">
      <c r="A100" s="28" t="str">
        <f t="shared" si="6"/>
        <v> BBS 16 </v>
      </c>
      <c r="B100" s="5" t="str">
        <f t="shared" si="7"/>
        <v>II</v>
      </c>
      <c r="C100" s="28">
        <f t="shared" si="8"/>
        <v>42257.571000000004</v>
      </c>
      <c r="D100" s="10" t="str">
        <f t="shared" si="9"/>
        <v>vis</v>
      </c>
      <c r="E100" s="48">
        <f>VLOOKUP(C100,Active!C$21:E$970,3,FALSE)</f>
        <v>-365.49252190058957</v>
      </c>
      <c r="F100" s="5" t="s">
        <v>174</v>
      </c>
      <c r="G100" s="10" t="str">
        <f t="shared" si="10"/>
        <v>42257.571</v>
      </c>
      <c r="H100" s="28">
        <f t="shared" si="11"/>
        <v>-365.5</v>
      </c>
      <c r="I100" s="49" t="s">
        <v>478</v>
      </c>
      <c r="J100" s="50" t="s">
        <v>479</v>
      </c>
      <c r="K100" s="49">
        <v>-365.5</v>
      </c>
      <c r="L100" s="49" t="s">
        <v>280</v>
      </c>
      <c r="M100" s="50" t="s">
        <v>180</v>
      </c>
      <c r="N100" s="50"/>
      <c r="O100" s="51" t="s">
        <v>265</v>
      </c>
      <c r="P100" s="51" t="s">
        <v>480</v>
      </c>
    </row>
    <row r="101" spans="1:16" ht="12.75" customHeight="1" thickBot="1">
      <c r="A101" s="28" t="str">
        <f t="shared" si="6"/>
        <v> BBS 17 </v>
      </c>
      <c r="B101" s="5" t="str">
        <f t="shared" si="7"/>
        <v>I</v>
      </c>
      <c r="C101" s="28">
        <f t="shared" si="8"/>
        <v>42274.52</v>
      </c>
      <c r="D101" s="10" t="str">
        <f t="shared" si="9"/>
        <v>vis</v>
      </c>
      <c r="E101" s="48">
        <f>VLOOKUP(C101,Active!C$21:E$970,3,FALSE)</f>
        <v>-312.00065393327344</v>
      </c>
      <c r="F101" s="5" t="s">
        <v>174</v>
      </c>
      <c r="G101" s="10" t="str">
        <f t="shared" si="10"/>
        <v>42274.520</v>
      </c>
      <c r="H101" s="28">
        <f t="shared" si="11"/>
        <v>-312</v>
      </c>
      <c r="I101" s="49" t="s">
        <v>481</v>
      </c>
      <c r="J101" s="50" t="s">
        <v>482</v>
      </c>
      <c r="K101" s="49">
        <v>-312</v>
      </c>
      <c r="L101" s="49" t="s">
        <v>196</v>
      </c>
      <c r="M101" s="50" t="s">
        <v>180</v>
      </c>
      <c r="N101" s="50"/>
      <c r="O101" s="51" t="s">
        <v>265</v>
      </c>
      <c r="P101" s="51" t="s">
        <v>483</v>
      </c>
    </row>
    <row r="102" spans="1:16" ht="12.75" customHeight="1" thickBot="1">
      <c r="A102" s="28" t="str">
        <f t="shared" si="6"/>
        <v> BBS 17 </v>
      </c>
      <c r="B102" s="5" t="str">
        <f t="shared" si="7"/>
        <v>II</v>
      </c>
      <c r="C102" s="28">
        <f t="shared" si="8"/>
        <v>42276.578000000001</v>
      </c>
      <c r="D102" s="10" t="str">
        <f t="shared" si="9"/>
        <v>vis</v>
      </c>
      <c r="E102" s="48">
        <f>VLOOKUP(C102,Active!C$21:E$970,3,FALSE)</f>
        <v>-305.50550588459663</v>
      </c>
      <c r="F102" s="5" t="s">
        <v>174</v>
      </c>
      <c r="G102" s="10" t="str">
        <f t="shared" si="10"/>
        <v>42276.578</v>
      </c>
      <c r="H102" s="28">
        <f t="shared" si="11"/>
        <v>-305.5</v>
      </c>
      <c r="I102" s="49" t="s">
        <v>484</v>
      </c>
      <c r="J102" s="50" t="s">
        <v>485</v>
      </c>
      <c r="K102" s="49">
        <v>-305.5</v>
      </c>
      <c r="L102" s="49" t="s">
        <v>193</v>
      </c>
      <c r="M102" s="50" t="s">
        <v>180</v>
      </c>
      <c r="N102" s="50"/>
      <c r="O102" s="51" t="s">
        <v>265</v>
      </c>
      <c r="P102" s="51" t="s">
        <v>483</v>
      </c>
    </row>
    <row r="103" spans="1:16" ht="12.75" customHeight="1" thickBot="1">
      <c r="A103" s="28" t="str">
        <f t="shared" si="6"/>
        <v> BBS 17 </v>
      </c>
      <c r="B103" s="5" t="str">
        <f t="shared" si="7"/>
        <v>I</v>
      </c>
      <c r="C103" s="28">
        <f t="shared" si="8"/>
        <v>42285.607000000004</v>
      </c>
      <c r="D103" s="10" t="str">
        <f t="shared" si="9"/>
        <v>vis</v>
      </c>
      <c r="E103" s="48">
        <f>VLOOKUP(C103,Active!C$21:E$970,3,FALSE)</f>
        <v>-277.00954294417471</v>
      </c>
      <c r="F103" s="5" t="s">
        <v>174</v>
      </c>
      <c r="G103" s="10" t="str">
        <f t="shared" si="10"/>
        <v>42285.607</v>
      </c>
      <c r="H103" s="28">
        <f t="shared" si="11"/>
        <v>-277</v>
      </c>
      <c r="I103" s="49" t="s">
        <v>486</v>
      </c>
      <c r="J103" s="50" t="s">
        <v>487</v>
      </c>
      <c r="K103" s="49">
        <v>-277</v>
      </c>
      <c r="L103" s="49" t="s">
        <v>176</v>
      </c>
      <c r="M103" s="50" t="s">
        <v>180</v>
      </c>
      <c r="N103" s="50"/>
      <c r="O103" s="51" t="s">
        <v>265</v>
      </c>
      <c r="P103" s="51" t="s">
        <v>483</v>
      </c>
    </row>
    <row r="104" spans="1:16" ht="12.75" customHeight="1" thickBot="1">
      <c r="A104" s="28" t="str">
        <f t="shared" si="6"/>
        <v> BBS 17 </v>
      </c>
      <c r="B104" s="5" t="str">
        <f t="shared" si="7"/>
        <v>II</v>
      </c>
      <c r="C104" s="28">
        <f t="shared" si="8"/>
        <v>42289.561999999998</v>
      </c>
      <c r="D104" s="10" t="str">
        <f t="shared" si="9"/>
        <v>vis</v>
      </c>
      <c r="E104" s="48">
        <f>VLOOKUP(C104,Active!C$21:E$970,3,FALSE)</f>
        <v>-264.52737067380343</v>
      </c>
      <c r="F104" s="5" t="s">
        <v>174</v>
      </c>
      <c r="G104" s="10" t="str">
        <f t="shared" si="10"/>
        <v>42289.562</v>
      </c>
      <c r="H104" s="28">
        <f t="shared" si="11"/>
        <v>-264.5</v>
      </c>
      <c r="I104" s="49" t="s">
        <v>488</v>
      </c>
      <c r="J104" s="50" t="s">
        <v>489</v>
      </c>
      <c r="K104" s="49">
        <v>-264.5</v>
      </c>
      <c r="L104" s="49" t="s">
        <v>179</v>
      </c>
      <c r="M104" s="50" t="s">
        <v>180</v>
      </c>
      <c r="N104" s="50"/>
      <c r="O104" s="51" t="s">
        <v>345</v>
      </c>
      <c r="P104" s="51" t="s">
        <v>483</v>
      </c>
    </row>
    <row r="105" spans="1:16" ht="12.75" customHeight="1" thickBot="1">
      <c r="A105" s="28" t="str">
        <f t="shared" si="6"/>
        <v> BBS 17 </v>
      </c>
      <c r="B105" s="5" t="str">
        <f t="shared" si="7"/>
        <v>II</v>
      </c>
      <c r="C105" s="28">
        <f t="shared" si="8"/>
        <v>42289.563000000002</v>
      </c>
      <c r="D105" s="10" t="str">
        <f t="shared" si="9"/>
        <v>vis</v>
      </c>
      <c r="E105" s="48">
        <f>VLOOKUP(C105,Active!C$21:E$970,3,FALSE)</f>
        <v>-264.5242146251768</v>
      </c>
      <c r="F105" s="5" t="s">
        <v>174</v>
      </c>
      <c r="G105" s="10" t="str">
        <f t="shared" si="10"/>
        <v>42289.563</v>
      </c>
      <c r="H105" s="28">
        <f t="shared" si="11"/>
        <v>-264.5</v>
      </c>
      <c r="I105" s="49" t="s">
        <v>490</v>
      </c>
      <c r="J105" s="50" t="s">
        <v>491</v>
      </c>
      <c r="K105" s="49">
        <v>-264.5</v>
      </c>
      <c r="L105" s="49" t="s">
        <v>287</v>
      </c>
      <c r="M105" s="50" t="s">
        <v>180</v>
      </c>
      <c r="N105" s="50"/>
      <c r="O105" s="51" t="s">
        <v>265</v>
      </c>
      <c r="P105" s="51" t="s">
        <v>483</v>
      </c>
    </row>
    <row r="106" spans="1:16" ht="12.75" customHeight="1" thickBot="1">
      <c r="A106" s="28" t="str">
        <f t="shared" si="6"/>
        <v> BBS 17 </v>
      </c>
      <c r="B106" s="5" t="str">
        <f t="shared" si="7"/>
        <v>I</v>
      </c>
      <c r="C106" s="28">
        <f t="shared" si="8"/>
        <v>42299.553999999996</v>
      </c>
      <c r="D106" s="10" t="str">
        <f t="shared" si="9"/>
        <v>vis</v>
      </c>
      <c r="E106" s="48">
        <f>VLOOKUP(C106,Active!C$21:E$970,3,FALSE)</f>
        <v>-232.99213291762024</v>
      </c>
      <c r="F106" s="5" t="s">
        <v>174</v>
      </c>
      <c r="G106" s="10" t="str">
        <f t="shared" si="10"/>
        <v>42299.554</v>
      </c>
      <c r="H106" s="28">
        <f t="shared" si="11"/>
        <v>-233</v>
      </c>
      <c r="I106" s="49" t="s">
        <v>492</v>
      </c>
      <c r="J106" s="50" t="s">
        <v>493</v>
      </c>
      <c r="K106" s="49">
        <v>-233</v>
      </c>
      <c r="L106" s="49" t="s">
        <v>280</v>
      </c>
      <c r="M106" s="50" t="s">
        <v>180</v>
      </c>
      <c r="N106" s="50"/>
      <c r="O106" s="51" t="s">
        <v>265</v>
      </c>
      <c r="P106" s="51" t="s">
        <v>483</v>
      </c>
    </row>
    <row r="107" spans="1:16" ht="12.75" customHeight="1" thickBot="1">
      <c r="A107" s="28" t="str">
        <f t="shared" si="6"/>
        <v> BBS 17 </v>
      </c>
      <c r="B107" s="5" t="str">
        <f t="shared" si="7"/>
        <v>II</v>
      </c>
      <c r="C107" s="28">
        <f t="shared" si="8"/>
        <v>42301.605000000003</v>
      </c>
      <c r="D107" s="10" t="str">
        <f t="shared" si="9"/>
        <v>vis</v>
      </c>
      <c r="E107" s="48">
        <f>VLOOKUP(C107,Active!C$21:E$970,3,FALSE)</f>
        <v>-226.51907720923802</v>
      </c>
      <c r="F107" s="5" t="s">
        <v>174</v>
      </c>
      <c r="G107" s="10" t="str">
        <f t="shared" si="10"/>
        <v>42301.605</v>
      </c>
      <c r="H107" s="28">
        <f t="shared" si="11"/>
        <v>-226.5</v>
      </c>
      <c r="I107" s="49" t="s">
        <v>494</v>
      </c>
      <c r="J107" s="50" t="s">
        <v>495</v>
      </c>
      <c r="K107" s="49">
        <v>-226.5</v>
      </c>
      <c r="L107" s="49" t="s">
        <v>214</v>
      </c>
      <c r="M107" s="50" t="s">
        <v>180</v>
      </c>
      <c r="N107" s="50"/>
      <c r="O107" s="51" t="s">
        <v>265</v>
      </c>
      <c r="P107" s="51" t="s">
        <v>483</v>
      </c>
    </row>
    <row r="108" spans="1:16" ht="12.75" customHeight="1" thickBot="1">
      <c r="A108" s="28" t="str">
        <f t="shared" si="6"/>
        <v> BBS 17 </v>
      </c>
      <c r="B108" s="5" t="str">
        <f t="shared" si="7"/>
        <v>II</v>
      </c>
      <c r="C108" s="28">
        <f t="shared" si="8"/>
        <v>42303.510999999999</v>
      </c>
      <c r="D108" s="10" t="str">
        <f t="shared" si="9"/>
        <v>vis</v>
      </c>
      <c r="E108" s="48">
        <f>VLOOKUP(C108,Active!C$21:E$970,3,FALSE)</f>
        <v>-220.50364854999566</v>
      </c>
      <c r="F108" s="5" t="s">
        <v>174</v>
      </c>
      <c r="G108" s="10" t="str">
        <f t="shared" si="10"/>
        <v>42303.511</v>
      </c>
      <c r="H108" s="28">
        <f t="shared" si="11"/>
        <v>-220.5</v>
      </c>
      <c r="I108" s="49" t="s">
        <v>496</v>
      </c>
      <c r="J108" s="50" t="s">
        <v>497</v>
      </c>
      <c r="K108" s="49">
        <v>-220.5</v>
      </c>
      <c r="L108" s="49" t="s">
        <v>190</v>
      </c>
      <c r="M108" s="50" t="s">
        <v>180</v>
      </c>
      <c r="N108" s="50"/>
      <c r="O108" s="51" t="s">
        <v>265</v>
      </c>
      <c r="P108" s="51" t="s">
        <v>483</v>
      </c>
    </row>
    <row r="109" spans="1:16" ht="12.75" customHeight="1" thickBot="1">
      <c r="A109" s="28" t="str">
        <f t="shared" si="6"/>
        <v> BBS 18 </v>
      </c>
      <c r="B109" s="5" t="str">
        <f t="shared" si="7"/>
        <v>II</v>
      </c>
      <c r="C109" s="28">
        <f t="shared" si="8"/>
        <v>42337.415000000001</v>
      </c>
      <c r="D109" s="10" t="str">
        <f t="shared" si="9"/>
        <v>vis</v>
      </c>
      <c r="E109" s="48">
        <f>VLOOKUP(C109,Active!C$21:E$970,3,FALSE)</f>
        <v>-113.50097632362659</v>
      </c>
      <c r="F109" s="5" t="s">
        <v>174</v>
      </c>
      <c r="G109" s="10" t="str">
        <f t="shared" si="10"/>
        <v>42337.415</v>
      </c>
      <c r="H109" s="28">
        <f t="shared" si="11"/>
        <v>-113.5</v>
      </c>
      <c r="I109" s="49" t="s">
        <v>498</v>
      </c>
      <c r="J109" s="50" t="s">
        <v>499</v>
      </c>
      <c r="K109" s="49">
        <v>-113.5</v>
      </c>
      <c r="L109" s="49" t="s">
        <v>196</v>
      </c>
      <c r="M109" s="50" t="s">
        <v>180</v>
      </c>
      <c r="N109" s="50"/>
      <c r="O109" s="51" t="s">
        <v>265</v>
      </c>
      <c r="P109" s="51" t="s">
        <v>500</v>
      </c>
    </row>
    <row r="110" spans="1:16" ht="12.75" customHeight="1" thickBot="1">
      <c r="A110" s="28" t="str">
        <f t="shared" si="6"/>
        <v> BBS 18 </v>
      </c>
      <c r="B110" s="5" t="str">
        <f t="shared" si="7"/>
        <v>I</v>
      </c>
      <c r="C110" s="28">
        <f t="shared" si="8"/>
        <v>42339.466999999997</v>
      </c>
      <c r="D110" s="10" t="str">
        <f t="shared" si="9"/>
        <v>vis</v>
      </c>
      <c r="E110" s="48">
        <f>VLOOKUP(C110,Active!C$21:E$970,3,FALSE)</f>
        <v>-107.02476456666366</v>
      </c>
      <c r="F110" s="5" t="s">
        <v>174</v>
      </c>
      <c r="G110" s="10" t="str">
        <f t="shared" si="10"/>
        <v>42339.467</v>
      </c>
      <c r="H110" s="28">
        <f t="shared" si="11"/>
        <v>-107</v>
      </c>
      <c r="I110" s="49" t="s">
        <v>501</v>
      </c>
      <c r="J110" s="50" t="s">
        <v>502</v>
      </c>
      <c r="K110" s="49">
        <v>-107</v>
      </c>
      <c r="L110" s="49" t="s">
        <v>287</v>
      </c>
      <c r="M110" s="50" t="s">
        <v>180</v>
      </c>
      <c r="N110" s="50"/>
      <c r="O110" s="51" t="s">
        <v>303</v>
      </c>
      <c r="P110" s="51" t="s">
        <v>500</v>
      </c>
    </row>
    <row r="111" spans="1:16" ht="12.75" customHeight="1" thickBot="1">
      <c r="A111" s="28" t="str">
        <f t="shared" si="6"/>
        <v> BBS 18 </v>
      </c>
      <c r="B111" s="5" t="str">
        <f t="shared" si="7"/>
        <v>II</v>
      </c>
      <c r="C111" s="28">
        <f t="shared" si="8"/>
        <v>42365.288</v>
      </c>
      <c r="D111" s="10" t="str">
        <f t="shared" si="9"/>
        <v>vis</v>
      </c>
      <c r="E111" s="48">
        <f>VLOOKUP(C111,Active!C$21:E$970,3,FALSE)</f>
        <v>-25.532433291378425</v>
      </c>
      <c r="F111" s="5" t="s">
        <v>174</v>
      </c>
      <c r="G111" s="10" t="str">
        <f t="shared" si="10"/>
        <v>42365.288</v>
      </c>
      <c r="H111" s="28">
        <f t="shared" si="11"/>
        <v>-25.5</v>
      </c>
      <c r="I111" s="49" t="s">
        <v>503</v>
      </c>
      <c r="J111" s="50" t="s">
        <v>504</v>
      </c>
      <c r="K111" s="49">
        <v>-25.5</v>
      </c>
      <c r="L111" s="49" t="s">
        <v>411</v>
      </c>
      <c r="M111" s="50" t="s">
        <v>180</v>
      </c>
      <c r="N111" s="50"/>
      <c r="O111" s="51" t="s">
        <v>345</v>
      </c>
      <c r="P111" s="51" t="s">
        <v>500</v>
      </c>
    </row>
    <row r="112" spans="1:16" ht="12.75" customHeight="1" thickBot="1">
      <c r="A112" s="28" t="str">
        <f t="shared" si="6"/>
        <v> BBS 18 </v>
      </c>
      <c r="B112" s="5" t="str">
        <f t="shared" si="7"/>
        <v>II</v>
      </c>
      <c r="C112" s="28">
        <f t="shared" si="8"/>
        <v>42365.294000000002</v>
      </c>
      <c r="D112" s="10" t="str">
        <f t="shared" si="9"/>
        <v>vis</v>
      </c>
      <c r="E112" s="48">
        <f>VLOOKUP(C112,Active!C$21:E$970,3,FALSE)</f>
        <v>-25.513496999687504</v>
      </c>
      <c r="F112" s="5" t="s">
        <v>174</v>
      </c>
      <c r="G112" s="10" t="str">
        <f t="shared" si="10"/>
        <v>42365.294</v>
      </c>
      <c r="H112" s="28">
        <f t="shared" si="11"/>
        <v>-25.5</v>
      </c>
      <c r="I112" s="49" t="s">
        <v>505</v>
      </c>
      <c r="J112" s="50" t="s">
        <v>506</v>
      </c>
      <c r="K112" s="49">
        <v>-25.5</v>
      </c>
      <c r="L112" s="49" t="s">
        <v>327</v>
      </c>
      <c r="M112" s="50" t="s">
        <v>180</v>
      </c>
      <c r="N112" s="50"/>
      <c r="O112" s="51" t="s">
        <v>265</v>
      </c>
      <c r="P112" s="51" t="s">
        <v>500</v>
      </c>
    </row>
    <row r="113" spans="1:16" ht="12.75" customHeight="1" thickBot="1">
      <c r="A113" s="28" t="str">
        <f t="shared" si="6"/>
        <v> BBS 18 </v>
      </c>
      <c r="B113" s="5" t="str">
        <f t="shared" si="7"/>
        <v>I</v>
      </c>
      <c r="C113" s="28">
        <f t="shared" si="8"/>
        <v>42365.459000000003</v>
      </c>
      <c r="D113" s="10" t="str">
        <f t="shared" si="9"/>
        <v>vis</v>
      </c>
      <c r="E113" s="48">
        <f>VLOOKUP(C113,Active!C$21:E$970,3,FALSE)</f>
        <v>-24.992748978290525</v>
      </c>
      <c r="F113" s="5" t="s">
        <v>174</v>
      </c>
      <c r="G113" s="10" t="str">
        <f t="shared" si="10"/>
        <v>42365.459</v>
      </c>
      <c r="H113" s="28">
        <f t="shared" si="11"/>
        <v>-25</v>
      </c>
      <c r="I113" s="49" t="s">
        <v>507</v>
      </c>
      <c r="J113" s="50" t="s">
        <v>508</v>
      </c>
      <c r="K113" s="49">
        <v>-25</v>
      </c>
      <c r="L113" s="49" t="s">
        <v>280</v>
      </c>
      <c r="M113" s="50" t="s">
        <v>180</v>
      </c>
      <c r="N113" s="50"/>
      <c r="O113" s="51" t="s">
        <v>265</v>
      </c>
      <c r="P113" s="51" t="s">
        <v>500</v>
      </c>
    </row>
    <row r="114" spans="1:16" ht="12.75" customHeight="1" thickBot="1">
      <c r="A114" s="28" t="str">
        <f t="shared" si="6"/>
        <v> BBS 18 </v>
      </c>
      <c r="B114" s="5" t="str">
        <f t="shared" si="7"/>
        <v>I</v>
      </c>
      <c r="C114" s="28">
        <f t="shared" si="8"/>
        <v>42367.351999999999</v>
      </c>
      <c r="D114" s="10" t="str">
        <f t="shared" si="9"/>
        <v>vis</v>
      </c>
      <c r="E114" s="48">
        <f>VLOOKUP(C114,Active!C$21:E$970,3,FALSE)</f>
        <v>-19.018348951033655</v>
      </c>
      <c r="F114" s="5" t="s">
        <v>174</v>
      </c>
      <c r="G114" s="10" t="str">
        <f t="shared" si="10"/>
        <v>42367.352</v>
      </c>
      <c r="H114" s="28">
        <f t="shared" si="11"/>
        <v>-19</v>
      </c>
      <c r="I114" s="49" t="s">
        <v>509</v>
      </c>
      <c r="J114" s="50" t="s">
        <v>510</v>
      </c>
      <c r="K114" s="49">
        <v>-19</v>
      </c>
      <c r="L114" s="49" t="s">
        <v>214</v>
      </c>
      <c r="M114" s="50" t="s">
        <v>180</v>
      </c>
      <c r="N114" s="50"/>
      <c r="O114" s="51" t="s">
        <v>265</v>
      </c>
      <c r="P114" s="51" t="s">
        <v>500</v>
      </c>
    </row>
    <row r="115" spans="1:16" ht="12.75" customHeight="1" thickBot="1">
      <c r="A115" s="28" t="str">
        <f t="shared" si="6"/>
        <v> BBS 18 </v>
      </c>
      <c r="B115" s="5" t="str">
        <f t="shared" si="7"/>
        <v>I</v>
      </c>
      <c r="C115" s="28">
        <f t="shared" si="8"/>
        <v>42373.374000000003</v>
      </c>
      <c r="D115" s="10" t="str">
        <f t="shared" si="9"/>
        <v>vis</v>
      </c>
      <c r="E115" s="48">
        <f>VLOOKUP(C115,Active!C$21:E$970,3,FALSE)</f>
        <v>-1.2624194437650364E-2</v>
      </c>
      <c r="F115" s="5" t="s">
        <v>174</v>
      </c>
      <c r="G115" s="10" t="str">
        <f t="shared" si="10"/>
        <v>42373.374</v>
      </c>
      <c r="H115" s="28">
        <f t="shared" si="11"/>
        <v>0</v>
      </c>
      <c r="I115" s="49" t="s">
        <v>511</v>
      </c>
      <c r="J115" s="50" t="s">
        <v>512</v>
      </c>
      <c r="K115" s="49">
        <v>0</v>
      </c>
      <c r="L115" s="49" t="s">
        <v>327</v>
      </c>
      <c r="M115" s="50" t="s">
        <v>180</v>
      </c>
      <c r="N115" s="50"/>
      <c r="O115" s="51" t="s">
        <v>265</v>
      </c>
      <c r="P115" s="51" t="s">
        <v>500</v>
      </c>
    </row>
    <row r="116" spans="1:16" ht="12.75" customHeight="1" thickBot="1">
      <c r="A116" s="28" t="str">
        <f t="shared" si="6"/>
        <v> BBS 18 </v>
      </c>
      <c r="B116" s="5" t="str">
        <f t="shared" si="7"/>
        <v>II</v>
      </c>
      <c r="C116" s="28">
        <f t="shared" si="8"/>
        <v>42377.337</v>
      </c>
      <c r="D116" s="10" t="str">
        <f t="shared" si="9"/>
        <v>vis</v>
      </c>
      <c r="E116" s="48">
        <f>VLOOKUP(C116,Active!C$21:E$970,3,FALSE)</f>
        <v>12.494796464854907</v>
      </c>
      <c r="F116" s="5" t="s">
        <v>174</v>
      </c>
      <c r="G116" s="10" t="str">
        <f t="shared" si="10"/>
        <v>42377.337</v>
      </c>
      <c r="H116" s="28">
        <f t="shared" si="11"/>
        <v>12.5</v>
      </c>
      <c r="I116" s="49" t="s">
        <v>513</v>
      </c>
      <c r="J116" s="50" t="s">
        <v>514</v>
      </c>
      <c r="K116" s="49">
        <v>12.5</v>
      </c>
      <c r="L116" s="49" t="s">
        <v>193</v>
      </c>
      <c r="M116" s="50" t="s">
        <v>180</v>
      </c>
      <c r="N116" s="50"/>
      <c r="O116" s="51" t="s">
        <v>265</v>
      </c>
      <c r="P116" s="51" t="s">
        <v>500</v>
      </c>
    </row>
    <row r="117" spans="1:16" ht="12.75" customHeight="1" thickBot="1">
      <c r="A117" s="28" t="str">
        <f t="shared" si="6"/>
        <v> BBS 19 </v>
      </c>
      <c r="B117" s="5" t="str">
        <f t="shared" si="7"/>
        <v>II</v>
      </c>
      <c r="C117" s="28">
        <f t="shared" si="8"/>
        <v>42385.258999999998</v>
      </c>
      <c r="D117" s="10" t="str">
        <f t="shared" si="9"/>
        <v>vis</v>
      </c>
      <c r="E117" s="48">
        <f>VLOOKUP(C117,Active!C$21:E$970,3,FALSE)</f>
        <v>37.497013589002378</v>
      </c>
      <c r="F117" s="5" t="s">
        <v>174</v>
      </c>
      <c r="G117" s="10" t="str">
        <f t="shared" si="10"/>
        <v>42385.259</v>
      </c>
      <c r="H117" s="28">
        <f t="shared" si="11"/>
        <v>37.5</v>
      </c>
      <c r="I117" s="49" t="s">
        <v>515</v>
      </c>
      <c r="J117" s="50" t="s">
        <v>516</v>
      </c>
      <c r="K117" s="49">
        <v>37.5</v>
      </c>
      <c r="L117" s="49" t="s">
        <v>190</v>
      </c>
      <c r="M117" s="50" t="s">
        <v>180</v>
      </c>
      <c r="N117" s="50"/>
      <c r="O117" s="51" t="s">
        <v>303</v>
      </c>
      <c r="P117" s="51" t="s">
        <v>517</v>
      </c>
    </row>
    <row r="118" spans="1:16" ht="12.75" customHeight="1" thickBot="1">
      <c r="A118" s="28" t="str">
        <f t="shared" si="6"/>
        <v> BBS 19 </v>
      </c>
      <c r="B118" s="5" t="str">
        <f t="shared" si="7"/>
        <v>I</v>
      </c>
      <c r="C118" s="28">
        <f t="shared" si="8"/>
        <v>42385.421999999999</v>
      </c>
      <c r="D118" s="10" t="str">
        <f t="shared" si="9"/>
        <v>vis</v>
      </c>
      <c r="E118" s="48">
        <f>VLOOKUP(C118,Active!C$21:E$970,3,FALSE)</f>
        <v>38.011449513169048</v>
      </c>
      <c r="F118" s="5" t="s">
        <v>174</v>
      </c>
      <c r="G118" s="10" t="str">
        <f t="shared" si="10"/>
        <v>42385.422</v>
      </c>
      <c r="H118" s="28">
        <f t="shared" si="11"/>
        <v>38</v>
      </c>
      <c r="I118" s="49" t="s">
        <v>518</v>
      </c>
      <c r="J118" s="50" t="s">
        <v>519</v>
      </c>
      <c r="K118" s="49">
        <v>38</v>
      </c>
      <c r="L118" s="49" t="s">
        <v>300</v>
      </c>
      <c r="M118" s="50" t="s">
        <v>180</v>
      </c>
      <c r="N118" s="50"/>
      <c r="O118" s="51" t="s">
        <v>265</v>
      </c>
      <c r="P118" s="51" t="s">
        <v>517</v>
      </c>
    </row>
    <row r="119" spans="1:16" ht="12.75" customHeight="1" thickBot="1">
      <c r="A119" s="28" t="str">
        <f t="shared" si="6"/>
        <v>IBVS 1249 </v>
      </c>
      <c r="B119" s="5" t="str">
        <f t="shared" si="7"/>
        <v>II</v>
      </c>
      <c r="C119" s="28">
        <f t="shared" si="8"/>
        <v>42392.544999999998</v>
      </c>
      <c r="D119" s="10" t="str">
        <f t="shared" si="9"/>
        <v>vis</v>
      </c>
      <c r="E119" s="48">
        <f>VLOOKUP(C119,Active!C$21:E$970,3,FALSE)</f>
        <v>60.491983794325613</v>
      </c>
      <c r="F119" s="5" t="s">
        <v>174</v>
      </c>
      <c r="G119" s="10" t="str">
        <f t="shared" si="10"/>
        <v>42392.545</v>
      </c>
      <c r="H119" s="28">
        <f t="shared" si="11"/>
        <v>60.5</v>
      </c>
      <c r="I119" s="49" t="s">
        <v>520</v>
      </c>
      <c r="J119" s="50" t="s">
        <v>521</v>
      </c>
      <c r="K119" s="49">
        <v>60.5</v>
      </c>
      <c r="L119" s="49" t="s">
        <v>176</v>
      </c>
      <c r="M119" s="50" t="s">
        <v>180</v>
      </c>
      <c r="N119" s="50"/>
      <c r="O119" s="51" t="s">
        <v>522</v>
      </c>
      <c r="P119" s="52" t="s">
        <v>523</v>
      </c>
    </row>
    <row r="120" spans="1:16" ht="12.75" customHeight="1" thickBot="1">
      <c r="A120" s="28" t="str">
        <f t="shared" si="6"/>
        <v> BBS 19 </v>
      </c>
      <c r="B120" s="5" t="str">
        <f t="shared" si="7"/>
        <v>II</v>
      </c>
      <c r="C120" s="28">
        <f t="shared" si="8"/>
        <v>42395.404999999999</v>
      </c>
      <c r="D120" s="10" t="str">
        <f t="shared" si="9"/>
        <v>vis</v>
      </c>
      <c r="E120" s="48">
        <f>VLOOKUP(C120,Active!C$21:E$970,3,FALSE)</f>
        <v>69.518282831827307</v>
      </c>
      <c r="F120" s="5" t="s">
        <v>174</v>
      </c>
      <c r="G120" s="10" t="str">
        <f t="shared" si="10"/>
        <v>42395.405</v>
      </c>
      <c r="H120" s="28">
        <f t="shared" si="11"/>
        <v>69.5</v>
      </c>
      <c r="I120" s="49" t="s">
        <v>524</v>
      </c>
      <c r="J120" s="50" t="s">
        <v>525</v>
      </c>
      <c r="K120" s="49">
        <v>69.5</v>
      </c>
      <c r="L120" s="49" t="s">
        <v>269</v>
      </c>
      <c r="M120" s="50" t="s">
        <v>180</v>
      </c>
      <c r="N120" s="50"/>
      <c r="O120" s="51" t="s">
        <v>265</v>
      </c>
      <c r="P120" s="51" t="s">
        <v>517</v>
      </c>
    </row>
    <row r="121" spans="1:16" ht="12.75" customHeight="1" thickBot="1">
      <c r="A121" s="28" t="str">
        <f t="shared" si="6"/>
        <v> BBS 19 </v>
      </c>
      <c r="B121" s="5" t="str">
        <f t="shared" si="7"/>
        <v>II</v>
      </c>
      <c r="C121" s="28">
        <f t="shared" si="8"/>
        <v>42396.339</v>
      </c>
      <c r="D121" s="10" t="str">
        <f t="shared" si="9"/>
        <v>vis</v>
      </c>
      <c r="E121" s="48">
        <f>VLOOKUP(C121,Active!C$21:E$970,3,FALSE)</f>
        <v>72.466032237783537</v>
      </c>
      <c r="F121" s="5" t="s">
        <v>174</v>
      </c>
      <c r="G121" s="10" t="str">
        <f t="shared" si="10"/>
        <v>42396.339</v>
      </c>
      <c r="H121" s="28">
        <f t="shared" si="11"/>
        <v>72.5</v>
      </c>
      <c r="I121" s="49" t="s">
        <v>526</v>
      </c>
      <c r="J121" s="50" t="s">
        <v>527</v>
      </c>
      <c r="K121" s="49">
        <v>72.5</v>
      </c>
      <c r="L121" s="49" t="s">
        <v>528</v>
      </c>
      <c r="M121" s="50" t="s">
        <v>180</v>
      </c>
      <c r="N121" s="50"/>
      <c r="O121" s="51" t="s">
        <v>265</v>
      </c>
      <c r="P121" s="51" t="s">
        <v>517</v>
      </c>
    </row>
    <row r="122" spans="1:16" ht="12.75" customHeight="1" thickBot="1">
      <c r="A122" s="28" t="str">
        <f t="shared" si="6"/>
        <v> BBS 19 </v>
      </c>
      <c r="B122" s="5" t="str">
        <f t="shared" si="7"/>
        <v>II</v>
      </c>
      <c r="C122" s="28">
        <f t="shared" si="8"/>
        <v>42398.256000000001</v>
      </c>
      <c r="D122" s="10" t="str">
        <f t="shared" si="9"/>
        <v>vis</v>
      </c>
      <c r="E122" s="48">
        <f>VLOOKUP(C122,Active!C$21:E$970,3,FALSE)</f>
        <v>78.516177431804095</v>
      </c>
      <c r="F122" s="5" t="s">
        <v>174</v>
      </c>
      <c r="G122" s="10" t="str">
        <f t="shared" si="10"/>
        <v>42398.256</v>
      </c>
      <c r="H122" s="28">
        <f t="shared" si="11"/>
        <v>78.5</v>
      </c>
      <c r="I122" s="49" t="s">
        <v>529</v>
      </c>
      <c r="J122" s="50" t="s">
        <v>530</v>
      </c>
      <c r="K122" s="49">
        <v>78.5</v>
      </c>
      <c r="L122" s="49" t="s">
        <v>219</v>
      </c>
      <c r="M122" s="50" t="s">
        <v>180</v>
      </c>
      <c r="N122" s="50"/>
      <c r="O122" s="51" t="s">
        <v>265</v>
      </c>
      <c r="P122" s="51" t="s">
        <v>517</v>
      </c>
    </row>
    <row r="123" spans="1:16" ht="12.75" customHeight="1" thickBot="1">
      <c r="A123" s="28" t="str">
        <f t="shared" si="6"/>
        <v> BBS 19 </v>
      </c>
      <c r="B123" s="5" t="str">
        <f t="shared" si="7"/>
        <v>II</v>
      </c>
      <c r="C123" s="28">
        <f t="shared" si="8"/>
        <v>42402.345000000001</v>
      </c>
      <c r="D123" s="10" t="str">
        <f t="shared" si="9"/>
        <v>vis</v>
      </c>
      <c r="E123" s="48">
        <f>VLOOKUP(C123,Active!C$21:E$970,3,FALSE)</f>
        <v>91.421260216537092</v>
      </c>
      <c r="F123" s="5" t="s">
        <v>174</v>
      </c>
      <c r="G123" s="10" t="str">
        <f t="shared" si="10"/>
        <v>42402.345</v>
      </c>
      <c r="H123" s="28">
        <f t="shared" si="11"/>
        <v>91.5</v>
      </c>
      <c r="I123" s="49" t="s">
        <v>531</v>
      </c>
      <c r="J123" s="50" t="s">
        <v>532</v>
      </c>
      <c r="K123" s="49">
        <v>91.5</v>
      </c>
      <c r="L123" s="49" t="s">
        <v>533</v>
      </c>
      <c r="M123" s="50" t="s">
        <v>180</v>
      </c>
      <c r="N123" s="50"/>
      <c r="O123" s="51" t="s">
        <v>265</v>
      </c>
      <c r="P123" s="51" t="s">
        <v>517</v>
      </c>
    </row>
    <row r="124" spans="1:16" ht="12.75" customHeight="1" thickBot="1">
      <c r="A124" s="28" t="str">
        <f t="shared" si="6"/>
        <v> BBS 19 </v>
      </c>
      <c r="B124" s="5" t="str">
        <f t="shared" si="7"/>
        <v>II</v>
      </c>
      <c r="C124" s="28">
        <f t="shared" si="8"/>
        <v>42403.305</v>
      </c>
      <c r="D124" s="10" t="str">
        <f t="shared" si="9"/>
        <v>vis</v>
      </c>
      <c r="E124" s="48">
        <f>VLOOKUP(C124,Active!C$21:E$970,3,FALSE)</f>
        <v>94.451066886464361</v>
      </c>
      <c r="F124" s="5" t="s">
        <v>174</v>
      </c>
      <c r="G124" s="10" t="str">
        <f t="shared" si="10"/>
        <v>42403.305</v>
      </c>
      <c r="H124" s="28">
        <f t="shared" si="11"/>
        <v>94.5</v>
      </c>
      <c r="I124" s="49" t="s">
        <v>534</v>
      </c>
      <c r="J124" s="50" t="s">
        <v>535</v>
      </c>
      <c r="K124" s="49">
        <v>94.5</v>
      </c>
      <c r="L124" s="49" t="s">
        <v>536</v>
      </c>
      <c r="M124" s="50" t="s">
        <v>180</v>
      </c>
      <c r="N124" s="50"/>
      <c r="O124" s="51" t="s">
        <v>345</v>
      </c>
      <c r="P124" s="51" t="s">
        <v>517</v>
      </c>
    </row>
    <row r="125" spans="1:16" ht="12.75" customHeight="1" thickBot="1">
      <c r="A125" s="28" t="str">
        <f t="shared" si="6"/>
        <v> BBS 19 </v>
      </c>
      <c r="B125" s="5" t="str">
        <f t="shared" si="7"/>
        <v>II</v>
      </c>
      <c r="C125" s="28">
        <f t="shared" si="8"/>
        <v>42403.32</v>
      </c>
      <c r="D125" s="10" t="str">
        <f t="shared" si="9"/>
        <v>vis</v>
      </c>
      <c r="E125" s="48">
        <f>VLOOKUP(C125,Active!C$21:E$970,3,FALSE)</f>
        <v>94.498407615680179</v>
      </c>
      <c r="F125" s="5" t="s">
        <v>174</v>
      </c>
      <c r="G125" s="10" t="str">
        <f t="shared" si="10"/>
        <v>42403.320</v>
      </c>
      <c r="H125" s="28">
        <f t="shared" si="11"/>
        <v>94.5</v>
      </c>
      <c r="I125" s="49" t="s">
        <v>537</v>
      </c>
      <c r="J125" s="50" t="s">
        <v>538</v>
      </c>
      <c r="K125" s="49">
        <v>94.5</v>
      </c>
      <c r="L125" s="49" t="s">
        <v>190</v>
      </c>
      <c r="M125" s="50" t="s">
        <v>180</v>
      </c>
      <c r="N125" s="50"/>
      <c r="O125" s="51" t="s">
        <v>265</v>
      </c>
      <c r="P125" s="51" t="s">
        <v>517</v>
      </c>
    </row>
    <row r="126" spans="1:16" ht="12.75" customHeight="1" thickBot="1">
      <c r="A126" s="28" t="str">
        <f t="shared" si="6"/>
        <v> BBS 19 </v>
      </c>
      <c r="B126" s="5" t="str">
        <f t="shared" si="7"/>
        <v>II</v>
      </c>
      <c r="C126" s="28">
        <f t="shared" si="8"/>
        <v>42404.269</v>
      </c>
      <c r="D126" s="10" t="str">
        <f t="shared" si="9"/>
        <v>vis</v>
      </c>
      <c r="E126" s="48">
        <f>VLOOKUP(C126,Active!C$21:E$970,3,FALSE)</f>
        <v>97.493497750852242</v>
      </c>
      <c r="F126" s="5" t="s">
        <v>174</v>
      </c>
      <c r="G126" s="10" t="str">
        <f t="shared" si="10"/>
        <v>42404.269</v>
      </c>
      <c r="H126" s="28">
        <f t="shared" si="11"/>
        <v>97.5</v>
      </c>
      <c r="I126" s="49" t="s">
        <v>539</v>
      </c>
      <c r="J126" s="50" t="s">
        <v>540</v>
      </c>
      <c r="K126" s="49">
        <v>97.5</v>
      </c>
      <c r="L126" s="49" t="s">
        <v>193</v>
      </c>
      <c r="M126" s="50" t="s">
        <v>180</v>
      </c>
      <c r="N126" s="50"/>
      <c r="O126" s="51" t="s">
        <v>265</v>
      </c>
      <c r="P126" s="51" t="s">
        <v>517</v>
      </c>
    </row>
    <row r="127" spans="1:16" ht="12.75" customHeight="1" thickBot="1">
      <c r="A127" s="28" t="str">
        <f t="shared" si="6"/>
        <v> BBS 19 </v>
      </c>
      <c r="B127" s="5" t="str">
        <f t="shared" si="7"/>
        <v>II</v>
      </c>
      <c r="C127" s="28">
        <f t="shared" si="8"/>
        <v>42405.218000000001</v>
      </c>
      <c r="D127" s="10" t="str">
        <f t="shared" si="9"/>
        <v>vis</v>
      </c>
      <c r="E127" s="48">
        <f>VLOOKUP(C127,Active!C$21:E$970,3,FALSE)</f>
        <v>100.48858788602429</v>
      </c>
      <c r="F127" s="5" t="s">
        <v>174</v>
      </c>
      <c r="G127" s="10" t="str">
        <f t="shared" si="10"/>
        <v>42405.218</v>
      </c>
      <c r="H127" s="28">
        <f t="shared" si="11"/>
        <v>100.5</v>
      </c>
      <c r="I127" s="49" t="s">
        <v>541</v>
      </c>
      <c r="J127" s="50" t="s">
        <v>542</v>
      </c>
      <c r="K127" s="49">
        <v>100.5</v>
      </c>
      <c r="L127" s="49" t="s">
        <v>327</v>
      </c>
      <c r="M127" s="50" t="s">
        <v>180</v>
      </c>
      <c r="N127" s="50"/>
      <c r="O127" s="51" t="s">
        <v>265</v>
      </c>
      <c r="P127" s="51" t="s">
        <v>517</v>
      </c>
    </row>
    <row r="128" spans="1:16" ht="12.75" customHeight="1" thickBot="1">
      <c r="A128" s="28" t="str">
        <f t="shared" si="6"/>
        <v> BBS 20 </v>
      </c>
      <c r="B128" s="5" t="str">
        <f t="shared" si="7"/>
        <v>I</v>
      </c>
      <c r="C128" s="28">
        <f t="shared" si="8"/>
        <v>42414.245000000003</v>
      </c>
      <c r="D128" s="10" t="str">
        <f t="shared" si="9"/>
        <v>vis</v>
      </c>
      <c r="E128" s="48">
        <f>VLOOKUP(C128,Active!C$21:E$970,3,FALSE)</f>
        <v>128.97823872921589</v>
      </c>
      <c r="F128" s="5" t="s">
        <v>174</v>
      </c>
      <c r="G128" s="10" t="str">
        <f t="shared" si="10"/>
        <v>42414.245</v>
      </c>
      <c r="H128" s="28">
        <f t="shared" si="11"/>
        <v>129</v>
      </c>
      <c r="I128" s="49" t="s">
        <v>543</v>
      </c>
      <c r="J128" s="50" t="s">
        <v>544</v>
      </c>
      <c r="K128" s="49">
        <v>129</v>
      </c>
      <c r="L128" s="49" t="s">
        <v>201</v>
      </c>
      <c r="M128" s="50" t="s">
        <v>180</v>
      </c>
      <c r="N128" s="50"/>
      <c r="O128" s="51" t="s">
        <v>265</v>
      </c>
      <c r="P128" s="51" t="s">
        <v>545</v>
      </c>
    </row>
    <row r="129" spans="1:16" ht="12.75" customHeight="1" thickBot="1">
      <c r="A129" s="28" t="str">
        <f t="shared" si="6"/>
        <v> BBS 20 </v>
      </c>
      <c r="B129" s="5" t="str">
        <f t="shared" si="7"/>
        <v>II</v>
      </c>
      <c r="C129" s="28">
        <f t="shared" si="8"/>
        <v>42417.237999999998</v>
      </c>
      <c r="D129" s="10" t="str">
        <f t="shared" si="9"/>
        <v>vis</v>
      </c>
      <c r="E129" s="48">
        <f>VLOOKUP(C129,Active!C$21:E$970,3,FALSE)</f>
        <v>138.42429223242965</v>
      </c>
      <c r="F129" s="5" t="s">
        <v>174</v>
      </c>
      <c r="G129" s="10" t="str">
        <f t="shared" si="10"/>
        <v>42417.238</v>
      </c>
      <c r="H129" s="28">
        <f t="shared" si="11"/>
        <v>138.5</v>
      </c>
      <c r="I129" s="49" t="s">
        <v>546</v>
      </c>
      <c r="J129" s="50" t="s">
        <v>547</v>
      </c>
      <c r="K129" s="49">
        <v>138.5</v>
      </c>
      <c r="L129" s="49" t="s">
        <v>548</v>
      </c>
      <c r="M129" s="50" t="s">
        <v>180</v>
      </c>
      <c r="N129" s="50"/>
      <c r="O129" s="51" t="s">
        <v>265</v>
      </c>
      <c r="P129" s="51" t="s">
        <v>545</v>
      </c>
    </row>
    <row r="130" spans="1:16" ht="12.75" customHeight="1" thickBot="1">
      <c r="A130" s="28" t="str">
        <f t="shared" si="6"/>
        <v> BBS 20 </v>
      </c>
      <c r="B130" s="5" t="str">
        <f t="shared" si="7"/>
        <v>II</v>
      </c>
      <c r="C130" s="28">
        <f t="shared" si="8"/>
        <v>42423.281999999999</v>
      </c>
      <c r="D130" s="10" t="str">
        <f t="shared" si="9"/>
        <v>vis</v>
      </c>
      <c r="E130" s="48">
        <f>VLOOKUP(C130,Active!C$21:E$970,3,FALSE)</f>
        <v>157.49945005853607</v>
      </c>
      <c r="F130" s="5" t="s">
        <v>174</v>
      </c>
      <c r="G130" s="10" t="str">
        <f t="shared" si="10"/>
        <v>42423.282</v>
      </c>
      <c r="H130" s="28">
        <f t="shared" si="11"/>
        <v>157.5</v>
      </c>
      <c r="I130" s="49" t="s">
        <v>549</v>
      </c>
      <c r="J130" s="50" t="s">
        <v>550</v>
      </c>
      <c r="K130" s="49">
        <v>157.5</v>
      </c>
      <c r="L130" s="49" t="s">
        <v>196</v>
      </c>
      <c r="M130" s="50" t="s">
        <v>180</v>
      </c>
      <c r="N130" s="50"/>
      <c r="O130" s="51" t="s">
        <v>265</v>
      </c>
      <c r="P130" s="51" t="s">
        <v>545</v>
      </c>
    </row>
    <row r="131" spans="1:16" ht="12.75" customHeight="1" thickBot="1">
      <c r="A131" s="28" t="str">
        <f t="shared" si="6"/>
        <v> BBS 20 </v>
      </c>
      <c r="B131" s="5" t="str">
        <f t="shared" si="7"/>
        <v>II</v>
      </c>
      <c r="C131" s="28">
        <f t="shared" si="8"/>
        <v>42424.226000000002</v>
      </c>
      <c r="D131" s="10" t="str">
        <f t="shared" si="9"/>
        <v>vis</v>
      </c>
      <c r="E131" s="48">
        <f>VLOOKUP(C131,Active!C$21:E$970,3,FALSE)</f>
        <v>160.47875995064385</v>
      </c>
      <c r="F131" s="5" t="s">
        <v>174</v>
      </c>
      <c r="G131" s="10" t="str">
        <f t="shared" si="10"/>
        <v>42424.226</v>
      </c>
      <c r="H131" s="28">
        <f t="shared" si="11"/>
        <v>160.5</v>
      </c>
      <c r="I131" s="49" t="s">
        <v>551</v>
      </c>
      <c r="J131" s="50" t="s">
        <v>552</v>
      </c>
      <c r="K131" s="49">
        <v>160.5</v>
      </c>
      <c r="L131" s="49" t="s">
        <v>201</v>
      </c>
      <c r="M131" s="50" t="s">
        <v>180</v>
      </c>
      <c r="N131" s="50"/>
      <c r="O131" s="51" t="s">
        <v>265</v>
      </c>
      <c r="P131" s="51" t="s">
        <v>545</v>
      </c>
    </row>
    <row r="132" spans="1:16" ht="12.75" customHeight="1" thickBot="1">
      <c r="A132" s="28" t="str">
        <f t="shared" si="6"/>
        <v> BBS 23 </v>
      </c>
      <c r="B132" s="5" t="str">
        <f t="shared" si="7"/>
        <v>II</v>
      </c>
      <c r="C132" s="28">
        <f t="shared" si="8"/>
        <v>42634.616000000002</v>
      </c>
      <c r="D132" s="10" t="str">
        <f t="shared" si="9"/>
        <v>vis</v>
      </c>
      <c r="E132" s="48">
        <f>VLOOKUP(C132,Active!C$21:E$970,3,FALSE)</f>
        <v>824.47982795749317</v>
      </c>
      <c r="F132" s="5" t="s">
        <v>174</v>
      </c>
      <c r="G132" s="10" t="str">
        <f t="shared" si="10"/>
        <v>42634.616</v>
      </c>
      <c r="H132" s="28">
        <f t="shared" si="11"/>
        <v>824.5</v>
      </c>
      <c r="I132" s="49" t="s">
        <v>553</v>
      </c>
      <c r="J132" s="50" t="s">
        <v>554</v>
      </c>
      <c r="K132" s="49">
        <v>824.5</v>
      </c>
      <c r="L132" s="49" t="s">
        <v>214</v>
      </c>
      <c r="M132" s="50" t="s">
        <v>180</v>
      </c>
      <c r="N132" s="50"/>
      <c r="O132" s="51" t="s">
        <v>265</v>
      </c>
      <c r="P132" s="51" t="s">
        <v>555</v>
      </c>
    </row>
    <row r="133" spans="1:16" ht="12.75" customHeight="1" thickBot="1">
      <c r="A133" s="28" t="str">
        <f t="shared" si="6"/>
        <v> BBS 24 </v>
      </c>
      <c r="B133" s="5" t="str">
        <f t="shared" si="7"/>
        <v>II</v>
      </c>
      <c r="C133" s="28">
        <f t="shared" si="8"/>
        <v>42673.599000000002</v>
      </c>
      <c r="D133" s="10" t="str">
        <f t="shared" si="9"/>
        <v>vis</v>
      </c>
      <c r="E133" s="48">
        <f>VLOOKUP(C133,Active!C$21:E$970,3,FALSE)</f>
        <v>947.51207109695406</v>
      </c>
      <c r="F133" s="5" t="s">
        <v>174</v>
      </c>
      <c r="G133" s="10" t="str">
        <f t="shared" si="10"/>
        <v>42673.599</v>
      </c>
      <c r="H133" s="28">
        <f t="shared" si="11"/>
        <v>947.5</v>
      </c>
      <c r="I133" s="49" t="s">
        <v>556</v>
      </c>
      <c r="J133" s="50" t="s">
        <v>557</v>
      </c>
      <c r="K133" s="49">
        <v>947.5</v>
      </c>
      <c r="L133" s="49" t="s">
        <v>300</v>
      </c>
      <c r="M133" s="50" t="s">
        <v>180</v>
      </c>
      <c r="N133" s="50"/>
      <c r="O133" s="51" t="s">
        <v>265</v>
      </c>
      <c r="P133" s="51" t="s">
        <v>558</v>
      </c>
    </row>
    <row r="134" spans="1:16" ht="12.75" customHeight="1" thickBot="1">
      <c r="A134" s="28" t="str">
        <f t="shared" si="6"/>
        <v> BBS 24 </v>
      </c>
      <c r="B134" s="5" t="str">
        <f t="shared" si="7"/>
        <v>II</v>
      </c>
      <c r="C134" s="28">
        <f t="shared" si="8"/>
        <v>42729.358</v>
      </c>
      <c r="D134" s="10" t="str">
        <f t="shared" si="9"/>
        <v>vis</v>
      </c>
      <c r="E134" s="48">
        <f>VLOOKUP(C134,Active!C$21:E$970,3,FALSE)</f>
        <v>1123.490185793436</v>
      </c>
      <c r="F134" s="5" t="s">
        <v>174</v>
      </c>
      <c r="G134" s="10" t="str">
        <f t="shared" si="10"/>
        <v>42729.358</v>
      </c>
      <c r="H134" s="28">
        <f t="shared" si="11"/>
        <v>1123.5</v>
      </c>
      <c r="I134" s="49" t="s">
        <v>559</v>
      </c>
      <c r="J134" s="50" t="s">
        <v>560</v>
      </c>
      <c r="K134" s="49">
        <v>1123.5</v>
      </c>
      <c r="L134" s="49" t="s">
        <v>176</v>
      </c>
      <c r="M134" s="50" t="s">
        <v>180</v>
      </c>
      <c r="N134" s="50"/>
      <c r="O134" s="51" t="s">
        <v>265</v>
      </c>
      <c r="P134" s="51" t="s">
        <v>558</v>
      </c>
    </row>
    <row r="135" spans="1:16" ht="12.75" customHeight="1" thickBot="1">
      <c r="A135" s="28" t="str">
        <f t="shared" si="6"/>
        <v> BBS 24 </v>
      </c>
      <c r="B135" s="5" t="str">
        <f t="shared" si="7"/>
        <v>I</v>
      </c>
      <c r="C135" s="28">
        <f t="shared" si="8"/>
        <v>42738.396000000001</v>
      </c>
      <c r="D135" s="10" t="str">
        <f t="shared" si="9"/>
        <v>vis</v>
      </c>
      <c r="E135" s="48">
        <f>VLOOKUP(C135,Active!C$21:E$970,3,FALSE)</f>
        <v>1152.0145531713827</v>
      </c>
      <c r="F135" s="5" t="s">
        <v>174</v>
      </c>
      <c r="G135" s="10" t="str">
        <f t="shared" si="10"/>
        <v>42738.396</v>
      </c>
      <c r="H135" s="28">
        <f t="shared" si="11"/>
        <v>1152</v>
      </c>
      <c r="I135" s="49" t="s">
        <v>561</v>
      </c>
      <c r="J135" s="50" t="s">
        <v>562</v>
      </c>
      <c r="K135" s="49">
        <v>1152</v>
      </c>
      <c r="L135" s="49" t="s">
        <v>219</v>
      </c>
      <c r="M135" s="50" t="s">
        <v>180</v>
      </c>
      <c r="N135" s="50"/>
      <c r="O135" s="51" t="s">
        <v>265</v>
      </c>
      <c r="P135" s="51" t="s">
        <v>558</v>
      </c>
    </row>
    <row r="136" spans="1:16" ht="12.75" customHeight="1" thickBot="1">
      <c r="A136" s="28" t="str">
        <f t="shared" si="6"/>
        <v> BBS 24 </v>
      </c>
      <c r="B136" s="5" t="str">
        <f t="shared" si="7"/>
        <v>I</v>
      </c>
      <c r="C136" s="28">
        <f t="shared" si="8"/>
        <v>42740.285000000003</v>
      </c>
      <c r="D136" s="10" t="str">
        <f t="shared" si="9"/>
        <v>vis</v>
      </c>
      <c r="E136" s="48">
        <f>VLOOKUP(C136,Active!C$21:E$970,3,FALSE)</f>
        <v>1157.9763290042019</v>
      </c>
      <c r="F136" s="5" t="s">
        <v>174</v>
      </c>
      <c r="G136" s="10" t="str">
        <f t="shared" si="10"/>
        <v>42740.285</v>
      </c>
      <c r="H136" s="28">
        <f t="shared" si="11"/>
        <v>1158</v>
      </c>
      <c r="I136" s="49" t="s">
        <v>563</v>
      </c>
      <c r="J136" s="50" t="s">
        <v>564</v>
      </c>
      <c r="K136" s="49">
        <v>1158</v>
      </c>
      <c r="L136" s="49" t="s">
        <v>287</v>
      </c>
      <c r="M136" s="50" t="s">
        <v>180</v>
      </c>
      <c r="N136" s="50"/>
      <c r="O136" s="51" t="s">
        <v>303</v>
      </c>
      <c r="P136" s="51" t="s">
        <v>558</v>
      </c>
    </row>
    <row r="137" spans="1:16" ht="12.75" customHeight="1" thickBot="1">
      <c r="A137" s="28" t="str">
        <f t="shared" si="6"/>
        <v> BBS 24 </v>
      </c>
      <c r="B137" s="5" t="str">
        <f t="shared" si="7"/>
        <v>I</v>
      </c>
      <c r="C137" s="28">
        <f t="shared" si="8"/>
        <v>42740.296000000002</v>
      </c>
      <c r="D137" s="10" t="str">
        <f t="shared" si="9"/>
        <v>vis</v>
      </c>
      <c r="E137" s="48">
        <f>VLOOKUP(C137,Active!C$21:E$970,3,FALSE)</f>
        <v>1158.0110455389572</v>
      </c>
      <c r="F137" s="5" t="s">
        <v>174</v>
      </c>
      <c r="G137" s="10" t="str">
        <f t="shared" si="10"/>
        <v>42740.296</v>
      </c>
      <c r="H137" s="28">
        <f t="shared" si="11"/>
        <v>1158</v>
      </c>
      <c r="I137" s="49" t="s">
        <v>565</v>
      </c>
      <c r="J137" s="50" t="s">
        <v>566</v>
      </c>
      <c r="K137" s="49">
        <v>1158</v>
      </c>
      <c r="L137" s="49" t="s">
        <v>389</v>
      </c>
      <c r="M137" s="50" t="s">
        <v>180</v>
      </c>
      <c r="N137" s="50"/>
      <c r="O137" s="51" t="s">
        <v>265</v>
      </c>
      <c r="P137" s="51" t="s">
        <v>558</v>
      </c>
    </row>
    <row r="138" spans="1:16" ht="12.75" customHeight="1" thickBot="1">
      <c r="A138" s="28" t="str">
        <f t="shared" si="6"/>
        <v> BBS 24 </v>
      </c>
      <c r="B138" s="5" t="str">
        <f t="shared" si="7"/>
        <v>II</v>
      </c>
      <c r="C138" s="28">
        <f t="shared" si="8"/>
        <v>42741.411999999997</v>
      </c>
      <c r="D138" s="10" t="str">
        <f t="shared" si="9"/>
        <v>vis</v>
      </c>
      <c r="E138" s="48">
        <f>VLOOKUP(C138,Active!C$21:E$970,3,FALSE)</f>
        <v>1161.5331957927335</v>
      </c>
      <c r="F138" s="5" t="s">
        <v>174</v>
      </c>
      <c r="G138" s="10" t="str">
        <f t="shared" si="10"/>
        <v>42741.412</v>
      </c>
      <c r="H138" s="28">
        <f t="shared" si="11"/>
        <v>1161.5</v>
      </c>
      <c r="I138" s="49" t="s">
        <v>567</v>
      </c>
      <c r="J138" s="50" t="s">
        <v>568</v>
      </c>
      <c r="K138" s="49">
        <v>1161.5</v>
      </c>
      <c r="L138" s="49" t="s">
        <v>569</v>
      </c>
      <c r="M138" s="50" t="s">
        <v>180</v>
      </c>
      <c r="N138" s="50"/>
      <c r="O138" s="51" t="s">
        <v>265</v>
      </c>
      <c r="P138" s="51" t="s">
        <v>558</v>
      </c>
    </row>
    <row r="139" spans="1:16" ht="12.75" customHeight="1" thickBot="1">
      <c r="A139" s="28" t="str">
        <f t="shared" ref="A139:A202" si="12">P139</f>
        <v> BBS 24 </v>
      </c>
      <c r="B139" s="5" t="str">
        <f t="shared" ref="B139:B202" si="13">IF(H139=INT(H139),"I","II")</f>
        <v>II</v>
      </c>
      <c r="C139" s="28">
        <f t="shared" ref="C139:C202" si="14">1*G139</f>
        <v>42742.334000000003</v>
      </c>
      <c r="D139" s="10" t="str">
        <f t="shared" ref="D139:D202" si="15">VLOOKUP(F139,I$1:J$5,2,FALSE)</f>
        <v>vis</v>
      </c>
      <c r="E139" s="48">
        <f>VLOOKUP(C139,Active!C$21:E$970,3,FALSE)</f>
        <v>1164.4430726153309</v>
      </c>
      <c r="F139" s="5" t="s">
        <v>174</v>
      </c>
      <c r="G139" s="10" t="str">
        <f t="shared" ref="G139:G202" si="16">MID(I139,3,LEN(I139)-3)</f>
        <v>42742.334</v>
      </c>
      <c r="H139" s="28">
        <f t="shared" ref="H139:H202" si="17">1*K139</f>
        <v>1164.5</v>
      </c>
      <c r="I139" s="49" t="s">
        <v>570</v>
      </c>
      <c r="J139" s="50" t="s">
        <v>571</v>
      </c>
      <c r="K139" s="49">
        <v>1164.5</v>
      </c>
      <c r="L139" s="49" t="s">
        <v>572</v>
      </c>
      <c r="M139" s="50" t="s">
        <v>180</v>
      </c>
      <c r="N139" s="50"/>
      <c r="O139" s="51" t="s">
        <v>265</v>
      </c>
      <c r="P139" s="51" t="s">
        <v>558</v>
      </c>
    </row>
    <row r="140" spans="1:16" ht="12.75" customHeight="1" thickBot="1">
      <c r="A140" s="28" t="str">
        <f t="shared" si="12"/>
        <v> BBS 25 </v>
      </c>
      <c r="B140" s="5" t="str">
        <f t="shared" si="13"/>
        <v>I</v>
      </c>
      <c r="C140" s="28">
        <f t="shared" si="14"/>
        <v>42752.328000000001</v>
      </c>
      <c r="D140" s="10" t="str">
        <f t="shared" si="15"/>
        <v>vis</v>
      </c>
      <c r="E140" s="48">
        <f>VLOOKUP(C140,Active!C$21:E$970,3,FALSE)</f>
        <v>1195.9846224687444</v>
      </c>
      <c r="F140" s="5" t="s">
        <v>174</v>
      </c>
      <c r="G140" s="10" t="str">
        <f t="shared" si="16"/>
        <v>42752.328</v>
      </c>
      <c r="H140" s="28">
        <f t="shared" si="17"/>
        <v>1196</v>
      </c>
      <c r="I140" s="49" t="s">
        <v>573</v>
      </c>
      <c r="J140" s="50" t="s">
        <v>574</v>
      </c>
      <c r="K140" s="49">
        <v>1196</v>
      </c>
      <c r="L140" s="49" t="s">
        <v>204</v>
      </c>
      <c r="M140" s="50" t="s">
        <v>180</v>
      </c>
      <c r="N140" s="50"/>
      <c r="O140" s="51" t="s">
        <v>265</v>
      </c>
      <c r="P140" s="51" t="s">
        <v>575</v>
      </c>
    </row>
    <row r="141" spans="1:16" ht="12.75" customHeight="1" thickBot="1">
      <c r="A141" s="28" t="str">
        <f t="shared" si="12"/>
        <v> BBS 25 </v>
      </c>
      <c r="B141" s="5" t="str">
        <f t="shared" si="13"/>
        <v>I</v>
      </c>
      <c r="C141" s="28">
        <f t="shared" si="14"/>
        <v>42767.224999999999</v>
      </c>
      <c r="D141" s="10" t="str">
        <f t="shared" si="15"/>
        <v>vis</v>
      </c>
      <c r="E141" s="48">
        <f>VLOOKUP(C141,Active!C$21:E$970,3,FALSE)</f>
        <v>1243.0002786790976</v>
      </c>
      <c r="F141" s="5" t="s">
        <v>174</v>
      </c>
      <c r="G141" s="10" t="str">
        <f t="shared" si="16"/>
        <v>42767.225</v>
      </c>
      <c r="H141" s="28">
        <f t="shared" si="17"/>
        <v>1243</v>
      </c>
      <c r="I141" s="49" t="s">
        <v>576</v>
      </c>
      <c r="J141" s="50" t="s">
        <v>577</v>
      </c>
      <c r="K141" s="49">
        <v>1243</v>
      </c>
      <c r="L141" s="49" t="s">
        <v>264</v>
      </c>
      <c r="M141" s="50" t="s">
        <v>180</v>
      </c>
      <c r="N141" s="50"/>
      <c r="O141" s="51" t="s">
        <v>265</v>
      </c>
      <c r="P141" s="51" t="s">
        <v>575</v>
      </c>
    </row>
    <row r="142" spans="1:16" ht="12.75" customHeight="1" thickBot="1">
      <c r="A142" s="28" t="str">
        <f t="shared" si="12"/>
        <v> BBS 25 </v>
      </c>
      <c r="B142" s="5" t="str">
        <f t="shared" si="13"/>
        <v>II</v>
      </c>
      <c r="C142" s="28">
        <f t="shared" si="14"/>
        <v>42776.260999999999</v>
      </c>
      <c r="D142" s="10" t="str">
        <f t="shared" si="15"/>
        <v>vis</v>
      </c>
      <c r="E142" s="48">
        <f>VLOOKUP(C142,Active!C$21:E$970,3,FALSE)</f>
        <v>1271.5183339598141</v>
      </c>
      <c r="F142" s="5" t="s">
        <v>174</v>
      </c>
      <c r="G142" s="10" t="str">
        <f t="shared" si="16"/>
        <v>42776.261</v>
      </c>
      <c r="H142" s="28">
        <f t="shared" si="17"/>
        <v>1271.5</v>
      </c>
      <c r="I142" s="49" t="s">
        <v>578</v>
      </c>
      <c r="J142" s="50" t="s">
        <v>579</v>
      </c>
      <c r="K142" s="49">
        <v>1271.5</v>
      </c>
      <c r="L142" s="49" t="s">
        <v>269</v>
      </c>
      <c r="M142" s="50" t="s">
        <v>180</v>
      </c>
      <c r="N142" s="50"/>
      <c r="O142" s="51" t="s">
        <v>303</v>
      </c>
      <c r="P142" s="51" t="s">
        <v>575</v>
      </c>
    </row>
    <row r="143" spans="1:16" ht="12.75" customHeight="1" thickBot="1">
      <c r="A143" s="28" t="str">
        <f t="shared" si="12"/>
        <v> BBS 25 </v>
      </c>
      <c r="B143" s="5" t="str">
        <f t="shared" si="13"/>
        <v>I</v>
      </c>
      <c r="C143" s="28">
        <f t="shared" si="14"/>
        <v>42778.311999999998</v>
      </c>
      <c r="D143" s="10" t="str">
        <f t="shared" si="15"/>
        <v>vis</v>
      </c>
      <c r="E143" s="48">
        <f>VLOOKUP(C143,Active!C$21:E$970,3,FALSE)</f>
        <v>1277.9913896681733</v>
      </c>
      <c r="F143" s="5" t="s">
        <v>174</v>
      </c>
      <c r="G143" s="10" t="str">
        <f t="shared" si="16"/>
        <v>42778.312</v>
      </c>
      <c r="H143" s="28">
        <f t="shared" si="17"/>
        <v>1278</v>
      </c>
      <c r="I143" s="49" t="s">
        <v>580</v>
      </c>
      <c r="J143" s="50" t="s">
        <v>581</v>
      </c>
      <c r="K143" s="49">
        <v>1278</v>
      </c>
      <c r="L143" s="49" t="s">
        <v>176</v>
      </c>
      <c r="M143" s="50" t="s">
        <v>180</v>
      </c>
      <c r="N143" s="50"/>
      <c r="O143" s="51" t="s">
        <v>303</v>
      </c>
      <c r="P143" s="51" t="s">
        <v>575</v>
      </c>
    </row>
    <row r="144" spans="1:16" ht="12.75" customHeight="1" thickBot="1">
      <c r="A144" s="28" t="str">
        <f t="shared" si="12"/>
        <v> BBS 25 </v>
      </c>
      <c r="B144" s="5" t="str">
        <f t="shared" si="13"/>
        <v>I</v>
      </c>
      <c r="C144" s="28">
        <f t="shared" si="14"/>
        <v>42778.311999999998</v>
      </c>
      <c r="D144" s="10" t="str">
        <f t="shared" si="15"/>
        <v>vis</v>
      </c>
      <c r="E144" s="48">
        <f>VLOOKUP(C144,Active!C$21:E$970,3,FALSE)</f>
        <v>1277.9913896681733</v>
      </c>
      <c r="F144" s="5" t="s">
        <v>174</v>
      </c>
      <c r="G144" s="10" t="str">
        <f t="shared" si="16"/>
        <v>42778.312</v>
      </c>
      <c r="H144" s="28">
        <f t="shared" si="17"/>
        <v>1278</v>
      </c>
      <c r="I144" s="49" t="s">
        <v>580</v>
      </c>
      <c r="J144" s="50" t="s">
        <v>581</v>
      </c>
      <c r="K144" s="49">
        <v>1278</v>
      </c>
      <c r="L144" s="49" t="s">
        <v>176</v>
      </c>
      <c r="M144" s="50" t="s">
        <v>180</v>
      </c>
      <c r="N144" s="50"/>
      <c r="O144" s="51" t="s">
        <v>265</v>
      </c>
      <c r="P144" s="51" t="s">
        <v>575</v>
      </c>
    </row>
    <row r="145" spans="1:16" ht="12.75" customHeight="1" thickBot="1">
      <c r="A145" s="28" t="str">
        <f t="shared" si="12"/>
        <v> BBS 26 </v>
      </c>
      <c r="B145" s="5" t="str">
        <f t="shared" si="13"/>
        <v>II</v>
      </c>
      <c r="C145" s="28">
        <f t="shared" si="14"/>
        <v>42782.266000000003</v>
      </c>
      <c r="D145" s="10" t="str">
        <f t="shared" si="15"/>
        <v>vis</v>
      </c>
      <c r="E145" s="48">
        <f>VLOOKUP(C145,Active!C$21:E$970,3,FALSE)</f>
        <v>1290.470405889964</v>
      </c>
      <c r="F145" s="5" t="s">
        <v>174</v>
      </c>
      <c r="G145" s="10" t="str">
        <f t="shared" si="16"/>
        <v>42782.266</v>
      </c>
      <c r="H145" s="28">
        <f t="shared" si="17"/>
        <v>1290.5</v>
      </c>
      <c r="I145" s="49" t="s">
        <v>582</v>
      </c>
      <c r="J145" s="50" t="s">
        <v>583</v>
      </c>
      <c r="K145" s="49">
        <v>1290.5</v>
      </c>
      <c r="L145" s="49" t="s">
        <v>179</v>
      </c>
      <c r="M145" s="50" t="s">
        <v>180</v>
      </c>
      <c r="N145" s="50"/>
      <c r="O145" s="51" t="s">
        <v>584</v>
      </c>
      <c r="P145" s="51" t="s">
        <v>585</v>
      </c>
    </row>
    <row r="146" spans="1:16" ht="12.75" customHeight="1" thickBot="1">
      <c r="A146" s="28" t="str">
        <f t="shared" si="12"/>
        <v> BBS 26 </v>
      </c>
      <c r="B146" s="5" t="str">
        <f t="shared" si="13"/>
        <v>II</v>
      </c>
      <c r="C146" s="28">
        <f t="shared" si="14"/>
        <v>42782.273999999998</v>
      </c>
      <c r="D146" s="10" t="str">
        <f t="shared" si="15"/>
        <v>vis</v>
      </c>
      <c r="E146" s="48">
        <f>VLOOKUP(C146,Active!C$21:E$970,3,FALSE)</f>
        <v>1290.4956542788623</v>
      </c>
      <c r="F146" s="5" t="s">
        <v>174</v>
      </c>
      <c r="G146" s="10" t="str">
        <f t="shared" si="16"/>
        <v>42782.274</v>
      </c>
      <c r="H146" s="28">
        <f t="shared" si="17"/>
        <v>1290.5</v>
      </c>
      <c r="I146" s="49" t="s">
        <v>586</v>
      </c>
      <c r="J146" s="50" t="s">
        <v>587</v>
      </c>
      <c r="K146" s="49">
        <v>1290.5</v>
      </c>
      <c r="L146" s="49" t="s">
        <v>190</v>
      </c>
      <c r="M146" s="50" t="s">
        <v>180</v>
      </c>
      <c r="N146" s="50"/>
      <c r="O146" s="51" t="s">
        <v>265</v>
      </c>
      <c r="P146" s="51" t="s">
        <v>585</v>
      </c>
    </row>
    <row r="147" spans="1:16" ht="12.75" customHeight="1" thickBot="1">
      <c r="A147" s="28" t="str">
        <f t="shared" si="12"/>
        <v> BBS 26 </v>
      </c>
      <c r="B147" s="5" t="str">
        <f t="shared" si="13"/>
        <v>I</v>
      </c>
      <c r="C147" s="28">
        <f t="shared" si="14"/>
        <v>42785.294000000002</v>
      </c>
      <c r="D147" s="10" t="str">
        <f t="shared" si="15"/>
        <v>vis</v>
      </c>
      <c r="E147" s="48">
        <f>VLOOKUP(C147,Active!C$21:E$970,3,FALSE)</f>
        <v>1300.0269210946965</v>
      </c>
      <c r="F147" s="5" t="s">
        <v>174</v>
      </c>
      <c r="G147" s="10" t="str">
        <f t="shared" si="16"/>
        <v>42785.294</v>
      </c>
      <c r="H147" s="28">
        <f t="shared" si="17"/>
        <v>1300</v>
      </c>
      <c r="I147" s="49" t="s">
        <v>588</v>
      </c>
      <c r="J147" s="50" t="s">
        <v>589</v>
      </c>
      <c r="K147" s="49">
        <v>1300</v>
      </c>
      <c r="L147" s="49" t="s">
        <v>297</v>
      </c>
      <c r="M147" s="50" t="s">
        <v>180</v>
      </c>
      <c r="N147" s="50"/>
      <c r="O147" s="51" t="s">
        <v>303</v>
      </c>
      <c r="P147" s="51" t="s">
        <v>585</v>
      </c>
    </row>
    <row r="148" spans="1:16" ht="12.75" customHeight="1" thickBot="1">
      <c r="A148" s="28" t="str">
        <f t="shared" si="12"/>
        <v> BBS 26 </v>
      </c>
      <c r="B148" s="5" t="str">
        <f t="shared" si="13"/>
        <v>I</v>
      </c>
      <c r="C148" s="28">
        <f t="shared" si="14"/>
        <v>42786.23</v>
      </c>
      <c r="D148" s="10" t="str">
        <f t="shared" si="15"/>
        <v>vis</v>
      </c>
      <c r="E148" s="48">
        <f>VLOOKUP(C148,Active!C$21:E$970,3,FALSE)</f>
        <v>1302.9809825978832</v>
      </c>
      <c r="F148" s="5" t="s">
        <v>174</v>
      </c>
      <c r="G148" s="10" t="str">
        <f t="shared" si="16"/>
        <v>42786.230</v>
      </c>
      <c r="H148" s="28">
        <f t="shared" si="17"/>
        <v>1303</v>
      </c>
      <c r="I148" s="49" t="s">
        <v>590</v>
      </c>
      <c r="J148" s="50" t="s">
        <v>591</v>
      </c>
      <c r="K148" s="49">
        <v>1303</v>
      </c>
      <c r="L148" s="49" t="s">
        <v>214</v>
      </c>
      <c r="M148" s="50" t="s">
        <v>180</v>
      </c>
      <c r="N148" s="50"/>
      <c r="O148" s="51" t="s">
        <v>265</v>
      </c>
      <c r="P148" s="51" t="s">
        <v>585</v>
      </c>
    </row>
    <row r="149" spans="1:16" ht="12.75" customHeight="1" thickBot="1">
      <c r="A149" s="28" t="str">
        <f t="shared" si="12"/>
        <v> BBS 26 </v>
      </c>
      <c r="B149" s="5" t="str">
        <f t="shared" si="13"/>
        <v>II</v>
      </c>
      <c r="C149" s="28">
        <f t="shared" si="14"/>
        <v>42787.339</v>
      </c>
      <c r="D149" s="10" t="str">
        <f t="shared" si="15"/>
        <v>vis</v>
      </c>
      <c r="E149" s="48">
        <f>VLOOKUP(C149,Active!C$21:E$970,3,FALSE)</f>
        <v>1306.4810405113649</v>
      </c>
      <c r="F149" s="5" t="s">
        <v>174</v>
      </c>
      <c r="G149" s="10" t="str">
        <f t="shared" si="16"/>
        <v>42787.339</v>
      </c>
      <c r="H149" s="28">
        <f t="shared" si="17"/>
        <v>1306.5</v>
      </c>
      <c r="I149" s="49" t="s">
        <v>592</v>
      </c>
      <c r="J149" s="50" t="s">
        <v>593</v>
      </c>
      <c r="K149" s="49">
        <v>1306.5</v>
      </c>
      <c r="L149" s="49" t="s">
        <v>214</v>
      </c>
      <c r="M149" s="50" t="s">
        <v>180</v>
      </c>
      <c r="N149" s="50"/>
      <c r="O149" s="51" t="s">
        <v>584</v>
      </c>
      <c r="P149" s="51" t="s">
        <v>585</v>
      </c>
    </row>
    <row r="150" spans="1:16" ht="12.75" customHeight="1" thickBot="1">
      <c r="A150" s="28" t="str">
        <f t="shared" si="12"/>
        <v> BBS 29 </v>
      </c>
      <c r="B150" s="5" t="str">
        <f t="shared" si="13"/>
        <v>II</v>
      </c>
      <c r="C150" s="28">
        <f t="shared" si="14"/>
        <v>43012.625</v>
      </c>
      <c r="D150" s="10" t="str">
        <f t="shared" si="15"/>
        <v>vis</v>
      </c>
      <c r="E150" s="48">
        <f>VLOOKUP(C150,Active!C$21:E$970,3,FALSE)</f>
        <v>2017.4946086799637</v>
      </c>
      <c r="F150" s="5" t="s">
        <v>174</v>
      </c>
      <c r="G150" s="10" t="str">
        <f t="shared" si="16"/>
        <v>43012.625</v>
      </c>
      <c r="H150" s="28">
        <f t="shared" si="17"/>
        <v>2017.5</v>
      </c>
      <c r="I150" s="49" t="s">
        <v>594</v>
      </c>
      <c r="J150" s="50" t="s">
        <v>595</v>
      </c>
      <c r="K150" s="49">
        <v>2017.5</v>
      </c>
      <c r="L150" s="49" t="s">
        <v>193</v>
      </c>
      <c r="M150" s="50" t="s">
        <v>180</v>
      </c>
      <c r="N150" s="50"/>
      <c r="O150" s="51" t="s">
        <v>265</v>
      </c>
      <c r="P150" s="51" t="s">
        <v>596</v>
      </c>
    </row>
    <row r="151" spans="1:16" ht="12.75" customHeight="1" thickBot="1">
      <c r="A151" s="28" t="str">
        <f t="shared" si="12"/>
        <v> BBS 29 </v>
      </c>
      <c r="B151" s="5" t="str">
        <f t="shared" si="13"/>
        <v>II</v>
      </c>
      <c r="C151" s="28">
        <f t="shared" si="14"/>
        <v>43013.555</v>
      </c>
      <c r="D151" s="10" t="str">
        <f t="shared" si="15"/>
        <v>vis</v>
      </c>
      <c r="E151" s="48">
        <f>VLOOKUP(C151,Active!C$21:E$970,3,FALSE)</f>
        <v>2020.4297338914594</v>
      </c>
      <c r="F151" s="5" t="s">
        <v>174</v>
      </c>
      <c r="G151" s="10" t="str">
        <f t="shared" si="16"/>
        <v>43013.555</v>
      </c>
      <c r="H151" s="28">
        <f t="shared" si="17"/>
        <v>2020.5</v>
      </c>
      <c r="I151" s="49" t="s">
        <v>597</v>
      </c>
      <c r="J151" s="50" t="s">
        <v>598</v>
      </c>
      <c r="K151" s="49">
        <v>2020.5</v>
      </c>
      <c r="L151" s="49" t="s">
        <v>599</v>
      </c>
      <c r="M151" s="50" t="s">
        <v>180</v>
      </c>
      <c r="N151" s="50"/>
      <c r="O151" s="51" t="s">
        <v>265</v>
      </c>
      <c r="P151" s="51" t="s">
        <v>596</v>
      </c>
    </row>
    <row r="152" spans="1:16" ht="12.75" customHeight="1" thickBot="1">
      <c r="A152" s="28" t="str">
        <f t="shared" si="12"/>
        <v> BBS 30 </v>
      </c>
      <c r="B152" s="5" t="str">
        <f t="shared" si="13"/>
        <v>II</v>
      </c>
      <c r="C152" s="28">
        <f t="shared" si="14"/>
        <v>43044.623</v>
      </c>
      <c r="D152" s="10" t="str">
        <f t="shared" si="15"/>
        <v>vis</v>
      </c>
      <c r="E152" s="48">
        <f>VLOOKUP(C152,Active!C$21:E$970,3,FALSE)</f>
        <v>2118.4818522470673</v>
      </c>
      <c r="F152" s="5" t="s">
        <v>174</v>
      </c>
      <c r="G152" s="10" t="str">
        <f t="shared" si="16"/>
        <v>43044.623</v>
      </c>
      <c r="H152" s="28">
        <f t="shared" si="17"/>
        <v>2118.5</v>
      </c>
      <c r="I152" s="49" t="s">
        <v>600</v>
      </c>
      <c r="J152" s="50" t="s">
        <v>601</v>
      </c>
      <c r="K152" s="49">
        <v>2118.5</v>
      </c>
      <c r="L152" s="49" t="s">
        <v>214</v>
      </c>
      <c r="M152" s="50" t="s">
        <v>180</v>
      </c>
      <c r="N152" s="50"/>
      <c r="O152" s="51" t="s">
        <v>265</v>
      </c>
      <c r="P152" s="51" t="s">
        <v>602</v>
      </c>
    </row>
    <row r="153" spans="1:16" ht="12.75" customHeight="1" thickBot="1">
      <c r="A153" s="28" t="str">
        <f t="shared" si="12"/>
        <v> BBS 30 </v>
      </c>
      <c r="B153" s="5" t="str">
        <f t="shared" si="13"/>
        <v>I</v>
      </c>
      <c r="C153" s="28">
        <f t="shared" si="14"/>
        <v>43058.406999999999</v>
      </c>
      <c r="D153" s="10" t="str">
        <f t="shared" si="15"/>
        <v>vis</v>
      </c>
      <c r="E153" s="48">
        <f>VLOOKUP(C153,Active!C$21:E$970,3,FALSE)</f>
        <v>2161.9848263494782</v>
      </c>
      <c r="F153" s="5" t="s">
        <v>174</v>
      </c>
      <c r="G153" s="10" t="str">
        <f t="shared" si="16"/>
        <v>43058.407</v>
      </c>
      <c r="H153" s="28">
        <f t="shared" si="17"/>
        <v>2162</v>
      </c>
      <c r="I153" s="49" t="s">
        <v>603</v>
      </c>
      <c r="J153" s="50" t="s">
        <v>604</v>
      </c>
      <c r="K153" s="49">
        <v>2162</v>
      </c>
      <c r="L153" s="49" t="s">
        <v>204</v>
      </c>
      <c r="M153" s="50" t="s">
        <v>180</v>
      </c>
      <c r="N153" s="50"/>
      <c r="O153" s="51" t="s">
        <v>265</v>
      </c>
      <c r="P153" s="51" t="s">
        <v>602</v>
      </c>
    </row>
    <row r="154" spans="1:16" ht="12.75" customHeight="1" thickBot="1">
      <c r="A154" s="28" t="str">
        <f t="shared" si="12"/>
        <v> BBS 30 </v>
      </c>
      <c r="B154" s="5" t="str">
        <f t="shared" si="13"/>
        <v>II</v>
      </c>
      <c r="C154" s="28">
        <f t="shared" si="14"/>
        <v>43074.402000000002</v>
      </c>
      <c r="D154" s="10" t="str">
        <f t="shared" si="15"/>
        <v>vis</v>
      </c>
      <c r="E154" s="48">
        <f>VLOOKUP(C154,Active!C$21:E$970,3,FALSE)</f>
        <v>2212.4658239385808</v>
      </c>
      <c r="F154" s="5" t="s">
        <v>174</v>
      </c>
      <c r="G154" s="10" t="str">
        <f t="shared" si="16"/>
        <v>43074.402</v>
      </c>
      <c r="H154" s="28">
        <f t="shared" si="17"/>
        <v>2212.5</v>
      </c>
      <c r="I154" s="49" t="s">
        <v>605</v>
      </c>
      <c r="J154" s="50" t="s">
        <v>606</v>
      </c>
      <c r="K154" s="49">
        <v>2212.5</v>
      </c>
      <c r="L154" s="49" t="s">
        <v>528</v>
      </c>
      <c r="M154" s="50" t="s">
        <v>180</v>
      </c>
      <c r="N154" s="50"/>
      <c r="O154" s="51" t="s">
        <v>303</v>
      </c>
      <c r="P154" s="51" t="s">
        <v>602</v>
      </c>
    </row>
    <row r="155" spans="1:16" ht="12.75" customHeight="1" thickBot="1">
      <c r="A155" s="28" t="str">
        <f t="shared" si="12"/>
        <v> BBS 30 </v>
      </c>
      <c r="B155" s="5" t="str">
        <f t="shared" si="13"/>
        <v>I</v>
      </c>
      <c r="C155" s="28">
        <f t="shared" si="14"/>
        <v>43077.425999999999</v>
      </c>
      <c r="D155" s="10" t="str">
        <f t="shared" si="15"/>
        <v>vis</v>
      </c>
      <c r="E155" s="48">
        <f>VLOOKUP(C155,Active!C$21:E$970,3,FALSE)</f>
        <v>2222.0097149488529</v>
      </c>
      <c r="F155" s="5" t="s">
        <v>174</v>
      </c>
      <c r="G155" s="10" t="str">
        <f t="shared" si="16"/>
        <v>43077.426</v>
      </c>
      <c r="H155" s="28">
        <f t="shared" si="17"/>
        <v>2222</v>
      </c>
      <c r="I155" s="49" t="s">
        <v>607</v>
      </c>
      <c r="J155" s="50" t="s">
        <v>608</v>
      </c>
      <c r="K155" s="49">
        <v>2222</v>
      </c>
      <c r="L155" s="49" t="s">
        <v>389</v>
      </c>
      <c r="M155" s="50" t="s">
        <v>180</v>
      </c>
      <c r="N155" s="50"/>
      <c r="O155" s="51" t="s">
        <v>265</v>
      </c>
      <c r="P155" s="51" t="s">
        <v>602</v>
      </c>
    </row>
    <row r="156" spans="1:16" ht="12.75" customHeight="1" thickBot="1">
      <c r="A156" s="28" t="str">
        <f t="shared" si="12"/>
        <v> BBS 32 </v>
      </c>
      <c r="B156" s="5" t="str">
        <f t="shared" si="13"/>
        <v>II</v>
      </c>
      <c r="C156" s="28">
        <f t="shared" si="14"/>
        <v>43154.250999999997</v>
      </c>
      <c r="D156" s="10" t="str">
        <f t="shared" si="15"/>
        <v>vis</v>
      </c>
      <c r="E156" s="48">
        <f>VLOOKUP(C156,Active!C$21:E$970,3,FALSE)</f>
        <v>2464.4731497586081</v>
      </c>
      <c r="F156" s="5" t="s">
        <v>174</v>
      </c>
      <c r="G156" s="10" t="str">
        <f t="shared" si="16"/>
        <v>43154.251</v>
      </c>
      <c r="H156" s="28">
        <f t="shared" si="17"/>
        <v>2464.5</v>
      </c>
      <c r="I156" s="49" t="s">
        <v>613</v>
      </c>
      <c r="J156" s="50" t="s">
        <v>614</v>
      </c>
      <c r="K156" s="49">
        <v>2464.5</v>
      </c>
      <c r="L156" s="49" t="s">
        <v>179</v>
      </c>
      <c r="M156" s="50" t="s">
        <v>180</v>
      </c>
      <c r="N156" s="50"/>
      <c r="O156" s="51" t="s">
        <v>265</v>
      </c>
      <c r="P156" s="51" t="s">
        <v>615</v>
      </c>
    </row>
    <row r="157" spans="1:16" ht="12.75" customHeight="1" thickBot="1">
      <c r="A157" s="28" t="str">
        <f t="shared" si="12"/>
        <v> BBS 32 </v>
      </c>
      <c r="B157" s="5" t="str">
        <f t="shared" si="13"/>
        <v>II</v>
      </c>
      <c r="C157" s="28">
        <f t="shared" si="14"/>
        <v>43154.258000000002</v>
      </c>
      <c r="D157" s="10" t="str">
        <f t="shared" si="15"/>
        <v>vis</v>
      </c>
      <c r="E157" s="48">
        <f>VLOOKUP(C157,Active!C$21:E$970,3,FALSE)</f>
        <v>2464.4952420989257</v>
      </c>
      <c r="F157" s="5" t="s">
        <v>174</v>
      </c>
      <c r="G157" s="10" t="str">
        <f t="shared" si="16"/>
        <v>43154.258</v>
      </c>
      <c r="H157" s="28">
        <f t="shared" si="17"/>
        <v>2464.5</v>
      </c>
      <c r="I157" s="49" t="s">
        <v>616</v>
      </c>
      <c r="J157" s="50" t="s">
        <v>617</v>
      </c>
      <c r="K157" s="49">
        <v>2464.5</v>
      </c>
      <c r="L157" s="49" t="s">
        <v>193</v>
      </c>
      <c r="M157" s="50" t="s">
        <v>180</v>
      </c>
      <c r="N157" s="50"/>
      <c r="O157" s="51" t="s">
        <v>303</v>
      </c>
      <c r="P157" s="51" t="s">
        <v>615</v>
      </c>
    </row>
    <row r="158" spans="1:16" ht="12.75" customHeight="1" thickBot="1">
      <c r="A158" s="28" t="str">
        <f t="shared" si="12"/>
        <v> BBS 34 </v>
      </c>
      <c r="B158" s="5" t="str">
        <f t="shared" si="13"/>
        <v>I</v>
      </c>
      <c r="C158" s="28">
        <f t="shared" si="14"/>
        <v>43380.65</v>
      </c>
      <c r="D158" s="10" t="str">
        <f t="shared" si="15"/>
        <v>vis</v>
      </c>
      <c r="E158" s="48">
        <f>VLOOKUP(C158,Active!C$21:E$970,3,FALSE)</f>
        <v>3178.9994000351721</v>
      </c>
      <c r="F158" s="5" t="s">
        <v>174</v>
      </c>
      <c r="G158" s="10" t="str">
        <f t="shared" si="16"/>
        <v>43380.650</v>
      </c>
      <c r="H158" s="28">
        <f t="shared" si="17"/>
        <v>3179</v>
      </c>
      <c r="I158" s="49" t="s">
        <v>618</v>
      </c>
      <c r="J158" s="50" t="s">
        <v>619</v>
      </c>
      <c r="K158" s="49">
        <v>3179</v>
      </c>
      <c r="L158" s="49" t="s">
        <v>196</v>
      </c>
      <c r="M158" s="50" t="s">
        <v>180</v>
      </c>
      <c r="N158" s="50"/>
      <c r="O158" s="51" t="s">
        <v>265</v>
      </c>
      <c r="P158" s="51" t="s">
        <v>620</v>
      </c>
    </row>
    <row r="159" spans="1:16" ht="12.75" customHeight="1" thickBot="1">
      <c r="A159" s="28" t="str">
        <f t="shared" si="12"/>
        <v> BBS 34 </v>
      </c>
      <c r="B159" s="5" t="str">
        <f t="shared" si="13"/>
        <v>II</v>
      </c>
      <c r="C159" s="28">
        <f t="shared" si="14"/>
        <v>43385.557000000001</v>
      </c>
      <c r="D159" s="10" t="str">
        <f t="shared" si="15"/>
        <v>vis</v>
      </c>
      <c r="E159" s="48">
        <f>VLOOKUP(C159,Active!C$21:E$970,3,FALSE)</f>
        <v>3194.4861305865725</v>
      </c>
      <c r="F159" s="5" t="s">
        <v>174</v>
      </c>
      <c r="G159" s="10" t="str">
        <f t="shared" si="16"/>
        <v>43385.557</v>
      </c>
      <c r="H159" s="28">
        <f t="shared" si="17"/>
        <v>3194.5</v>
      </c>
      <c r="I159" s="49" t="s">
        <v>621</v>
      </c>
      <c r="J159" s="50" t="s">
        <v>622</v>
      </c>
      <c r="K159" s="49">
        <v>3194.5</v>
      </c>
      <c r="L159" s="49" t="s">
        <v>327</v>
      </c>
      <c r="M159" s="50" t="s">
        <v>180</v>
      </c>
      <c r="N159" s="50"/>
      <c r="O159" s="51" t="s">
        <v>265</v>
      </c>
      <c r="P159" s="51" t="s">
        <v>620</v>
      </c>
    </row>
    <row r="160" spans="1:16" ht="12.75" customHeight="1" thickBot="1">
      <c r="A160" s="28" t="str">
        <f t="shared" si="12"/>
        <v> BBS 35 </v>
      </c>
      <c r="B160" s="5" t="str">
        <f t="shared" si="13"/>
        <v>II</v>
      </c>
      <c r="C160" s="28">
        <f t="shared" si="14"/>
        <v>43397.595999999998</v>
      </c>
      <c r="D160" s="10" t="str">
        <f t="shared" si="15"/>
        <v>vis</v>
      </c>
      <c r="E160" s="48">
        <f>VLOOKUP(C160,Active!C$21:E$970,3,FALSE)</f>
        <v>3232.4817998566546</v>
      </c>
      <c r="F160" s="5" t="s">
        <v>174</v>
      </c>
      <c r="G160" s="10" t="str">
        <f t="shared" si="16"/>
        <v>43397.596</v>
      </c>
      <c r="H160" s="28">
        <f t="shared" si="17"/>
        <v>3232.5</v>
      </c>
      <c r="I160" s="49" t="s">
        <v>623</v>
      </c>
      <c r="J160" s="50" t="s">
        <v>624</v>
      </c>
      <c r="K160" s="49">
        <v>3232.5</v>
      </c>
      <c r="L160" s="49" t="s">
        <v>214</v>
      </c>
      <c r="M160" s="50" t="s">
        <v>180</v>
      </c>
      <c r="N160" s="50"/>
      <c r="O160" s="51" t="s">
        <v>265</v>
      </c>
      <c r="P160" s="51" t="s">
        <v>625</v>
      </c>
    </row>
    <row r="161" spans="1:16" ht="12.75" customHeight="1" thickBot="1">
      <c r="A161" s="28" t="str">
        <f t="shared" si="12"/>
        <v> BBS 35 </v>
      </c>
      <c r="B161" s="5" t="str">
        <f t="shared" si="13"/>
        <v>II</v>
      </c>
      <c r="C161" s="28">
        <f t="shared" si="14"/>
        <v>43453.37</v>
      </c>
      <c r="D161" s="10" t="str">
        <f t="shared" si="15"/>
        <v>vis</v>
      </c>
      <c r="E161" s="48">
        <f>VLOOKUP(C161,Active!C$21:E$970,3,FALSE)</f>
        <v>3408.5072552823749</v>
      </c>
      <c r="F161" s="5" t="s">
        <v>174</v>
      </c>
      <c r="G161" s="10" t="str">
        <f t="shared" si="16"/>
        <v>43453.370</v>
      </c>
      <c r="H161" s="28">
        <f t="shared" si="17"/>
        <v>3408.5</v>
      </c>
      <c r="I161" s="49" t="s">
        <v>626</v>
      </c>
      <c r="J161" s="50" t="s">
        <v>627</v>
      </c>
      <c r="K161" s="49">
        <v>3408.5</v>
      </c>
      <c r="L161" s="49" t="s">
        <v>280</v>
      </c>
      <c r="M161" s="50" t="s">
        <v>180</v>
      </c>
      <c r="N161" s="50"/>
      <c r="O161" s="51" t="s">
        <v>265</v>
      </c>
      <c r="P161" s="51" t="s">
        <v>625</v>
      </c>
    </row>
    <row r="162" spans="1:16" ht="13.5" thickBot="1">
      <c r="A162" s="28" t="str">
        <f t="shared" si="12"/>
        <v> BBS 35 </v>
      </c>
      <c r="B162" s="5" t="str">
        <f t="shared" si="13"/>
        <v>I</v>
      </c>
      <c r="C162" s="28">
        <f t="shared" si="14"/>
        <v>43456.377</v>
      </c>
      <c r="D162" s="10" t="str">
        <f t="shared" si="15"/>
        <v>vis</v>
      </c>
      <c r="E162" s="48">
        <f>VLOOKUP(C162,Active!C$21:E$970,3,FALSE)</f>
        <v>3417.9974934662009</v>
      </c>
      <c r="F162" s="5" t="s">
        <v>174</v>
      </c>
      <c r="G162" s="10" t="str">
        <f t="shared" si="16"/>
        <v>43456.377</v>
      </c>
      <c r="H162" s="28">
        <f t="shared" si="17"/>
        <v>3418</v>
      </c>
      <c r="I162" s="49" t="s">
        <v>628</v>
      </c>
      <c r="J162" s="50" t="s">
        <v>629</v>
      </c>
      <c r="K162" s="49">
        <v>3418</v>
      </c>
      <c r="L162" s="49" t="s">
        <v>190</v>
      </c>
      <c r="M162" s="50" t="s">
        <v>180</v>
      </c>
      <c r="N162" s="50"/>
      <c r="O162" s="51" t="s">
        <v>303</v>
      </c>
      <c r="P162" s="51" t="s">
        <v>625</v>
      </c>
    </row>
    <row r="163" spans="1:16" ht="13.5" thickBot="1">
      <c r="A163" s="28" t="str">
        <f t="shared" si="12"/>
        <v> BBS 36 </v>
      </c>
      <c r="B163" s="5" t="str">
        <f t="shared" si="13"/>
        <v>I</v>
      </c>
      <c r="C163" s="28">
        <f t="shared" si="14"/>
        <v>43483.307000000001</v>
      </c>
      <c r="D163" s="10" t="str">
        <f t="shared" si="15"/>
        <v>vis</v>
      </c>
      <c r="E163" s="48">
        <f>VLOOKUP(C163,Active!C$21:E$970,3,FALSE)</f>
        <v>3502.9898826549679</v>
      </c>
      <c r="F163" s="5" t="s">
        <v>174</v>
      </c>
      <c r="G163" s="10" t="str">
        <f t="shared" si="16"/>
        <v>43483.307</v>
      </c>
      <c r="H163" s="28">
        <f t="shared" si="17"/>
        <v>3503</v>
      </c>
      <c r="I163" s="49" t="s">
        <v>630</v>
      </c>
      <c r="J163" s="50" t="s">
        <v>631</v>
      </c>
      <c r="K163" s="49">
        <v>3503</v>
      </c>
      <c r="L163" s="49" t="s">
        <v>176</v>
      </c>
      <c r="M163" s="50" t="s">
        <v>180</v>
      </c>
      <c r="N163" s="50"/>
      <c r="O163" s="51" t="s">
        <v>303</v>
      </c>
      <c r="P163" s="51" t="s">
        <v>632</v>
      </c>
    </row>
    <row r="164" spans="1:16" ht="13.5" thickBot="1">
      <c r="A164" s="28" t="str">
        <f t="shared" si="12"/>
        <v> BBS 36 </v>
      </c>
      <c r="B164" s="5" t="str">
        <f t="shared" si="13"/>
        <v>II</v>
      </c>
      <c r="C164" s="28">
        <f t="shared" si="14"/>
        <v>43488.226000000002</v>
      </c>
      <c r="D164" s="10" t="str">
        <f t="shared" si="15"/>
        <v>vis</v>
      </c>
      <c r="E164" s="48">
        <f>VLOOKUP(C164,Active!C$21:E$970,3,FALSE)</f>
        <v>3518.5144857897503</v>
      </c>
      <c r="F164" s="5" t="s">
        <v>174</v>
      </c>
      <c r="G164" s="10" t="str">
        <f t="shared" si="16"/>
        <v>43488.226</v>
      </c>
      <c r="H164" s="28">
        <f t="shared" si="17"/>
        <v>3518.5</v>
      </c>
      <c r="I164" s="49" t="s">
        <v>633</v>
      </c>
      <c r="J164" s="50" t="s">
        <v>634</v>
      </c>
      <c r="K164" s="49">
        <v>3518.5</v>
      </c>
      <c r="L164" s="49" t="s">
        <v>219</v>
      </c>
      <c r="M164" s="50" t="s">
        <v>180</v>
      </c>
      <c r="N164" s="50"/>
      <c r="O164" s="51" t="s">
        <v>303</v>
      </c>
      <c r="P164" s="51" t="s">
        <v>632</v>
      </c>
    </row>
    <row r="165" spans="1:16" ht="13.5" thickBot="1">
      <c r="A165" s="28" t="str">
        <f t="shared" si="12"/>
        <v> BBS 36 </v>
      </c>
      <c r="B165" s="5" t="str">
        <f t="shared" si="13"/>
        <v>I</v>
      </c>
      <c r="C165" s="28">
        <f t="shared" si="14"/>
        <v>43515.305</v>
      </c>
      <c r="D165" s="10" t="str">
        <f t="shared" si="15"/>
        <v>vis</v>
      </c>
      <c r="E165" s="48">
        <f>VLOOKUP(C165,Active!C$21:E$970,3,FALSE)</f>
        <v>3603.9771262220715</v>
      </c>
      <c r="F165" s="5" t="s">
        <v>174</v>
      </c>
      <c r="G165" s="10" t="str">
        <f t="shared" si="16"/>
        <v>43515.305</v>
      </c>
      <c r="H165" s="28">
        <f t="shared" si="17"/>
        <v>3604</v>
      </c>
      <c r="I165" s="49" t="s">
        <v>635</v>
      </c>
      <c r="J165" s="50" t="s">
        <v>636</v>
      </c>
      <c r="K165" s="49">
        <v>3604</v>
      </c>
      <c r="L165" s="49" t="s">
        <v>201</v>
      </c>
      <c r="M165" s="50" t="s">
        <v>180</v>
      </c>
      <c r="N165" s="50"/>
      <c r="O165" s="51" t="s">
        <v>265</v>
      </c>
      <c r="P165" s="51" t="s">
        <v>632</v>
      </c>
    </row>
    <row r="166" spans="1:16" ht="13.5" thickBot="1">
      <c r="A166" s="28" t="str">
        <f t="shared" si="12"/>
        <v> BBS 38 </v>
      </c>
      <c r="B166" s="5" t="str">
        <f t="shared" si="13"/>
        <v>I</v>
      </c>
      <c r="C166" s="28">
        <f t="shared" si="14"/>
        <v>43734.576000000001</v>
      </c>
      <c r="D166" s="10" t="str">
        <f t="shared" si="15"/>
        <v>vis</v>
      </c>
      <c r="E166" s="48">
        <f>VLOOKUP(C166,Active!C$21:E$970,3,FALSE)</f>
        <v>4296.0070619743919</v>
      </c>
      <c r="F166" s="5" t="s">
        <v>174</v>
      </c>
      <c r="G166" s="10" t="str">
        <f t="shared" si="16"/>
        <v>43734.576</v>
      </c>
      <c r="H166" s="28">
        <f t="shared" si="17"/>
        <v>4296</v>
      </c>
      <c r="I166" s="49" t="s">
        <v>637</v>
      </c>
      <c r="J166" s="50" t="s">
        <v>638</v>
      </c>
      <c r="K166" s="49">
        <v>4296</v>
      </c>
      <c r="L166" s="49" t="s">
        <v>280</v>
      </c>
      <c r="M166" s="50" t="s">
        <v>180</v>
      </c>
      <c r="N166" s="50"/>
      <c r="O166" s="51" t="s">
        <v>265</v>
      </c>
      <c r="P166" s="51" t="s">
        <v>639</v>
      </c>
    </row>
    <row r="167" spans="1:16" ht="13.5" thickBot="1">
      <c r="A167" s="28" t="str">
        <f t="shared" si="12"/>
        <v> BBS 39 </v>
      </c>
      <c r="B167" s="5" t="str">
        <f t="shared" si="13"/>
        <v>II</v>
      </c>
      <c r="C167" s="28">
        <f t="shared" si="14"/>
        <v>43813.307000000001</v>
      </c>
      <c r="D167" s="10" t="str">
        <f t="shared" si="15"/>
        <v>vis</v>
      </c>
      <c r="E167" s="48">
        <f>VLOOKUP(C167,Active!C$21:E$970,3,FALSE)</f>
        <v>4544.4859254434123</v>
      </c>
      <c r="F167" s="5" t="s">
        <v>174</v>
      </c>
      <c r="G167" s="10" t="str">
        <f t="shared" si="16"/>
        <v>43813.307</v>
      </c>
      <c r="H167" s="28">
        <f t="shared" si="17"/>
        <v>4544.5</v>
      </c>
      <c r="I167" s="49" t="s">
        <v>640</v>
      </c>
      <c r="J167" s="50" t="s">
        <v>641</v>
      </c>
      <c r="K167" s="49">
        <v>4544.5</v>
      </c>
      <c r="L167" s="49" t="s">
        <v>327</v>
      </c>
      <c r="M167" s="50" t="s">
        <v>180</v>
      </c>
      <c r="N167" s="50"/>
      <c r="O167" s="51" t="s">
        <v>303</v>
      </c>
      <c r="P167" s="51" t="s">
        <v>642</v>
      </c>
    </row>
    <row r="168" spans="1:16" ht="13.5" thickBot="1">
      <c r="A168" s="28" t="str">
        <f t="shared" si="12"/>
        <v> BBS 40 </v>
      </c>
      <c r="B168" s="5" t="str">
        <f t="shared" si="13"/>
        <v>II</v>
      </c>
      <c r="C168" s="28">
        <f t="shared" si="14"/>
        <v>43831.372000000003</v>
      </c>
      <c r="D168" s="10" t="str">
        <f t="shared" si="15"/>
        <v>vis</v>
      </c>
      <c r="E168" s="48">
        <f>VLOOKUP(C168,Active!C$21:E$970,3,FALSE)</f>
        <v>4601.4999436645512</v>
      </c>
      <c r="F168" s="5" t="s">
        <v>174</v>
      </c>
      <c r="G168" s="10" t="str">
        <f t="shared" si="16"/>
        <v>43831.372</v>
      </c>
      <c r="H168" s="28">
        <f t="shared" si="17"/>
        <v>4601.5</v>
      </c>
      <c r="I168" s="49" t="s">
        <v>643</v>
      </c>
      <c r="J168" s="50" t="s">
        <v>644</v>
      </c>
      <c r="K168" s="49">
        <v>4601.5</v>
      </c>
      <c r="L168" s="49" t="s">
        <v>196</v>
      </c>
      <c r="M168" s="50" t="s">
        <v>180</v>
      </c>
      <c r="N168" s="50"/>
      <c r="O168" s="51" t="s">
        <v>303</v>
      </c>
      <c r="P168" s="51" t="s">
        <v>645</v>
      </c>
    </row>
    <row r="169" spans="1:16" ht="13.5" thickBot="1">
      <c r="A169" s="28" t="str">
        <f t="shared" si="12"/>
        <v> BBS 40 </v>
      </c>
      <c r="B169" s="5" t="str">
        <f t="shared" si="13"/>
        <v>II</v>
      </c>
      <c r="C169" s="28">
        <f t="shared" si="14"/>
        <v>43832.326000000001</v>
      </c>
      <c r="D169" s="10" t="str">
        <f t="shared" si="15"/>
        <v>vis</v>
      </c>
      <c r="E169" s="48">
        <f>VLOOKUP(C169,Active!C$21:E$970,3,FALSE)</f>
        <v>4604.5108140427874</v>
      </c>
      <c r="F169" s="5" t="s">
        <v>174</v>
      </c>
      <c r="G169" s="10" t="str">
        <f t="shared" si="16"/>
        <v>43832.326</v>
      </c>
      <c r="H169" s="28">
        <f t="shared" si="17"/>
        <v>4604.5</v>
      </c>
      <c r="I169" s="49" t="s">
        <v>646</v>
      </c>
      <c r="J169" s="50" t="s">
        <v>647</v>
      </c>
      <c r="K169" s="49">
        <v>4604.5</v>
      </c>
      <c r="L169" s="49" t="s">
        <v>389</v>
      </c>
      <c r="M169" s="50" t="s">
        <v>180</v>
      </c>
      <c r="N169" s="50"/>
      <c r="O169" s="51" t="s">
        <v>303</v>
      </c>
      <c r="P169" s="51" t="s">
        <v>645</v>
      </c>
    </row>
    <row r="170" spans="1:16" ht="13.5" thickBot="1">
      <c r="A170" s="28" t="str">
        <f t="shared" si="12"/>
        <v> BBS 40 </v>
      </c>
      <c r="B170" s="5" t="str">
        <f t="shared" si="13"/>
        <v>I</v>
      </c>
      <c r="C170" s="28">
        <f t="shared" si="14"/>
        <v>43836.286</v>
      </c>
      <c r="D170" s="10" t="str">
        <f t="shared" si="15"/>
        <v>vis</v>
      </c>
      <c r="E170" s="48">
        <f>VLOOKUP(C170,Active!C$21:E$970,3,FALSE)</f>
        <v>4617.008766556246</v>
      </c>
      <c r="F170" s="5" t="s">
        <v>174</v>
      </c>
      <c r="G170" s="10" t="str">
        <f t="shared" si="16"/>
        <v>43836.286</v>
      </c>
      <c r="H170" s="28">
        <f t="shared" si="17"/>
        <v>4617</v>
      </c>
      <c r="I170" s="49" t="s">
        <v>648</v>
      </c>
      <c r="J170" s="50" t="s">
        <v>649</v>
      </c>
      <c r="K170" s="49">
        <v>4617</v>
      </c>
      <c r="L170" s="49" t="s">
        <v>389</v>
      </c>
      <c r="M170" s="50" t="s">
        <v>180</v>
      </c>
      <c r="N170" s="50"/>
      <c r="O170" s="51" t="s">
        <v>303</v>
      </c>
      <c r="P170" s="51" t="s">
        <v>645</v>
      </c>
    </row>
    <row r="171" spans="1:16" ht="13.5" thickBot="1">
      <c r="A171" s="28" t="str">
        <f t="shared" si="12"/>
        <v> BBS 40 </v>
      </c>
      <c r="B171" s="5" t="str">
        <f t="shared" si="13"/>
        <v>I</v>
      </c>
      <c r="C171" s="28">
        <f t="shared" si="14"/>
        <v>43841.347999999998</v>
      </c>
      <c r="D171" s="10" t="str">
        <f t="shared" si="15"/>
        <v>vis</v>
      </c>
      <c r="E171" s="48">
        <f>VLOOKUP(C171,Active!C$21:E$970,3,FALSE)</f>
        <v>4632.9846846428918</v>
      </c>
      <c r="F171" s="5" t="s">
        <v>174</v>
      </c>
      <c r="G171" s="10" t="str">
        <f t="shared" si="16"/>
        <v>43841.348</v>
      </c>
      <c r="H171" s="28">
        <f t="shared" si="17"/>
        <v>4633</v>
      </c>
      <c r="I171" s="49" t="s">
        <v>650</v>
      </c>
      <c r="J171" s="50" t="s">
        <v>651</v>
      </c>
      <c r="K171" s="49">
        <v>4633</v>
      </c>
      <c r="L171" s="49" t="s">
        <v>204</v>
      </c>
      <c r="M171" s="50" t="s">
        <v>180</v>
      </c>
      <c r="N171" s="50"/>
      <c r="O171" s="51" t="s">
        <v>265</v>
      </c>
      <c r="P171" s="51" t="s">
        <v>645</v>
      </c>
    </row>
    <row r="172" spans="1:16" ht="13.5" thickBot="1">
      <c r="A172" s="28" t="str">
        <f t="shared" si="12"/>
        <v> BBS 41 </v>
      </c>
      <c r="B172" s="5" t="str">
        <f t="shared" si="13"/>
        <v>II</v>
      </c>
      <c r="C172" s="28">
        <f t="shared" si="14"/>
        <v>43845.305999999997</v>
      </c>
      <c r="D172" s="10" t="str">
        <f t="shared" si="15"/>
        <v>vis</v>
      </c>
      <c r="E172" s="48">
        <f>VLOOKUP(C172,Active!C$21:E$970,3,FALSE)</f>
        <v>4645.4763250591204</v>
      </c>
      <c r="F172" s="5" t="s">
        <v>174</v>
      </c>
      <c r="G172" s="10" t="str">
        <f t="shared" si="16"/>
        <v>43845.306</v>
      </c>
      <c r="H172" s="28">
        <f t="shared" si="17"/>
        <v>4645.5</v>
      </c>
      <c r="I172" s="49" t="s">
        <v>652</v>
      </c>
      <c r="J172" s="50" t="s">
        <v>653</v>
      </c>
      <c r="K172" s="49">
        <v>4645.5</v>
      </c>
      <c r="L172" s="49" t="s">
        <v>287</v>
      </c>
      <c r="M172" s="50" t="s">
        <v>180</v>
      </c>
      <c r="N172" s="50"/>
      <c r="O172" s="51" t="s">
        <v>303</v>
      </c>
      <c r="P172" s="51" t="s">
        <v>654</v>
      </c>
    </row>
    <row r="173" spans="1:16" ht="13.5" thickBot="1">
      <c r="A173" s="28" t="str">
        <f t="shared" si="12"/>
        <v> BBS 41 </v>
      </c>
      <c r="B173" s="5" t="str">
        <f t="shared" si="13"/>
        <v>II</v>
      </c>
      <c r="C173" s="28">
        <f t="shared" si="14"/>
        <v>43845.32</v>
      </c>
      <c r="D173" s="10" t="str">
        <f t="shared" si="15"/>
        <v>vis</v>
      </c>
      <c r="E173" s="48">
        <f>VLOOKUP(C173,Active!C$21:E$970,3,FALSE)</f>
        <v>4645.520509739732</v>
      </c>
      <c r="F173" s="5" t="s">
        <v>174</v>
      </c>
      <c r="G173" s="10" t="str">
        <f t="shared" si="16"/>
        <v>43845.320</v>
      </c>
      <c r="H173" s="28">
        <f t="shared" si="17"/>
        <v>4645.5</v>
      </c>
      <c r="I173" s="49" t="s">
        <v>655</v>
      </c>
      <c r="J173" s="50" t="s">
        <v>656</v>
      </c>
      <c r="K173" s="49">
        <v>4645.5</v>
      </c>
      <c r="L173" s="49" t="s">
        <v>269</v>
      </c>
      <c r="M173" s="50" t="s">
        <v>180</v>
      </c>
      <c r="N173" s="50"/>
      <c r="O173" s="51" t="s">
        <v>265</v>
      </c>
      <c r="P173" s="51" t="s">
        <v>654</v>
      </c>
    </row>
    <row r="174" spans="1:16" ht="13.5" thickBot="1">
      <c r="A174" s="28" t="str">
        <f t="shared" si="12"/>
        <v> BBS 41 </v>
      </c>
      <c r="B174" s="5" t="str">
        <f t="shared" si="13"/>
        <v>II</v>
      </c>
      <c r="C174" s="28">
        <f t="shared" si="14"/>
        <v>43846.267</v>
      </c>
      <c r="D174" s="10" t="str">
        <f t="shared" si="15"/>
        <v>vis</v>
      </c>
      <c r="E174" s="48">
        <f>VLOOKUP(C174,Active!C$21:E$970,3,FALSE)</f>
        <v>4648.5092877776742</v>
      </c>
      <c r="F174" s="5" t="s">
        <v>174</v>
      </c>
      <c r="G174" s="10" t="str">
        <f t="shared" si="16"/>
        <v>43846.267</v>
      </c>
      <c r="H174" s="28">
        <f t="shared" si="17"/>
        <v>4648.5</v>
      </c>
      <c r="I174" s="49" t="s">
        <v>657</v>
      </c>
      <c r="J174" s="50" t="s">
        <v>658</v>
      </c>
      <c r="K174" s="49">
        <v>4648.5</v>
      </c>
      <c r="L174" s="49" t="s">
        <v>389</v>
      </c>
      <c r="M174" s="50" t="s">
        <v>180</v>
      </c>
      <c r="N174" s="50"/>
      <c r="O174" s="51" t="s">
        <v>303</v>
      </c>
      <c r="P174" s="51" t="s">
        <v>654</v>
      </c>
    </row>
    <row r="175" spans="1:16" ht="13.5" thickBot="1">
      <c r="A175" s="28" t="str">
        <f t="shared" si="12"/>
        <v> BBS 44 </v>
      </c>
      <c r="B175" s="5" t="str">
        <f t="shared" si="13"/>
        <v>I</v>
      </c>
      <c r="C175" s="28">
        <f t="shared" si="14"/>
        <v>44099.595000000001</v>
      </c>
      <c r="D175" s="10" t="str">
        <f t="shared" si="15"/>
        <v>vis</v>
      </c>
      <c r="E175" s="48">
        <f>VLOOKUP(C175,Active!C$21:E$970,3,FALSE)</f>
        <v>5448.0247711943784</v>
      </c>
      <c r="F175" s="5" t="s">
        <v>174</v>
      </c>
      <c r="G175" s="10" t="str">
        <f t="shared" si="16"/>
        <v>44099.595</v>
      </c>
      <c r="H175" s="28">
        <f t="shared" si="17"/>
        <v>5448</v>
      </c>
      <c r="I175" s="49" t="s">
        <v>659</v>
      </c>
      <c r="J175" s="50" t="s">
        <v>660</v>
      </c>
      <c r="K175" s="49">
        <v>5448</v>
      </c>
      <c r="L175" s="49" t="s">
        <v>277</v>
      </c>
      <c r="M175" s="50" t="s">
        <v>180</v>
      </c>
      <c r="N175" s="50"/>
      <c r="O175" s="51" t="s">
        <v>265</v>
      </c>
      <c r="P175" s="51" t="s">
        <v>661</v>
      </c>
    </row>
    <row r="176" spans="1:16" ht="13.5" thickBot="1">
      <c r="A176" s="28" t="str">
        <f t="shared" si="12"/>
        <v> BBS 45 </v>
      </c>
      <c r="B176" s="5" t="str">
        <f t="shared" si="13"/>
        <v>I</v>
      </c>
      <c r="C176" s="28">
        <f t="shared" si="14"/>
        <v>44160.428999999996</v>
      </c>
      <c r="D176" s="10" t="str">
        <f t="shared" si="15"/>
        <v>vis</v>
      </c>
      <c r="E176" s="48">
        <f>VLOOKUP(C176,Active!C$21:E$970,3,FALSE)</f>
        <v>5640.0198326094915</v>
      </c>
      <c r="F176" s="5" t="s">
        <v>174</v>
      </c>
      <c r="G176" s="10" t="str">
        <f t="shared" si="16"/>
        <v>44160.429</v>
      </c>
      <c r="H176" s="28">
        <f t="shared" si="17"/>
        <v>5640</v>
      </c>
      <c r="I176" s="49" t="s">
        <v>662</v>
      </c>
      <c r="J176" s="50" t="s">
        <v>663</v>
      </c>
      <c r="K176" s="49">
        <v>5640</v>
      </c>
      <c r="L176" s="49" t="s">
        <v>269</v>
      </c>
      <c r="M176" s="50" t="s">
        <v>180</v>
      </c>
      <c r="N176" s="50"/>
      <c r="O176" s="51" t="s">
        <v>265</v>
      </c>
      <c r="P176" s="51" t="s">
        <v>664</v>
      </c>
    </row>
    <row r="177" spans="1:16" ht="13.5" thickBot="1">
      <c r="A177" s="28" t="str">
        <f t="shared" si="12"/>
        <v> BBS 45 </v>
      </c>
      <c r="B177" s="5" t="str">
        <f t="shared" si="13"/>
        <v>II</v>
      </c>
      <c r="C177" s="28">
        <f t="shared" si="14"/>
        <v>44164.385999999999</v>
      </c>
      <c r="D177" s="10" t="str">
        <f t="shared" si="15"/>
        <v>vis</v>
      </c>
      <c r="E177" s="48">
        <f>VLOOKUP(C177,Active!C$21:E$970,3,FALSE)</f>
        <v>5652.508316977116</v>
      </c>
      <c r="F177" s="5" t="s">
        <v>174</v>
      </c>
      <c r="G177" s="10" t="str">
        <f t="shared" si="16"/>
        <v>44164.386</v>
      </c>
      <c r="H177" s="28">
        <f t="shared" si="17"/>
        <v>5652.5</v>
      </c>
      <c r="I177" s="49" t="s">
        <v>665</v>
      </c>
      <c r="J177" s="50" t="s">
        <v>666</v>
      </c>
      <c r="K177" s="49">
        <v>5652.5</v>
      </c>
      <c r="L177" s="49" t="s">
        <v>389</v>
      </c>
      <c r="M177" s="50" t="s">
        <v>180</v>
      </c>
      <c r="N177" s="50"/>
      <c r="O177" s="51" t="s">
        <v>265</v>
      </c>
      <c r="P177" s="51" t="s">
        <v>664</v>
      </c>
    </row>
    <row r="178" spans="1:16" ht="13.5" thickBot="1">
      <c r="A178" s="28" t="str">
        <f t="shared" si="12"/>
        <v> BBS 45 </v>
      </c>
      <c r="B178" s="5" t="str">
        <f t="shared" si="13"/>
        <v>I</v>
      </c>
      <c r="C178" s="28">
        <f t="shared" si="14"/>
        <v>44165.487999999998</v>
      </c>
      <c r="D178" s="10" t="str">
        <f t="shared" si="15"/>
        <v>vis</v>
      </c>
      <c r="E178" s="48">
        <f>VLOOKUP(C178,Active!C$21:E$970,3,FALSE)</f>
        <v>5655.9862825503033</v>
      </c>
      <c r="F178" s="5" t="s">
        <v>174</v>
      </c>
      <c r="G178" s="10" t="str">
        <f t="shared" si="16"/>
        <v>44165.488</v>
      </c>
      <c r="H178" s="28">
        <f t="shared" si="17"/>
        <v>5656</v>
      </c>
      <c r="I178" s="49" t="s">
        <v>667</v>
      </c>
      <c r="J178" s="50" t="s">
        <v>668</v>
      </c>
      <c r="K178" s="49">
        <v>5656</v>
      </c>
      <c r="L178" s="49" t="s">
        <v>327</v>
      </c>
      <c r="M178" s="50" t="s">
        <v>180</v>
      </c>
      <c r="N178" s="50"/>
      <c r="O178" s="51" t="s">
        <v>265</v>
      </c>
      <c r="P178" s="51" t="s">
        <v>664</v>
      </c>
    </row>
    <row r="179" spans="1:16" ht="13.5" thickBot="1">
      <c r="A179" s="28" t="str">
        <f t="shared" si="12"/>
        <v> BBS 46 </v>
      </c>
      <c r="B179" s="5" t="str">
        <f t="shared" si="13"/>
        <v>II</v>
      </c>
      <c r="C179" s="28">
        <f t="shared" si="14"/>
        <v>44210.322</v>
      </c>
      <c r="D179" s="10" t="str">
        <f t="shared" si="15"/>
        <v>vis</v>
      </c>
      <c r="E179" s="48">
        <f>VLOOKUP(C179,Active!C$21:E$970,3,FALSE)</f>
        <v>5797.4845661332729</v>
      </c>
      <c r="F179" s="5" t="s">
        <v>174</v>
      </c>
      <c r="G179" s="10" t="str">
        <f t="shared" si="16"/>
        <v>44210.322</v>
      </c>
      <c r="H179" s="28">
        <f t="shared" si="17"/>
        <v>5797.5</v>
      </c>
      <c r="I179" s="49" t="s">
        <v>669</v>
      </c>
      <c r="J179" s="50" t="s">
        <v>670</v>
      </c>
      <c r="K179" s="49">
        <v>5797.5</v>
      </c>
      <c r="L179" s="49" t="s">
        <v>204</v>
      </c>
      <c r="M179" s="50" t="s">
        <v>180</v>
      </c>
      <c r="N179" s="50"/>
      <c r="O179" s="51" t="s">
        <v>265</v>
      </c>
      <c r="P179" s="51" t="s">
        <v>671</v>
      </c>
    </row>
    <row r="180" spans="1:16" ht="13.5" thickBot="1">
      <c r="A180" s="28" t="str">
        <f t="shared" si="12"/>
        <v> BBS 51 </v>
      </c>
      <c r="B180" s="5" t="str">
        <f t="shared" si="13"/>
        <v>I</v>
      </c>
      <c r="C180" s="28">
        <f t="shared" si="14"/>
        <v>44516.567000000003</v>
      </c>
      <c r="D180" s="10" t="str">
        <f t="shared" si="15"/>
        <v>vis</v>
      </c>
      <c r="E180" s="48">
        <f>VLOOKUP(C180,Active!C$21:E$970,3,FALSE)</f>
        <v>6764.0086740840297</v>
      </c>
      <c r="F180" s="5" t="s">
        <v>174</v>
      </c>
      <c r="G180" s="10" t="str">
        <f t="shared" si="16"/>
        <v>44516.567</v>
      </c>
      <c r="H180" s="28">
        <f t="shared" si="17"/>
        <v>6764</v>
      </c>
      <c r="I180" s="49" t="s">
        <v>672</v>
      </c>
      <c r="J180" s="50" t="s">
        <v>673</v>
      </c>
      <c r="K180" s="49">
        <v>6764</v>
      </c>
      <c r="L180" s="49" t="s">
        <v>389</v>
      </c>
      <c r="M180" s="50" t="s">
        <v>180</v>
      </c>
      <c r="N180" s="50"/>
      <c r="O180" s="51" t="s">
        <v>303</v>
      </c>
      <c r="P180" s="51" t="s">
        <v>674</v>
      </c>
    </row>
    <row r="181" spans="1:16" ht="13.5" thickBot="1">
      <c r="A181" s="28" t="str">
        <f t="shared" si="12"/>
        <v> BBS 51 </v>
      </c>
      <c r="B181" s="5" t="str">
        <f t="shared" si="13"/>
        <v>II</v>
      </c>
      <c r="C181" s="28">
        <f t="shared" si="14"/>
        <v>44523.37</v>
      </c>
      <c r="D181" s="10" t="str">
        <f t="shared" si="15"/>
        <v>vis</v>
      </c>
      <c r="E181" s="48">
        <f>VLOOKUP(C181,Active!C$21:E$970,3,FALSE)</f>
        <v>6785.479272808544</v>
      </c>
      <c r="F181" s="5" t="s">
        <v>174</v>
      </c>
      <c r="G181" s="10" t="str">
        <f t="shared" si="16"/>
        <v>44523.370</v>
      </c>
      <c r="H181" s="28">
        <f t="shared" si="17"/>
        <v>6785.5</v>
      </c>
      <c r="I181" s="49" t="s">
        <v>675</v>
      </c>
      <c r="J181" s="50" t="s">
        <v>676</v>
      </c>
      <c r="K181" s="49">
        <v>6785.5</v>
      </c>
      <c r="L181" s="49" t="s">
        <v>201</v>
      </c>
      <c r="M181" s="50" t="s">
        <v>180</v>
      </c>
      <c r="N181" s="50"/>
      <c r="O181" s="51" t="s">
        <v>265</v>
      </c>
      <c r="P181" s="51" t="s">
        <v>674</v>
      </c>
    </row>
    <row r="182" spans="1:16" ht="13.5" thickBot="1">
      <c r="A182" s="28" t="str">
        <f t="shared" si="12"/>
        <v> BBS 51 </v>
      </c>
      <c r="B182" s="5" t="str">
        <f t="shared" si="13"/>
        <v>II</v>
      </c>
      <c r="C182" s="28">
        <f t="shared" si="14"/>
        <v>44523.374000000003</v>
      </c>
      <c r="D182" s="10" t="str">
        <f t="shared" si="15"/>
        <v>vis</v>
      </c>
      <c r="E182" s="48">
        <f>VLOOKUP(C182,Active!C$21:E$970,3,FALSE)</f>
        <v>6785.4918970030049</v>
      </c>
      <c r="F182" s="5" t="s">
        <v>174</v>
      </c>
      <c r="G182" s="10" t="str">
        <f t="shared" si="16"/>
        <v>44523.374</v>
      </c>
      <c r="H182" s="28">
        <f t="shared" si="17"/>
        <v>6785.5</v>
      </c>
      <c r="I182" s="49" t="s">
        <v>677</v>
      </c>
      <c r="J182" s="50" t="s">
        <v>678</v>
      </c>
      <c r="K182" s="49">
        <v>6785.5</v>
      </c>
      <c r="L182" s="49" t="s">
        <v>176</v>
      </c>
      <c r="M182" s="50" t="s">
        <v>180</v>
      </c>
      <c r="N182" s="50"/>
      <c r="O182" s="51" t="s">
        <v>679</v>
      </c>
      <c r="P182" s="51" t="s">
        <v>674</v>
      </c>
    </row>
    <row r="183" spans="1:16" ht="13.5" thickBot="1">
      <c r="A183" s="28" t="str">
        <f t="shared" si="12"/>
        <v> BBS 51 </v>
      </c>
      <c r="B183" s="5" t="str">
        <f t="shared" si="13"/>
        <v>II</v>
      </c>
      <c r="C183" s="28">
        <f t="shared" si="14"/>
        <v>44523.379000000001</v>
      </c>
      <c r="D183" s="10" t="str">
        <f t="shared" si="15"/>
        <v>vis</v>
      </c>
      <c r="E183" s="48">
        <f>VLOOKUP(C183,Active!C$21:E$970,3,FALSE)</f>
        <v>6785.5076772460689</v>
      </c>
      <c r="F183" s="5" t="s">
        <v>174</v>
      </c>
      <c r="G183" s="10" t="str">
        <f t="shared" si="16"/>
        <v>44523.379</v>
      </c>
      <c r="H183" s="28">
        <f t="shared" si="17"/>
        <v>6785.5</v>
      </c>
      <c r="I183" s="49" t="s">
        <v>680</v>
      </c>
      <c r="J183" s="50" t="s">
        <v>681</v>
      </c>
      <c r="K183" s="49">
        <v>6785.5</v>
      </c>
      <c r="L183" s="49" t="s">
        <v>280</v>
      </c>
      <c r="M183" s="50" t="s">
        <v>180</v>
      </c>
      <c r="N183" s="50"/>
      <c r="O183" s="51" t="s">
        <v>682</v>
      </c>
      <c r="P183" s="51" t="s">
        <v>674</v>
      </c>
    </row>
    <row r="184" spans="1:16" ht="13.5" thickBot="1">
      <c r="A184" s="28" t="str">
        <f t="shared" si="12"/>
        <v> BBS 51 </v>
      </c>
      <c r="B184" s="5" t="str">
        <f t="shared" si="13"/>
        <v>I</v>
      </c>
      <c r="C184" s="28">
        <f t="shared" si="14"/>
        <v>44526.385000000002</v>
      </c>
      <c r="D184" s="10" t="str">
        <f t="shared" si="15"/>
        <v>vis</v>
      </c>
      <c r="E184" s="48">
        <f>VLOOKUP(C184,Active!C$21:E$970,3,FALSE)</f>
        <v>6794.9947593812913</v>
      </c>
      <c r="F184" s="5" t="s">
        <v>174</v>
      </c>
      <c r="G184" s="10" t="str">
        <f t="shared" si="16"/>
        <v>44526.385</v>
      </c>
      <c r="H184" s="28">
        <f t="shared" si="17"/>
        <v>6795</v>
      </c>
      <c r="I184" s="49" t="s">
        <v>683</v>
      </c>
      <c r="J184" s="50" t="s">
        <v>684</v>
      </c>
      <c r="K184" s="49">
        <v>6795</v>
      </c>
      <c r="L184" s="49" t="s">
        <v>193</v>
      </c>
      <c r="M184" s="50" t="s">
        <v>180</v>
      </c>
      <c r="N184" s="50"/>
      <c r="O184" s="51" t="s">
        <v>679</v>
      </c>
      <c r="P184" s="51" t="s">
        <v>674</v>
      </c>
    </row>
    <row r="185" spans="1:16" ht="13.5" thickBot="1">
      <c r="A185" s="28" t="str">
        <f t="shared" si="12"/>
        <v> BBS 51 </v>
      </c>
      <c r="B185" s="5" t="str">
        <f t="shared" si="13"/>
        <v>II</v>
      </c>
      <c r="C185" s="28">
        <f t="shared" si="14"/>
        <v>44555.366000000002</v>
      </c>
      <c r="D185" s="10" t="str">
        <f t="shared" si="15"/>
        <v>vis</v>
      </c>
      <c r="E185" s="48">
        <f>VLOOKUP(C185,Active!C$21:E$970,3,FALSE)</f>
        <v>6886.4602042784172</v>
      </c>
      <c r="F185" s="5" t="s">
        <v>174</v>
      </c>
      <c r="G185" s="10" t="str">
        <f t="shared" si="16"/>
        <v>44555.366</v>
      </c>
      <c r="H185" s="28">
        <f t="shared" si="17"/>
        <v>6886.5</v>
      </c>
      <c r="I185" s="49" t="s">
        <v>685</v>
      </c>
      <c r="J185" s="50" t="s">
        <v>686</v>
      </c>
      <c r="K185" s="49">
        <v>6886.5</v>
      </c>
      <c r="L185" s="49" t="s">
        <v>687</v>
      </c>
      <c r="M185" s="50" t="s">
        <v>180</v>
      </c>
      <c r="N185" s="50"/>
      <c r="O185" s="51" t="s">
        <v>265</v>
      </c>
      <c r="P185" s="51" t="s">
        <v>674</v>
      </c>
    </row>
    <row r="186" spans="1:16" ht="13.5" thickBot="1">
      <c r="A186" s="28" t="str">
        <f t="shared" si="12"/>
        <v> BBS 52 </v>
      </c>
      <c r="B186" s="5" t="str">
        <f t="shared" si="13"/>
        <v>II</v>
      </c>
      <c r="C186" s="28">
        <f t="shared" si="14"/>
        <v>44582.31</v>
      </c>
      <c r="D186" s="10" t="str">
        <f t="shared" si="15"/>
        <v>vis</v>
      </c>
      <c r="E186" s="48">
        <f>VLOOKUP(C186,Active!C$21:E$970,3,FALSE)</f>
        <v>6971.4967781477735</v>
      </c>
      <c r="F186" s="5" t="s">
        <v>174</v>
      </c>
      <c r="G186" s="10" t="str">
        <f t="shared" si="16"/>
        <v>44582.310</v>
      </c>
      <c r="H186" s="28">
        <f t="shared" si="17"/>
        <v>6971.5</v>
      </c>
      <c r="I186" s="49" t="s">
        <v>688</v>
      </c>
      <c r="J186" s="50" t="s">
        <v>689</v>
      </c>
      <c r="K186" s="49">
        <v>6971.5</v>
      </c>
      <c r="L186" s="49" t="s">
        <v>190</v>
      </c>
      <c r="M186" s="50" t="s">
        <v>180</v>
      </c>
      <c r="N186" s="50"/>
      <c r="O186" s="51" t="s">
        <v>265</v>
      </c>
      <c r="P186" s="51" t="s">
        <v>690</v>
      </c>
    </row>
    <row r="187" spans="1:16" ht="13.5" thickBot="1">
      <c r="A187" s="28" t="str">
        <f t="shared" si="12"/>
        <v> BBS 52 </v>
      </c>
      <c r="B187" s="5" t="str">
        <f t="shared" si="13"/>
        <v>II</v>
      </c>
      <c r="C187" s="28">
        <f t="shared" si="14"/>
        <v>44595.300999999999</v>
      </c>
      <c r="D187" s="10" t="str">
        <f t="shared" si="15"/>
        <v>vis</v>
      </c>
      <c r="E187" s="48">
        <f>VLOOKUP(C187,Active!C$21:E$970,3,FALSE)</f>
        <v>7012.4970056988841</v>
      </c>
      <c r="F187" s="5" t="s">
        <v>174</v>
      </c>
      <c r="G187" s="10" t="str">
        <f t="shared" si="16"/>
        <v>44595.301</v>
      </c>
      <c r="H187" s="28">
        <f t="shared" si="17"/>
        <v>7012.5</v>
      </c>
      <c r="I187" s="49" t="s">
        <v>691</v>
      </c>
      <c r="J187" s="50" t="s">
        <v>692</v>
      </c>
      <c r="K187" s="49">
        <v>7012.5</v>
      </c>
      <c r="L187" s="49" t="s">
        <v>190</v>
      </c>
      <c r="M187" s="50" t="s">
        <v>180</v>
      </c>
      <c r="N187" s="50"/>
      <c r="O187" s="51" t="s">
        <v>265</v>
      </c>
      <c r="P187" s="51" t="s">
        <v>690</v>
      </c>
    </row>
    <row r="188" spans="1:16" ht="13.5" thickBot="1">
      <c r="A188" s="28" t="str">
        <f t="shared" si="12"/>
        <v> BBS 52 </v>
      </c>
      <c r="B188" s="5" t="str">
        <f t="shared" si="13"/>
        <v>II</v>
      </c>
      <c r="C188" s="28">
        <f t="shared" si="14"/>
        <v>44602.269</v>
      </c>
      <c r="D188" s="10" t="str">
        <f t="shared" si="15"/>
        <v>vis</v>
      </c>
      <c r="E188" s="48">
        <f>VLOOKUP(C188,Active!C$21:E$970,3,FALSE)</f>
        <v>7034.488352444796</v>
      </c>
      <c r="F188" s="5" t="s">
        <v>174</v>
      </c>
      <c r="G188" s="10" t="str">
        <f t="shared" si="16"/>
        <v>44602.269</v>
      </c>
      <c r="H188" s="28">
        <f t="shared" si="17"/>
        <v>7034.5</v>
      </c>
      <c r="I188" s="49" t="s">
        <v>693</v>
      </c>
      <c r="J188" s="50" t="s">
        <v>694</v>
      </c>
      <c r="K188" s="49">
        <v>7034.5</v>
      </c>
      <c r="L188" s="49" t="s">
        <v>327</v>
      </c>
      <c r="M188" s="50" t="s">
        <v>180</v>
      </c>
      <c r="N188" s="50"/>
      <c r="O188" s="51" t="s">
        <v>303</v>
      </c>
      <c r="P188" s="51" t="s">
        <v>690</v>
      </c>
    </row>
    <row r="189" spans="1:16" ht="13.5" thickBot="1">
      <c r="A189" s="28" t="str">
        <f t="shared" si="12"/>
        <v> BBS 52 </v>
      </c>
      <c r="B189" s="5" t="str">
        <f t="shared" si="13"/>
        <v>II</v>
      </c>
      <c r="C189" s="28">
        <f t="shared" si="14"/>
        <v>44602.271999999997</v>
      </c>
      <c r="D189" s="10" t="str">
        <f t="shared" si="15"/>
        <v>vis</v>
      </c>
      <c r="E189" s="48">
        <f>VLOOKUP(C189,Active!C$21:E$970,3,FALSE)</f>
        <v>7034.49782059063</v>
      </c>
      <c r="F189" s="5" t="s">
        <v>174</v>
      </c>
      <c r="G189" s="10" t="str">
        <f t="shared" si="16"/>
        <v>44602.272</v>
      </c>
      <c r="H189" s="28">
        <f t="shared" si="17"/>
        <v>7034.5</v>
      </c>
      <c r="I189" s="49" t="s">
        <v>695</v>
      </c>
      <c r="J189" s="50" t="s">
        <v>696</v>
      </c>
      <c r="K189" s="49">
        <v>7034.5</v>
      </c>
      <c r="L189" s="49" t="s">
        <v>190</v>
      </c>
      <c r="M189" s="50" t="s">
        <v>180</v>
      </c>
      <c r="N189" s="50"/>
      <c r="O189" s="51" t="s">
        <v>265</v>
      </c>
      <c r="P189" s="51" t="s">
        <v>690</v>
      </c>
    </row>
    <row r="190" spans="1:16" ht="13.5" thickBot="1">
      <c r="A190" s="28" t="str">
        <f t="shared" si="12"/>
        <v> BBS 52 </v>
      </c>
      <c r="B190" s="5" t="str">
        <f t="shared" si="13"/>
        <v>I</v>
      </c>
      <c r="C190" s="28">
        <f t="shared" si="14"/>
        <v>44605.281999999999</v>
      </c>
      <c r="D190" s="10" t="str">
        <f t="shared" si="15"/>
        <v>vis</v>
      </c>
      <c r="E190" s="48">
        <f>VLOOKUP(C190,Active!C$21:E$970,3,FALSE)</f>
        <v>7043.9975269203123</v>
      </c>
      <c r="F190" s="5" t="s">
        <v>174</v>
      </c>
      <c r="G190" s="10" t="str">
        <f t="shared" si="16"/>
        <v>44605.282</v>
      </c>
      <c r="H190" s="28">
        <f t="shared" si="17"/>
        <v>7044</v>
      </c>
      <c r="I190" s="49" t="s">
        <v>697</v>
      </c>
      <c r="J190" s="50" t="s">
        <v>698</v>
      </c>
      <c r="K190" s="49">
        <v>7044</v>
      </c>
      <c r="L190" s="49" t="s">
        <v>190</v>
      </c>
      <c r="M190" s="50" t="s">
        <v>180</v>
      </c>
      <c r="N190" s="50"/>
      <c r="O190" s="51" t="s">
        <v>303</v>
      </c>
      <c r="P190" s="51" t="s">
        <v>690</v>
      </c>
    </row>
    <row r="191" spans="1:16" ht="13.5" thickBot="1">
      <c r="A191" s="28" t="str">
        <f t="shared" si="12"/>
        <v> BBS 52 </v>
      </c>
      <c r="B191" s="5" t="str">
        <f t="shared" si="13"/>
        <v>II</v>
      </c>
      <c r="C191" s="28">
        <f t="shared" si="14"/>
        <v>44613.351000000002</v>
      </c>
      <c r="D191" s="10" t="str">
        <f t="shared" si="15"/>
        <v>vis</v>
      </c>
      <c r="E191" s="48">
        <f>VLOOKUP(C191,Active!C$21:E$970,3,FALSE)</f>
        <v>7069.4636831908074</v>
      </c>
      <c r="F191" s="5" t="s">
        <v>174</v>
      </c>
      <c r="G191" s="10" t="str">
        <f t="shared" si="16"/>
        <v>44613.351</v>
      </c>
      <c r="H191" s="28">
        <f t="shared" si="17"/>
        <v>7069.5</v>
      </c>
      <c r="I191" s="49" t="s">
        <v>699</v>
      </c>
      <c r="J191" s="50" t="s">
        <v>700</v>
      </c>
      <c r="K191" s="49">
        <v>7069.5</v>
      </c>
      <c r="L191" s="49" t="s">
        <v>701</v>
      </c>
      <c r="M191" s="50" t="s">
        <v>180</v>
      </c>
      <c r="N191" s="50"/>
      <c r="O191" s="51" t="s">
        <v>265</v>
      </c>
      <c r="P191" s="51" t="s">
        <v>690</v>
      </c>
    </row>
    <row r="192" spans="1:16" ht="13.5" thickBot="1">
      <c r="A192" s="28" t="str">
        <f t="shared" si="12"/>
        <v> BBS 56 </v>
      </c>
      <c r="B192" s="5" t="str">
        <f t="shared" si="13"/>
        <v>I</v>
      </c>
      <c r="C192" s="28">
        <f t="shared" si="14"/>
        <v>44841.646999999997</v>
      </c>
      <c r="D192" s="10" t="str">
        <f t="shared" si="15"/>
        <v>vis</v>
      </c>
      <c r="E192" s="48">
        <f>VLOOKUP(C192,Active!C$21:E$970,3,FALSE)</f>
        <v>7789.9769576890658</v>
      </c>
      <c r="F192" s="5" t="s">
        <v>174</v>
      </c>
      <c r="G192" s="10" t="str">
        <f t="shared" si="16"/>
        <v>44841.647</v>
      </c>
      <c r="H192" s="28">
        <f t="shared" si="17"/>
        <v>7790</v>
      </c>
      <c r="I192" s="49" t="s">
        <v>702</v>
      </c>
      <c r="J192" s="50" t="s">
        <v>703</v>
      </c>
      <c r="K192" s="49">
        <v>7790</v>
      </c>
      <c r="L192" s="49" t="s">
        <v>201</v>
      </c>
      <c r="M192" s="50" t="s">
        <v>180</v>
      </c>
      <c r="N192" s="50"/>
      <c r="O192" s="51" t="s">
        <v>265</v>
      </c>
      <c r="P192" s="51" t="s">
        <v>704</v>
      </c>
    </row>
    <row r="193" spans="1:16" ht="13.5" thickBot="1">
      <c r="A193" s="28" t="str">
        <f t="shared" si="12"/>
        <v> BBS 56 </v>
      </c>
      <c r="B193" s="5" t="str">
        <f t="shared" si="13"/>
        <v>I</v>
      </c>
      <c r="C193" s="28">
        <f t="shared" si="14"/>
        <v>44868.591</v>
      </c>
      <c r="D193" s="10" t="str">
        <f t="shared" si="15"/>
        <v>vis</v>
      </c>
      <c r="E193" s="48">
        <f>VLOOKUP(C193,Active!C$21:E$970,3,FALSE)</f>
        <v>7875.0135315584448</v>
      </c>
      <c r="F193" s="5" t="s">
        <v>174</v>
      </c>
      <c r="G193" s="10" t="str">
        <f t="shared" si="16"/>
        <v>44868.591</v>
      </c>
      <c r="H193" s="28">
        <f t="shared" si="17"/>
        <v>7875</v>
      </c>
      <c r="I193" s="49" t="s">
        <v>705</v>
      </c>
      <c r="J193" s="50" t="s">
        <v>706</v>
      </c>
      <c r="K193" s="49">
        <v>7875</v>
      </c>
      <c r="L193" s="49" t="s">
        <v>300</v>
      </c>
      <c r="M193" s="50" t="s">
        <v>180</v>
      </c>
      <c r="N193" s="50"/>
      <c r="O193" s="51" t="s">
        <v>265</v>
      </c>
      <c r="P193" s="51" t="s">
        <v>704</v>
      </c>
    </row>
    <row r="194" spans="1:16" ht="13.5" thickBot="1">
      <c r="A194" s="28" t="str">
        <f t="shared" si="12"/>
        <v> BBS 56 </v>
      </c>
      <c r="B194" s="5" t="str">
        <f t="shared" si="13"/>
        <v>I</v>
      </c>
      <c r="C194" s="28">
        <f t="shared" si="14"/>
        <v>44877.455999999998</v>
      </c>
      <c r="D194" s="10" t="str">
        <f t="shared" si="15"/>
        <v>vis</v>
      </c>
      <c r="E194" s="48">
        <f>VLOOKUP(C194,Active!C$21:E$970,3,FALSE)</f>
        <v>7902.9919025260733</v>
      </c>
      <c r="F194" s="5" t="s">
        <v>174</v>
      </c>
      <c r="G194" s="10" t="str">
        <f t="shared" si="16"/>
        <v>44877.456</v>
      </c>
      <c r="H194" s="28">
        <f t="shared" si="17"/>
        <v>7903</v>
      </c>
      <c r="I194" s="49" t="s">
        <v>707</v>
      </c>
      <c r="J194" s="50" t="s">
        <v>708</v>
      </c>
      <c r="K194" s="49">
        <v>7903</v>
      </c>
      <c r="L194" s="49" t="s">
        <v>176</v>
      </c>
      <c r="M194" s="50" t="s">
        <v>180</v>
      </c>
      <c r="N194" s="50"/>
      <c r="O194" s="51" t="s">
        <v>265</v>
      </c>
      <c r="P194" s="51" t="s">
        <v>704</v>
      </c>
    </row>
    <row r="195" spans="1:16" ht="13.5" thickBot="1">
      <c r="A195" s="28" t="str">
        <f t="shared" si="12"/>
        <v> BBS 57 </v>
      </c>
      <c r="B195" s="5" t="str">
        <f t="shared" si="13"/>
        <v>II</v>
      </c>
      <c r="C195" s="28">
        <f t="shared" si="14"/>
        <v>44913.413999999997</v>
      </c>
      <c r="D195" s="10" t="str">
        <f t="shared" si="15"/>
        <v>vis</v>
      </c>
      <c r="E195" s="48">
        <f>VLOOKUP(C195,Active!C$21:E$970,3,FALSE)</f>
        <v>8016.477098606636</v>
      </c>
      <c r="F195" s="5" t="s">
        <v>174</v>
      </c>
      <c r="G195" s="10" t="str">
        <f t="shared" si="16"/>
        <v>44913.414</v>
      </c>
      <c r="H195" s="28">
        <f t="shared" si="17"/>
        <v>8016.5</v>
      </c>
      <c r="I195" s="49" t="s">
        <v>709</v>
      </c>
      <c r="J195" s="50" t="s">
        <v>710</v>
      </c>
      <c r="K195" s="49">
        <v>8016.5</v>
      </c>
      <c r="L195" s="49" t="s">
        <v>201</v>
      </c>
      <c r="M195" s="50" t="s">
        <v>180</v>
      </c>
      <c r="N195" s="50"/>
      <c r="O195" s="51" t="s">
        <v>303</v>
      </c>
      <c r="P195" s="51" t="s">
        <v>711</v>
      </c>
    </row>
    <row r="196" spans="1:16" ht="13.5" thickBot="1">
      <c r="A196" s="28" t="str">
        <f t="shared" si="12"/>
        <v> BBS 57 </v>
      </c>
      <c r="B196" s="5" t="str">
        <f t="shared" si="13"/>
        <v>I</v>
      </c>
      <c r="C196" s="28">
        <f t="shared" si="14"/>
        <v>44924.358</v>
      </c>
      <c r="D196" s="10" t="str">
        <f t="shared" si="15"/>
        <v>vis</v>
      </c>
      <c r="E196" s="48">
        <f>VLOOKUP(C196,Active!C$21:E$970,3,FALSE)</f>
        <v>8051.016894643848</v>
      </c>
      <c r="F196" s="5" t="s">
        <v>174</v>
      </c>
      <c r="G196" s="10" t="str">
        <f t="shared" si="16"/>
        <v>44924.358</v>
      </c>
      <c r="H196" s="28">
        <f t="shared" si="17"/>
        <v>8051</v>
      </c>
      <c r="I196" s="49" t="s">
        <v>712</v>
      </c>
      <c r="J196" s="50" t="s">
        <v>713</v>
      </c>
      <c r="K196" s="49">
        <v>8051</v>
      </c>
      <c r="L196" s="49" t="s">
        <v>219</v>
      </c>
      <c r="M196" s="50" t="s">
        <v>180</v>
      </c>
      <c r="N196" s="50"/>
      <c r="O196" s="51" t="s">
        <v>265</v>
      </c>
      <c r="P196" s="51" t="s">
        <v>711</v>
      </c>
    </row>
    <row r="197" spans="1:16" ht="13.5" thickBot="1">
      <c r="A197" s="28" t="str">
        <f t="shared" si="12"/>
        <v> BBS 57 </v>
      </c>
      <c r="B197" s="5" t="str">
        <f t="shared" si="13"/>
        <v>I</v>
      </c>
      <c r="C197" s="28">
        <f t="shared" si="14"/>
        <v>44938.290999999997</v>
      </c>
      <c r="D197" s="10" t="str">
        <f t="shared" si="15"/>
        <v>vis</v>
      </c>
      <c r="E197" s="48">
        <f>VLOOKUP(C197,Active!C$21:E$970,3,FALSE)</f>
        <v>8094.9901199898131</v>
      </c>
      <c r="F197" s="5" t="s">
        <v>174</v>
      </c>
      <c r="G197" s="10" t="str">
        <f t="shared" si="16"/>
        <v>44938.291</v>
      </c>
      <c r="H197" s="28">
        <f t="shared" si="17"/>
        <v>8095</v>
      </c>
      <c r="I197" s="49" t="s">
        <v>714</v>
      </c>
      <c r="J197" s="50" t="s">
        <v>715</v>
      </c>
      <c r="K197" s="49">
        <v>8095</v>
      </c>
      <c r="L197" s="49" t="s">
        <v>176</v>
      </c>
      <c r="M197" s="50" t="s">
        <v>180</v>
      </c>
      <c r="N197" s="50"/>
      <c r="O197" s="51" t="s">
        <v>265</v>
      </c>
      <c r="P197" s="51" t="s">
        <v>711</v>
      </c>
    </row>
    <row r="198" spans="1:16" ht="13.5" thickBot="1">
      <c r="A198" s="28" t="str">
        <f t="shared" si="12"/>
        <v> BBS 58 </v>
      </c>
      <c r="B198" s="5" t="str">
        <f t="shared" si="13"/>
        <v>I</v>
      </c>
      <c r="C198" s="28">
        <f t="shared" si="14"/>
        <v>44990.262000000002</v>
      </c>
      <c r="D198" s="10" t="str">
        <f t="shared" si="15"/>
        <v>vis</v>
      </c>
      <c r="E198" s="48">
        <f>VLOOKUP(C198,Active!C$21:E$970,3,FALSE)</f>
        <v>8259.0131225345503</v>
      </c>
      <c r="F198" s="5" t="s">
        <v>174</v>
      </c>
      <c r="G198" s="10" t="str">
        <f t="shared" si="16"/>
        <v>44990.262</v>
      </c>
      <c r="H198" s="28">
        <f t="shared" si="17"/>
        <v>8259</v>
      </c>
      <c r="I198" s="49" t="s">
        <v>716</v>
      </c>
      <c r="J198" s="50" t="s">
        <v>717</v>
      </c>
      <c r="K198" s="49">
        <v>8259</v>
      </c>
      <c r="L198" s="49" t="s">
        <v>300</v>
      </c>
      <c r="M198" s="50" t="s">
        <v>180</v>
      </c>
      <c r="N198" s="50"/>
      <c r="O198" s="51" t="s">
        <v>303</v>
      </c>
      <c r="P198" s="51" t="s">
        <v>718</v>
      </c>
    </row>
    <row r="199" spans="1:16" ht="13.5" thickBot="1">
      <c r="A199" s="28" t="str">
        <f t="shared" si="12"/>
        <v> BBS 61 </v>
      </c>
      <c r="B199" s="5" t="str">
        <f t="shared" si="13"/>
        <v>I</v>
      </c>
      <c r="C199" s="28">
        <f t="shared" si="14"/>
        <v>45182.58</v>
      </c>
      <c r="D199" s="10" t="str">
        <f t="shared" si="15"/>
        <v>vis</v>
      </c>
      <c r="E199" s="48">
        <f>VLOOKUP(C199,Active!C$21:E$970,3,FALSE)</f>
        <v>8865.9780799799664</v>
      </c>
      <c r="F199" s="5" t="s">
        <v>174</v>
      </c>
      <c r="G199" s="10" t="str">
        <f t="shared" si="16"/>
        <v>45182.580</v>
      </c>
      <c r="H199" s="28">
        <f t="shared" si="17"/>
        <v>8866</v>
      </c>
      <c r="I199" s="49" t="s">
        <v>719</v>
      </c>
      <c r="J199" s="50" t="s">
        <v>720</v>
      </c>
      <c r="K199" s="49">
        <v>8866</v>
      </c>
      <c r="L199" s="49" t="s">
        <v>201</v>
      </c>
      <c r="M199" s="50" t="s">
        <v>180</v>
      </c>
      <c r="N199" s="50"/>
      <c r="O199" s="51" t="s">
        <v>265</v>
      </c>
      <c r="P199" s="51" t="s">
        <v>721</v>
      </c>
    </row>
    <row r="200" spans="1:16" ht="13.5" thickBot="1">
      <c r="A200" s="28" t="str">
        <f t="shared" si="12"/>
        <v> BBS 62 </v>
      </c>
      <c r="B200" s="5" t="str">
        <f t="shared" si="13"/>
        <v>II</v>
      </c>
      <c r="C200" s="28">
        <f t="shared" si="14"/>
        <v>45211.565999999999</v>
      </c>
      <c r="D200" s="10" t="str">
        <f t="shared" si="15"/>
        <v>vis</v>
      </c>
      <c r="E200" s="48">
        <f>VLOOKUP(C200,Active!C$21:E$970,3,FALSE)</f>
        <v>8957.4593051201573</v>
      </c>
      <c r="F200" s="5" t="s">
        <v>174</v>
      </c>
      <c r="G200" s="10" t="str">
        <f t="shared" si="16"/>
        <v>45211.566</v>
      </c>
      <c r="H200" s="28">
        <f t="shared" si="17"/>
        <v>8957.5</v>
      </c>
      <c r="I200" s="49" t="s">
        <v>722</v>
      </c>
      <c r="J200" s="50" t="s">
        <v>723</v>
      </c>
      <c r="K200" s="49">
        <v>8957.5</v>
      </c>
      <c r="L200" s="49" t="s">
        <v>687</v>
      </c>
      <c r="M200" s="50" t="s">
        <v>180</v>
      </c>
      <c r="N200" s="50"/>
      <c r="O200" s="51" t="s">
        <v>265</v>
      </c>
      <c r="P200" s="51" t="s">
        <v>724</v>
      </c>
    </row>
    <row r="201" spans="1:16" ht="13.5" thickBot="1">
      <c r="A201" s="28" t="str">
        <f t="shared" si="12"/>
        <v> BBS 62 </v>
      </c>
      <c r="B201" s="5" t="str">
        <f t="shared" si="13"/>
        <v>I</v>
      </c>
      <c r="C201" s="28">
        <f t="shared" si="14"/>
        <v>45226.616999999998</v>
      </c>
      <c r="D201" s="10" t="str">
        <f t="shared" si="15"/>
        <v>vis</v>
      </c>
      <c r="E201" s="48">
        <f>VLOOKUP(C201,Active!C$21:E$970,3,FALSE)</f>
        <v>9004.9609928171521</v>
      </c>
      <c r="F201" s="5" t="s">
        <v>174</v>
      </c>
      <c r="G201" s="10" t="str">
        <f t="shared" si="16"/>
        <v>45226.617</v>
      </c>
      <c r="H201" s="28">
        <f t="shared" si="17"/>
        <v>9005</v>
      </c>
      <c r="I201" s="49" t="s">
        <v>725</v>
      </c>
      <c r="J201" s="50" t="s">
        <v>726</v>
      </c>
      <c r="K201" s="49">
        <v>9005</v>
      </c>
      <c r="L201" s="49" t="s">
        <v>701</v>
      </c>
      <c r="M201" s="50" t="s">
        <v>180</v>
      </c>
      <c r="N201" s="50"/>
      <c r="O201" s="51" t="s">
        <v>265</v>
      </c>
      <c r="P201" s="51" t="s">
        <v>724</v>
      </c>
    </row>
    <row r="202" spans="1:16" ht="13.5" thickBot="1">
      <c r="A202" s="28" t="str">
        <f t="shared" si="12"/>
        <v> BBS 62 </v>
      </c>
      <c r="B202" s="5" t="str">
        <f t="shared" si="13"/>
        <v>II</v>
      </c>
      <c r="C202" s="28">
        <f t="shared" si="14"/>
        <v>45231.533000000003</v>
      </c>
      <c r="D202" s="10" t="str">
        <f t="shared" si="15"/>
        <v>vis</v>
      </c>
      <c r="E202" s="48">
        <f>VLOOKUP(C202,Active!C$21:E$970,3,FALSE)</f>
        <v>9020.4761278061014</v>
      </c>
      <c r="F202" s="5" t="s">
        <v>174</v>
      </c>
      <c r="G202" s="10" t="str">
        <f t="shared" si="16"/>
        <v>45231.533</v>
      </c>
      <c r="H202" s="28">
        <f t="shared" si="17"/>
        <v>9020.5</v>
      </c>
      <c r="I202" s="49" t="s">
        <v>727</v>
      </c>
      <c r="J202" s="50" t="s">
        <v>728</v>
      </c>
      <c r="K202" s="49">
        <v>9020.5</v>
      </c>
      <c r="L202" s="49" t="s">
        <v>287</v>
      </c>
      <c r="M202" s="50" t="s">
        <v>180</v>
      </c>
      <c r="N202" s="50"/>
      <c r="O202" s="51" t="s">
        <v>265</v>
      </c>
      <c r="P202" s="51" t="s">
        <v>724</v>
      </c>
    </row>
    <row r="203" spans="1:16" ht="13.5" thickBot="1">
      <c r="A203" s="28" t="str">
        <f t="shared" ref="A203:A266" si="18">P203</f>
        <v> BBS 63 </v>
      </c>
      <c r="B203" s="5" t="str">
        <f t="shared" ref="B203:B266" si="19">IF(H203=INT(H203),"I","II")</f>
        <v>I</v>
      </c>
      <c r="C203" s="28">
        <f t="shared" ref="C203:C266" si="20">1*G203</f>
        <v>45250.387000000002</v>
      </c>
      <c r="D203" s="10" t="str">
        <f t="shared" ref="D203:D266" si="21">VLOOKUP(F203,I$1:J$5,2,FALSE)</f>
        <v>vis</v>
      </c>
      <c r="E203" s="48">
        <f>VLOOKUP(C203,Active!C$21:E$970,3,FALSE)</f>
        <v>9079.980268384079</v>
      </c>
      <c r="F203" s="5" t="s">
        <v>174</v>
      </c>
      <c r="G203" s="10" t="str">
        <f t="shared" ref="G203:G266" si="22">MID(I203,3,LEN(I203)-3)</f>
        <v>45250.387</v>
      </c>
      <c r="H203" s="28">
        <f t="shared" ref="H203:H266" si="23">1*K203</f>
        <v>9080</v>
      </c>
      <c r="I203" s="49" t="s">
        <v>729</v>
      </c>
      <c r="J203" s="50" t="s">
        <v>730</v>
      </c>
      <c r="K203" s="49">
        <v>9080</v>
      </c>
      <c r="L203" s="49" t="s">
        <v>214</v>
      </c>
      <c r="M203" s="50" t="s">
        <v>180</v>
      </c>
      <c r="N203" s="50"/>
      <c r="O203" s="51" t="s">
        <v>265</v>
      </c>
      <c r="P203" s="51" t="s">
        <v>731</v>
      </c>
    </row>
    <row r="204" spans="1:16" ht="13.5" thickBot="1">
      <c r="A204" s="28" t="str">
        <f t="shared" si="18"/>
        <v> BBS 63 </v>
      </c>
      <c r="B204" s="5" t="str">
        <f t="shared" si="19"/>
        <v>II</v>
      </c>
      <c r="C204" s="28">
        <f t="shared" si="20"/>
        <v>45252.451999999997</v>
      </c>
      <c r="D204" s="10" t="str">
        <f t="shared" si="21"/>
        <v>vis</v>
      </c>
      <c r="E204" s="48">
        <f>VLOOKUP(C204,Active!C$21:E$970,3,FALSE)</f>
        <v>9086.4975087730272</v>
      </c>
      <c r="F204" s="5" t="s">
        <v>174</v>
      </c>
      <c r="G204" s="10" t="str">
        <f t="shared" si="22"/>
        <v>45252.452</v>
      </c>
      <c r="H204" s="28">
        <f t="shared" si="23"/>
        <v>9086.5</v>
      </c>
      <c r="I204" s="49" t="s">
        <v>732</v>
      </c>
      <c r="J204" s="50" t="s">
        <v>733</v>
      </c>
      <c r="K204" s="49">
        <v>9086.5</v>
      </c>
      <c r="L204" s="49" t="s">
        <v>190</v>
      </c>
      <c r="M204" s="50" t="s">
        <v>180</v>
      </c>
      <c r="N204" s="50"/>
      <c r="O204" s="51" t="s">
        <v>265</v>
      </c>
      <c r="P204" s="51" t="s">
        <v>731</v>
      </c>
    </row>
    <row r="205" spans="1:16" ht="13.5" thickBot="1">
      <c r="A205" s="28" t="str">
        <f t="shared" si="18"/>
        <v> BBS 64 </v>
      </c>
      <c r="B205" s="5" t="str">
        <f t="shared" si="19"/>
        <v>I</v>
      </c>
      <c r="C205" s="28">
        <f t="shared" si="20"/>
        <v>45288.408000000003</v>
      </c>
      <c r="D205" s="10" t="str">
        <f t="shared" si="21"/>
        <v>vis</v>
      </c>
      <c r="E205" s="48">
        <f>VLOOKUP(C205,Active!C$21:E$970,3,FALSE)</f>
        <v>9199.9763927563818</v>
      </c>
      <c r="F205" s="5" t="s">
        <v>174</v>
      </c>
      <c r="G205" s="10" t="str">
        <f t="shared" si="22"/>
        <v>45288.408</v>
      </c>
      <c r="H205" s="28">
        <f t="shared" si="23"/>
        <v>9200</v>
      </c>
      <c r="I205" s="49" t="s">
        <v>734</v>
      </c>
      <c r="J205" s="50" t="s">
        <v>735</v>
      </c>
      <c r="K205" s="49">
        <v>9200</v>
      </c>
      <c r="L205" s="49" t="s">
        <v>201</v>
      </c>
      <c r="M205" s="50" t="s">
        <v>180</v>
      </c>
      <c r="N205" s="50"/>
      <c r="O205" s="51" t="s">
        <v>265</v>
      </c>
      <c r="P205" s="51" t="s">
        <v>736</v>
      </c>
    </row>
    <row r="206" spans="1:16" ht="13.5" thickBot="1">
      <c r="A206" s="28" t="str">
        <f t="shared" si="18"/>
        <v> BBS 64 </v>
      </c>
      <c r="B206" s="5" t="str">
        <f t="shared" si="19"/>
        <v>I</v>
      </c>
      <c r="C206" s="28">
        <f t="shared" si="20"/>
        <v>45323.262999999999</v>
      </c>
      <c r="D206" s="10" t="str">
        <f t="shared" si="21"/>
        <v>vis</v>
      </c>
      <c r="E206" s="48">
        <f>VLOOKUP(C206,Active!C$21:E$970,3,FALSE)</f>
        <v>9309.9804672151313</v>
      </c>
      <c r="F206" s="5" t="s">
        <v>174</v>
      </c>
      <c r="G206" s="10" t="str">
        <f t="shared" si="22"/>
        <v>45323.263</v>
      </c>
      <c r="H206" s="28">
        <f t="shared" si="23"/>
        <v>9310</v>
      </c>
      <c r="I206" s="49" t="s">
        <v>737</v>
      </c>
      <c r="J206" s="50" t="s">
        <v>738</v>
      </c>
      <c r="K206" s="49">
        <v>9310</v>
      </c>
      <c r="L206" s="49" t="s">
        <v>214</v>
      </c>
      <c r="M206" s="50" t="s">
        <v>180</v>
      </c>
      <c r="N206" s="50"/>
      <c r="O206" s="51" t="s">
        <v>265</v>
      </c>
      <c r="P206" s="51" t="s">
        <v>736</v>
      </c>
    </row>
    <row r="207" spans="1:16" ht="13.5" thickBot="1">
      <c r="A207" s="28" t="str">
        <f t="shared" si="18"/>
        <v> BBS 64 </v>
      </c>
      <c r="B207" s="5" t="str">
        <f t="shared" si="19"/>
        <v>I</v>
      </c>
      <c r="C207" s="28">
        <f t="shared" si="20"/>
        <v>45336.252</v>
      </c>
      <c r="D207" s="10" t="str">
        <f t="shared" si="21"/>
        <v>vis</v>
      </c>
      <c r="E207" s="48">
        <f>VLOOKUP(C207,Active!C$21:E$970,3,FALSE)</f>
        <v>9350.9743826690119</v>
      </c>
      <c r="F207" s="5" t="s">
        <v>174</v>
      </c>
      <c r="G207" s="10" t="str">
        <f t="shared" si="22"/>
        <v>45336.252</v>
      </c>
      <c r="H207" s="28">
        <f t="shared" si="23"/>
        <v>9351</v>
      </c>
      <c r="I207" s="49" t="s">
        <v>739</v>
      </c>
      <c r="J207" s="50" t="s">
        <v>740</v>
      </c>
      <c r="K207" s="49">
        <v>9351</v>
      </c>
      <c r="L207" s="49" t="s">
        <v>287</v>
      </c>
      <c r="M207" s="50" t="s">
        <v>180</v>
      </c>
      <c r="N207" s="50"/>
      <c r="O207" s="51" t="s">
        <v>303</v>
      </c>
      <c r="P207" s="51" t="s">
        <v>736</v>
      </c>
    </row>
    <row r="208" spans="1:16" ht="13.5" thickBot="1">
      <c r="A208" s="28" t="str">
        <f t="shared" si="18"/>
        <v> BBS 64 </v>
      </c>
      <c r="B208" s="5" t="str">
        <f t="shared" si="19"/>
        <v>II</v>
      </c>
      <c r="C208" s="28">
        <f t="shared" si="20"/>
        <v>45346.237999999998</v>
      </c>
      <c r="D208" s="10" t="str">
        <f t="shared" si="21"/>
        <v>vis</v>
      </c>
      <c r="E208" s="48">
        <f>VLOOKUP(C208,Active!C$21:E$970,3,FALSE)</f>
        <v>9382.4906841335032</v>
      </c>
      <c r="F208" s="5" t="s">
        <v>174</v>
      </c>
      <c r="G208" s="10" t="str">
        <f t="shared" si="22"/>
        <v>45346.238</v>
      </c>
      <c r="H208" s="28">
        <f t="shared" si="23"/>
        <v>9382.5</v>
      </c>
      <c r="I208" s="49" t="s">
        <v>741</v>
      </c>
      <c r="J208" s="50" t="s">
        <v>742</v>
      </c>
      <c r="K208" s="49">
        <v>9382.5</v>
      </c>
      <c r="L208" s="49" t="s">
        <v>176</v>
      </c>
      <c r="M208" s="50" t="s">
        <v>180</v>
      </c>
      <c r="N208" s="50"/>
      <c r="O208" s="51" t="s">
        <v>303</v>
      </c>
      <c r="P208" s="51" t="s">
        <v>736</v>
      </c>
    </row>
    <row r="209" spans="1:16" ht="13.5" thickBot="1">
      <c r="A209" s="28" t="str">
        <f t="shared" si="18"/>
        <v> BBS 64 </v>
      </c>
      <c r="B209" s="5" t="str">
        <f t="shared" si="19"/>
        <v>II</v>
      </c>
      <c r="C209" s="28">
        <f t="shared" si="20"/>
        <v>45346.237999999998</v>
      </c>
      <c r="D209" s="10" t="str">
        <f t="shared" si="21"/>
        <v>vis</v>
      </c>
      <c r="E209" s="48">
        <f>VLOOKUP(C209,Active!C$21:E$970,3,FALSE)</f>
        <v>9382.4906841335032</v>
      </c>
      <c r="F209" s="5" t="s">
        <v>174</v>
      </c>
      <c r="G209" s="10" t="str">
        <f t="shared" si="22"/>
        <v>45346.238</v>
      </c>
      <c r="H209" s="28">
        <f t="shared" si="23"/>
        <v>9382.5</v>
      </c>
      <c r="I209" s="49" t="s">
        <v>741</v>
      </c>
      <c r="J209" s="50" t="s">
        <v>742</v>
      </c>
      <c r="K209" s="49">
        <v>9382.5</v>
      </c>
      <c r="L209" s="49" t="s">
        <v>176</v>
      </c>
      <c r="M209" s="50" t="s">
        <v>180</v>
      </c>
      <c r="N209" s="50"/>
      <c r="O209" s="51" t="s">
        <v>265</v>
      </c>
      <c r="P209" s="51" t="s">
        <v>736</v>
      </c>
    </row>
    <row r="210" spans="1:16" ht="13.5" thickBot="1">
      <c r="A210" s="28" t="str">
        <f t="shared" si="18"/>
        <v> BBS 68 </v>
      </c>
      <c r="B210" s="5" t="str">
        <f t="shared" si="19"/>
        <v>I</v>
      </c>
      <c r="C210" s="28">
        <f t="shared" si="20"/>
        <v>45566.603000000003</v>
      </c>
      <c r="D210" s="10" t="str">
        <f t="shared" si="21"/>
        <v>vis</v>
      </c>
      <c r="E210" s="48">
        <f>VLOOKUP(C210,Active!C$21:E$970,3,FALSE)</f>
        <v>10077.973337070112</v>
      </c>
      <c r="F210" s="5" t="s">
        <v>174</v>
      </c>
      <c r="G210" s="10" t="str">
        <f t="shared" si="22"/>
        <v>45566.603</v>
      </c>
      <c r="H210" s="28">
        <f t="shared" si="23"/>
        <v>10078</v>
      </c>
      <c r="I210" s="49" t="s">
        <v>743</v>
      </c>
      <c r="J210" s="50" t="s">
        <v>744</v>
      </c>
      <c r="K210" s="49">
        <v>10078</v>
      </c>
      <c r="L210" s="49" t="s">
        <v>287</v>
      </c>
      <c r="M210" s="50" t="s">
        <v>180</v>
      </c>
      <c r="N210" s="50"/>
      <c r="O210" s="51" t="s">
        <v>265</v>
      </c>
      <c r="P210" s="51" t="s">
        <v>745</v>
      </c>
    </row>
    <row r="211" spans="1:16" ht="13.5" thickBot="1">
      <c r="A211" s="28" t="str">
        <f t="shared" si="18"/>
        <v> BBS 68 </v>
      </c>
      <c r="B211" s="5" t="str">
        <f t="shared" si="19"/>
        <v>I</v>
      </c>
      <c r="C211" s="28">
        <f t="shared" si="20"/>
        <v>45585.61</v>
      </c>
      <c r="D211" s="10" t="str">
        <f t="shared" si="21"/>
        <v>vis</v>
      </c>
      <c r="E211" s="48">
        <f>VLOOKUP(C211,Active!C$21:E$970,3,FALSE)</f>
        <v>10137.960353086106</v>
      </c>
      <c r="F211" s="5" t="s">
        <v>174</v>
      </c>
      <c r="G211" s="10" t="str">
        <f t="shared" si="22"/>
        <v>45585.610</v>
      </c>
      <c r="H211" s="28">
        <f t="shared" si="23"/>
        <v>10138</v>
      </c>
      <c r="I211" s="49" t="s">
        <v>746</v>
      </c>
      <c r="J211" s="50" t="s">
        <v>747</v>
      </c>
      <c r="K211" s="49">
        <v>10138</v>
      </c>
      <c r="L211" s="49" t="s">
        <v>687</v>
      </c>
      <c r="M211" s="50" t="s">
        <v>180</v>
      </c>
      <c r="N211" s="50"/>
      <c r="O211" s="51" t="s">
        <v>265</v>
      </c>
      <c r="P211" s="51" t="s">
        <v>745</v>
      </c>
    </row>
    <row r="212" spans="1:16" ht="13.5" thickBot="1">
      <c r="A212" s="28" t="str">
        <f t="shared" si="18"/>
        <v> BBS 68 </v>
      </c>
      <c r="B212" s="5" t="str">
        <f t="shared" si="19"/>
        <v>I</v>
      </c>
      <c r="C212" s="28">
        <f t="shared" si="20"/>
        <v>45594.49</v>
      </c>
      <c r="D212" s="10" t="str">
        <f t="shared" si="21"/>
        <v>vis</v>
      </c>
      <c r="E212" s="48">
        <f>VLOOKUP(C212,Active!C$21:E$970,3,FALSE)</f>
        <v>10165.98606478295</v>
      </c>
      <c r="F212" s="5" t="s">
        <v>174</v>
      </c>
      <c r="G212" s="10" t="str">
        <f t="shared" si="22"/>
        <v>45594.490</v>
      </c>
      <c r="H212" s="28">
        <f t="shared" si="23"/>
        <v>10166</v>
      </c>
      <c r="I212" s="49" t="s">
        <v>748</v>
      </c>
      <c r="J212" s="50" t="s">
        <v>749</v>
      </c>
      <c r="K212" s="49">
        <v>10166</v>
      </c>
      <c r="L212" s="49" t="s">
        <v>327</v>
      </c>
      <c r="M212" s="50" t="s">
        <v>180</v>
      </c>
      <c r="N212" s="50"/>
      <c r="O212" s="51" t="s">
        <v>265</v>
      </c>
      <c r="P212" s="51" t="s">
        <v>745</v>
      </c>
    </row>
    <row r="213" spans="1:16" ht="13.5" thickBot="1">
      <c r="A213" s="28" t="str">
        <f t="shared" si="18"/>
        <v> BBS 69 </v>
      </c>
      <c r="B213" s="5" t="str">
        <f t="shared" si="19"/>
        <v>I</v>
      </c>
      <c r="C213" s="28">
        <f t="shared" si="20"/>
        <v>45625.540999999997</v>
      </c>
      <c r="D213" s="10" t="str">
        <f t="shared" si="21"/>
        <v>vis</v>
      </c>
      <c r="E213" s="48">
        <f>VLOOKUP(C213,Active!C$21:E$970,3,FALSE)</f>
        <v>10263.984530312113</v>
      </c>
      <c r="F213" s="5" t="s">
        <v>174</v>
      </c>
      <c r="G213" s="10" t="str">
        <f t="shared" si="22"/>
        <v>45625.541</v>
      </c>
      <c r="H213" s="28">
        <f t="shared" si="23"/>
        <v>10264</v>
      </c>
      <c r="I213" s="49" t="s">
        <v>750</v>
      </c>
      <c r="J213" s="50" t="s">
        <v>751</v>
      </c>
      <c r="K213" s="49">
        <v>10264</v>
      </c>
      <c r="L213" s="49" t="s">
        <v>204</v>
      </c>
      <c r="M213" s="50" t="s">
        <v>180</v>
      </c>
      <c r="N213" s="50"/>
      <c r="O213" s="51" t="s">
        <v>265</v>
      </c>
      <c r="P213" s="51" t="s">
        <v>752</v>
      </c>
    </row>
    <row r="214" spans="1:16" ht="13.5" thickBot="1">
      <c r="A214" s="28" t="str">
        <f t="shared" si="18"/>
        <v> BBS 70 </v>
      </c>
      <c r="B214" s="5" t="str">
        <f t="shared" si="19"/>
        <v>II</v>
      </c>
      <c r="C214" s="28">
        <f t="shared" si="20"/>
        <v>45670.383999999998</v>
      </c>
      <c r="D214" s="10" t="str">
        <f t="shared" si="21"/>
        <v>vis</v>
      </c>
      <c r="E214" s="48">
        <f>VLOOKUP(C214,Active!C$21:E$970,3,FALSE)</f>
        <v>10405.511218332605</v>
      </c>
      <c r="F214" s="5" t="s">
        <v>174</v>
      </c>
      <c r="G214" s="10" t="str">
        <f t="shared" si="22"/>
        <v>45670.384</v>
      </c>
      <c r="H214" s="28">
        <f t="shared" si="23"/>
        <v>10405.5</v>
      </c>
      <c r="I214" s="49" t="s">
        <v>753</v>
      </c>
      <c r="J214" s="50" t="s">
        <v>754</v>
      </c>
      <c r="K214" s="49">
        <v>10405.5</v>
      </c>
      <c r="L214" s="49" t="s">
        <v>300</v>
      </c>
      <c r="M214" s="50" t="s">
        <v>180</v>
      </c>
      <c r="N214" s="50"/>
      <c r="O214" s="51" t="s">
        <v>265</v>
      </c>
      <c r="P214" s="51" t="s">
        <v>755</v>
      </c>
    </row>
    <row r="215" spans="1:16" ht="13.5" thickBot="1">
      <c r="A215" s="28" t="str">
        <f t="shared" si="18"/>
        <v> BBS 70 </v>
      </c>
      <c r="B215" s="5" t="str">
        <f t="shared" si="19"/>
        <v>I</v>
      </c>
      <c r="C215" s="28">
        <f t="shared" si="20"/>
        <v>45680.351999999999</v>
      </c>
      <c r="D215" s="10" t="str">
        <f t="shared" si="21"/>
        <v>vis</v>
      </c>
      <c r="E215" s="48">
        <f>VLOOKUP(C215,Active!C$21:E$970,3,FALSE)</f>
        <v>10436.970710922049</v>
      </c>
      <c r="F215" s="5" t="s">
        <v>174</v>
      </c>
      <c r="G215" s="10" t="str">
        <f t="shared" si="22"/>
        <v>45680.352</v>
      </c>
      <c r="H215" s="28">
        <f t="shared" si="23"/>
        <v>10437</v>
      </c>
      <c r="I215" s="49" t="s">
        <v>756</v>
      </c>
      <c r="J215" s="50" t="s">
        <v>757</v>
      </c>
      <c r="K215" s="49">
        <v>10437</v>
      </c>
      <c r="L215" s="49" t="s">
        <v>179</v>
      </c>
      <c r="M215" s="50" t="s">
        <v>180</v>
      </c>
      <c r="N215" s="50"/>
      <c r="O215" s="51" t="s">
        <v>265</v>
      </c>
      <c r="P215" s="51" t="s">
        <v>755</v>
      </c>
    </row>
    <row r="216" spans="1:16" ht="13.5" thickBot="1">
      <c r="A216" s="28" t="str">
        <f t="shared" si="18"/>
        <v> BBS 70 </v>
      </c>
      <c r="B216" s="5" t="str">
        <f t="shared" si="19"/>
        <v>II</v>
      </c>
      <c r="C216" s="28">
        <f t="shared" si="20"/>
        <v>45691.277999999998</v>
      </c>
      <c r="D216" s="10" t="str">
        <f t="shared" si="21"/>
        <v>vis</v>
      </c>
      <c r="E216" s="48">
        <f>VLOOKUP(C216,Active!C$21:E$970,3,FALSE)</f>
        <v>10471.453698084188</v>
      </c>
      <c r="F216" s="5" t="s">
        <v>174</v>
      </c>
      <c r="G216" s="10" t="str">
        <f t="shared" si="22"/>
        <v>45691.278</v>
      </c>
      <c r="H216" s="28">
        <f t="shared" si="23"/>
        <v>10471.5</v>
      </c>
      <c r="I216" s="49" t="s">
        <v>758</v>
      </c>
      <c r="J216" s="50" t="s">
        <v>759</v>
      </c>
      <c r="K216" s="49">
        <v>10471.5</v>
      </c>
      <c r="L216" s="49" t="s">
        <v>760</v>
      </c>
      <c r="M216" s="50" t="s">
        <v>180</v>
      </c>
      <c r="N216" s="50"/>
      <c r="O216" s="51" t="s">
        <v>265</v>
      </c>
      <c r="P216" s="51" t="s">
        <v>755</v>
      </c>
    </row>
    <row r="217" spans="1:16" ht="13.5" thickBot="1">
      <c r="A217" s="28" t="str">
        <f t="shared" si="18"/>
        <v> BBS 70 </v>
      </c>
      <c r="B217" s="5" t="str">
        <f t="shared" si="19"/>
        <v>I</v>
      </c>
      <c r="C217" s="28">
        <f t="shared" si="20"/>
        <v>45694.294000000002</v>
      </c>
      <c r="D217" s="10" t="str">
        <f t="shared" si="21"/>
        <v>vis</v>
      </c>
      <c r="E217" s="48">
        <f>VLOOKUP(C217,Active!C$21:E$970,3,FALSE)</f>
        <v>10480.972340705561</v>
      </c>
      <c r="F217" s="5" t="s">
        <v>174</v>
      </c>
      <c r="G217" s="10" t="str">
        <f t="shared" si="22"/>
        <v>45694.294</v>
      </c>
      <c r="H217" s="28">
        <f t="shared" si="23"/>
        <v>10481</v>
      </c>
      <c r="I217" s="49" t="s">
        <v>761</v>
      </c>
      <c r="J217" s="50" t="s">
        <v>762</v>
      </c>
      <c r="K217" s="49">
        <v>10481</v>
      </c>
      <c r="L217" s="49" t="s">
        <v>179</v>
      </c>
      <c r="M217" s="50" t="s">
        <v>180</v>
      </c>
      <c r="N217" s="50"/>
      <c r="O217" s="51" t="s">
        <v>763</v>
      </c>
      <c r="P217" s="51" t="s">
        <v>755</v>
      </c>
    </row>
    <row r="218" spans="1:16" ht="13.5" thickBot="1">
      <c r="A218" s="28" t="str">
        <f t="shared" si="18"/>
        <v> BBS 70 </v>
      </c>
      <c r="B218" s="5" t="str">
        <f t="shared" si="19"/>
        <v>II</v>
      </c>
      <c r="C218" s="28">
        <f t="shared" si="20"/>
        <v>45697.307999999997</v>
      </c>
      <c r="D218" s="10" t="str">
        <f t="shared" si="21"/>
        <v>vis</v>
      </c>
      <c r="E218" s="48">
        <f>VLOOKUP(C218,Active!C$21:E$970,3,FALSE)</f>
        <v>10490.484671229682</v>
      </c>
      <c r="F218" s="5" t="s">
        <v>174</v>
      </c>
      <c r="G218" s="10" t="str">
        <f t="shared" si="22"/>
        <v>45697.308</v>
      </c>
      <c r="H218" s="28">
        <f t="shared" si="23"/>
        <v>10490.5</v>
      </c>
      <c r="I218" s="49" t="s">
        <v>764</v>
      </c>
      <c r="J218" s="50" t="s">
        <v>765</v>
      </c>
      <c r="K218" s="49">
        <v>10490.5</v>
      </c>
      <c r="L218" s="49" t="s">
        <v>204</v>
      </c>
      <c r="M218" s="50" t="s">
        <v>180</v>
      </c>
      <c r="N218" s="50"/>
      <c r="O218" s="51" t="s">
        <v>303</v>
      </c>
      <c r="P218" s="51" t="s">
        <v>755</v>
      </c>
    </row>
    <row r="219" spans="1:16" ht="13.5" thickBot="1">
      <c r="A219" s="28" t="str">
        <f t="shared" si="18"/>
        <v> BBS 70 </v>
      </c>
      <c r="B219" s="5" t="str">
        <f t="shared" si="19"/>
        <v>I</v>
      </c>
      <c r="C219" s="28">
        <f t="shared" si="20"/>
        <v>45701.260999999999</v>
      </c>
      <c r="D219" s="10" t="str">
        <f t="shared" si="21"/>
        <v>vis</v>
      </c>
      <c r="E219" s="48">
        <f>VLOOKUP(C219,Active!C$21:E$970,3,FALSE)</f>
        <v>10502.960531402847</v>
      </c>
      <c r="F219" s="5" t="s">
        <v>174</v>
      </c>
      <c r="G219" s="10" t="str">
        <f t="shared" si="22"/>
        <v>45701.261</v>
      </c>
      <c r="H219" s="28">
        <f t="shared" si="23"/>
        <v>10503</v>
      </c>
      <c r="I219" s="49" t="s">
        <v>766</v>
      </c>
      <c r="J219" s="50" t="s">
        <v>767</v>
      </c>
      <c r="K219" s="49">
        <v>10503</v>
      </c>
      <c r="L219" s="49" t="s">
        <v>687</v>
      </c>
      <c r="M219" s="50" t="s">
        <v>180</v>
      </c>
      <c r="N219" s="50"/>
      <c r="O219" s="51" t="s">
        <v>763</v>
      </c>
      <c r="P219" s="51" t="s">
        <v>755</v>
      </c>
    </row>
    <row r="220" spans="1:16" ht="13.5" thickBot="1">
      <c r="A220" s="28" t="str">
        <f t="shared" si="18"/>
        <v> BBS 70 </v>
      </c>
      <c r="B220" s="5" t="str">
        <f t="shared" si="19"/>
        <v>I</v>
      </c>
      <c r="C220" s="28">
        <f t="shared" si="20"/>
        <v>45701.262999999999</v>
      </c>
      <c r="D220" s="10" t="str">
        <f t="shared" si="21"/>
        <v>vis</v>
      </c>
      <c r="E220" s="48">
        <f>VLOOKUP(C220,Active!C$21:E$970,3,FALSE)</f>
        <v>10502.966843500077</v>
      </c>
      <c r="F220" s="5" t="s">
        <v>174</v>
      </c>
      <c r="G220" s="10" t="str">
        <f t="shared" si="22"/>
        <v>45701.263</v>
      </c>
      <c r="H220" s="28">
        <f t="shared" si="23"/>
        <v>10503</v>
      </c>
      <c r="I220" s="49" t="s">
        <v>768</v>
      </c>
      <c r="J220" s="50" t="s">
        <v>769</v>
      </c>
      <c r="K220" s="49">
        <v>10503</v>
      </c>
      <c r="L220" s="49" t="s">
        <v>528</v>
      </c>
      <c r="M220" s="50" t="s">
        <v>180</v>
      </c>
      <c r="N220" s="50"/>
      <c r="O220" s="51" t="s">
        <v>303</v>
      </c>
      <c r="P220" s="51" t="s">
        <v>755</v>
      </c>
    </row>
    <row r="221" spans="1:16" ht="13.5" thickBot="1">
      <c r="A221" s="28" t="str">
        <f t="shared" si="18"/>
        <v> BBS 73 </v>
      </c>
      <c r="B221" s="5" t="str">
        <f t="shared" si="19"/>
        <v>II</v>
      </c>
      <c r="C221" s="28">
        <f t="shared" si="20"/>
        <v>45916.563999999998</v>
      </c>
      <c r="D221" s="10" t="str">
        <f t="shared" si="21"/>
        <v>vis</v>
      </c>
      <c r="E221" s="48">
        <f>VLOOKUP(C221,Active!C$21:E$970,3,FALSE)</f>
        <v>11182.467266252786</v>
      </c>
      <c r="F221" s="5" t="s">
        <v>174</v>
      </c>
      <c r="G221" s="10" t="str">
        <f t="shared" si="22"/>
        <v>45916.564</v>
      </c>
      <c r="H221" s="28">
        <f t="shared" si="23"/>
        <v>11182.5</v>
      </c>
      <c r="I221" s="49" t="s">
        <v>770</v>
      </c>
      <c r="J221" s="50" t="s">
        <v>771</v>
      </c>
      <c r="K221" s="49">
        <v>11182.5</v>
      </c>
      <c r="L221" s="49" t="s">
        <v>411</v>
      </c>
      <c r="M221" s="50" t="s">
        <v>180</v>
      </c>
      <c r="N221" s="50"/>
      <c r="O221" s="51" t="s">
        <v>265</v>
      </c>
      <c r="P221" s="51" t="s">
        <v>772</v>
      </c>
    </row>
    <row r="222" spans="1:16" ht="13.5" thickBot="1">
      <c r="A222" s="28" t="str">
        <f t="shared" si="18"/>
        <v> BBS 74 </v>
      </c>
      <c r="B222" s="5" t="str">
        <f t="shared" si="19"/>
        <v>II</v>
      </c>
      <c r="C222" s="28">
        <f t="shared" si="20"/>
        <v>45974.555999999997</v>
      </c>
      <c r="D222" s="10" t="str">
        <f t="shared" si="21"/>
        <v>vis</v>
      </c>
      <c r="E222" s="48">
        <f>VLOOKUP(C222,Active!C$21:E$970,3,FALSE)</f>
        <v>11365.492837505471</v>
      </c>
      <c r="F222" s="5" t="s">
        <v>174</v>
      </c>
      <c r="G222" s="10" t="str">
        <f t="shared" si="22"/>
        <v>45974.556</v>
      </c>
      <c r="H222" s="28">
        <f t="shared" si="23"/>
        <v>11365.5</v>
      </c>
      <c r="I222" s="49" t="s">
        <v>773</v>
      </c>
      <c r="J222" s="50" t="s">
        <v>774</v>
      </c>
      <c r="K222" s="49">
        <v>11365.5</v>
      </c>
      <c r="L222" s="49" t="s">
        <v>193</v>
      </c>
      <c r="M222" s="50" t="s">
        <v>180</v>
      </c>
      <c r="N222" s="50"/>
      <c r="O222" s="51" t="s">
        <v>763</v>
      </c>
      <c r="P222" s="51" t="s">
        <v>775</v>
      </c>
    </row>
    <row r="223" spans="1:16" ht="13.5" thickBot="1">
      <c r="A223" s="28" t="str">
        <f t="shared" si="18"/>
        <v> BBS 74 </v>
      </c>
      <c r="B223" s="5" t="str">
        <f t="shared" si="19"/>
        <v>I</v>
      </c>
      <c r="C223" s="28">
        <f t="shared" si="20"/>
        <v>46005.438999999998</v>
      </c>
      <c r="D223" s="10" t="str">
        <f t="shared" si="21"/>
        <v>vis</v>
      </c>
      <c r="E223" s="48">
        <f>VLOOKUP(C223,Active!C$21:E$970,3,FALSE)</f>
        <v>11462.961086867403</v>
      </c>
      <c r="F223" s="5" t="s">
        <v>174</v>
      </c>
      <c r="G223" s="10" t="str">
        <f t="shared" si="22"/>
        <v>46005.439</v>
      </c>
      <c r="H223" s="28">
        <f t="shared" si="23"/>
        <v>11463</v>
      </c>
      <c r="I223" s="49" t="s">
        <v>776</v>
      </c>
      <c r="J223" s="50" t="s">
        <v>777</v>
      </c>
      <c r="K223" s="49">
        <v>11463</v>
      </c>
      <c r="L223" s="49" t="s">
        <v>701</v>
      </c>
      <c r="M223" s="50" t="s">
        <v>180</v>
      </c>
      <c r="N223" s="50"/>
      <c r="O223" s="51" t="s">
        <v>763</v>
      </c>
      <c r="P223" s="51" t="s">
        <v>775</v>
      </c>
    </row>
    <row r="224" spans="1:16" ht="13.5" thickBot="1">
      <c r="A224" s="28" t="str">
        <f t="shared" si="18"/>
        <v> BBS 75 </v>
      </c>
      <c r="B224" s="5" t="str">
        <f t="shared" si="19"/>
        <v>I</v>
      </c>
      <c r="C224" s="28">
        <f t="shared" si="20"/>
        <v>46054.241999999998</v>
      </c>
      <c r="D224" s="10" t="str">
        <f t="shared" si="21"/>
        <v>vis</v>
      </c>
      <c r="E224" s="48">
        <f>VLOOKUP(C224,Active!C$21:E$970,3,FALSE)</f>
        <v>11616.985727401354</v>
      </c>
      <c r="F224" s="5" t="s">
        <v>174</v>
      </c>
      <c r="G224" s="10" t="str">
        <f t="shared" si="22"/>
        <v>46054.242</v>
      </c>
      <c r="H224" s="28">
        <f t="shared" si="23"/>
        <v>11617</v>
      </c>
      <c r="I224" s="49" t="s">
        <v>778</v>
      </c>
      <c r="J224" s="50" t="s">
        <v>779</v>
      </c>
      <c r="K224" s="49">
        <v>11617</v>
      </c>
      <c r="L224" s="49" t="s">
        <v>204</v>
      </c>
      <c r="M224" s="50" t="s">
        <v>180</v>
      </c>
      <c r="N224" s="50"/>
      <c r="O224" s="51" t="s">
        <v>303</v>
      </c>
      <c r="P224" s="51" t="s">
        <v>780</v>
      </c>
    </row>
    <row r="225" spans="1:16" ht="13.5" thickBot="1">
      <c r="A225" s="28" t="str">
        <f t="shared" si="18"/>
        <v> BBS 75 </v>
      </c>
      <c r="B225" s="5" t="str">
        <f t="shared" si="19"/>
        <v>II</v>
      </c>
      <c r="C225" s="28">
        <f t="shared" si="20"/>
        <v>46057.249000000003</v>
      </c>
      <c r="D225" s="10" t="str">
        <f t="shared" si="21"/>
        <v>vis</v>
      </c>
      <c r="E225" s="48">
        <f>VLOOKUP(C225,Active!C$21:E$970,3,FALSE)</f>
        <v>11626.475965585203</v>
      </c>
      <c r="F225" s="5" t="s">
        <v>174</v>
      </c>
      <c r="G225" s="10" t="str">
        <f t="shared" si="22"/>
        <v>46057.249</v>
      </c>
      <c r="H225" s="28">
        <f t="shared" si="23"/>
        <v>11626.5</v>
      </c>
      <c r="I225" s="49" t="s">
        <v>781</v>
      </c>
      <c r="J225" s="50" t="s">
        <v>782</v>
      </c>
      <c r="K225" s="49">
        <v>11626.5</v>
      </c>
      <c r="L225" s="49" t="s">
        <v>287</v>
      </c>
      <c r="M225" s="50" t="s">
        <v>180</v>
      </c>
      <c r="N225" s="50"/>
      <c r="O225" s="51" t="s">
        <v>303</v>
      </c>
      <c r="P225" s="51" t="s">
        <v>780</v>
      </c>
    </row>
    <row r="226" spans="1:16" ht="13.5" thickBot="1">
      <c r="A226" s="28" t="str">
        <f t="shared" si="18"/>
        <v> BBS 75 </v>
      </c>
      <c r="B226" s="5" t="str">
        <f t="shared" si="19"/>
        <v>II</v>
      </c>
      <c r="C226" s="28">
        <f t="shared" si="20"/>
        <v>46057.256999999998</v>
      </c>
      <c r="D226" s="10" t="str">
        <f t="shared" si="21"/>
        <v>vis</v>
      </c>
      <c r="E226" s="48">
        <f>VLOOKUP(C226,Active!C$21:E$970,3,FALSE)</f>
        <v>11626.501213974101</v>
      </c>
      <c r="F226" s="5" t="s">
        <v>174</v>
      </c>
      <c r="G226" s="10" t="str">
        <f t="shared" si="22"/>
        <v>46057.257</v>
      </c>
      <c r="H226" s="28">
        <f t="shared" si="23"/>
        <v>11626.5</v>
      </c>
      <c r="I226" s="49" t="s">
        <v>783</v>
      </c>
      <c r="J226" s="50" t="s">
        <v>784</v>
      </c>
      <c r="K226" s="49">
        <v>11626.5</v>
      </c>
      <c r="L226" s="49" t="s">
        <v>264</v>
      </c>
      <c r="M226" s="50" t="s">
        <v>180</v>
      </c>
      <c r="N226" s="50"/>
      <c r="O226" s="51" t="s">
        <v>763</v>
      </c>
      <c r="P226" s="51" t="s">
        <v>780</v>
      </c>
    </row>
    <row r="227" spans="1:16" ht="13.5" thickBot="1">
      <c r="A227" s="28" t="str">
        <f t="shared" si="18"/>
        <v> BBS 78 </v>
      </c>
      <c r="B227" s="5" t="str">
        <f t="shared" si="19"/>
        <v>II</v>
      </c>
      <c r="C227" s="28">
        <f t="shared" si="20"/>
        <v>46306.620999999999</v>
      </c>
      <c r="D227" s="10" t="str">
        <f t="shared" si="21"/>
        <v>vis</v>
      </c>
      <c r="E227" s="48">
        <f>VLOOKUP(C227,Active!C$21:E$970,3,FALSE)</f>
        <v>12413.506120682887</v>
      </c>
      <c r="F227" s="5" t="s">
        <v>174</v>
      </c>
      <c r="G227" s="10" t="str">
        <f t="shared" si="22"/>
        <v>46306.621</v>
      </c>
      <c r="H227" s="28">
        <f t="shared" si="23"/>
        <v>12413.5</v>
      </c>
      <c r="I227" s="49" t="s">
        <v>785</v>
      </c>
      <c r="J227" s="50" t="s">
        <v>786</v>
      </c>
      <c r="K227" s="49">
        <v>12413.5</v>
      </c>
      <c r="L227" s="49" t="s">
        <v>280</v>
      </c>
      <c r="M227" s="50" t="s">
        <v>180</v>
      </c>
      <c r="N227" s="50"/>
      <c r="O227" s="51" t="s">
        <v>265</v>
      </c>
      <c r="P227" s="51" t="s">
        <v>787</v>
      </c>
    </row>
    <row r="228" spans="1:16" ht="13.5" thickBot="1">
      <c r="A228" s="28" t="str">
        <f t="shared" si="18"/>
        <v> BBS 79 </v>
      </c>
      <c r="B228" s="5" t="str">
        <f t="shared" si="19"/>
        <v>II</v>
      </c>
      <c r="C228" s="28">
        <f t="shared" si="20"/>
        <v>46430.194000000003</v>
      </c>
      <c r="D228" s="10" t="str">
        <f t="shared" si="21"/>
        <v>vis</v>
      </c>
      <c r="E228" s="48">
        <f>VLOOKUP(C228,Active!C$21:E$970,3,FALSE)</f>
        <v>12803.508516123798</v>
      </c>
      <c r="F228" s="5" t="s">
        <v>174</v>
      </c>
      <c r="G228" s="10" t="str">
        <f t="shared" si="22"/>
        <v>46430.194</v>
      </c>
      <c r="H228" s="28">
        <f t="shared" si="23"/>
        <v>12803.5</v>
      </c>
      <c r="I228" s="49" t="s">
        <v>788</v>
      </c>
      <c r="J228" s="50" t="s">
        <v>789</v>
      </c>
      <c r="K228" s="49">
        <v>12803.5</v>
      </c>
      <c r="L228" s="49" t="s">
        <v>389</v>
      </c>
      <c r="M228" s="50" t="s">
        <v>180</v>
      </c>
      <c r="N228" s="50"/>
      <c r="O228" s="51" t="s">
        <v>265</v>
      </c>
      <c r="P228" s="51" t="s">
        <v>790</v>
      </c>
    </row>
    <row r="229" spans="1:16" ht="13.5" thickBot="1">
      <c r="A229" s="28" t="str">
        <f t="shared" si="18"/>
        <v> BBS 79 </v>
      </c>
      <c r="B229" s="5" t="str">
        <f t="shared" si="19"/>
        <v>II</v>
      </c>
      <c r="C229" s="28">
        <f t="shared" si="20"/>
        <v>46434.298000000003</v>
      </c>
      <c r="D229" s="10" t="str">
        <f t="shared" si="21"/>
        <v>vis</v>
      </c>
      <c r="E229" s="48">
        <f>VLOOKUP(C229,Active!C$21:E$970,3,FALSE)</f>
        <v>12816.460939637747</v>
      </c>
      <c r="F229" s="5" t="s">
        <v>174</v>
      </c>
      <c r="G229" s="10" t="str">
        <f t="shared" si="22"/>
        <v>46434.298</v>
      </c>
      <c r="H229" s="28">
        <f t="shared" si="23"/>
        <v>12816.5</v>
      </c>
      <c r="I229" s="49" t="s">
        <v>791</v>
      </c>
      <c r="J229" s="50" t="s">
        <v>792</v>
      </c>
      <c r="K229" s="49">
        <v>12816.5</v>
      </c>
      <c r="L229" s="49" t="s">
        <v>701</v>
      </c>
      <c r="M229" s="50" t="s">
        <v>180</v>
      </c>
      <c r="N229" s="50"/>
      <c r="O229" s="51" t="s">
        <v>303</v>
      </c>
      <c r="P229" s="51" t="s">
        <v>790</v>
      </c>
    </row>
    <row r="230" spans="1:16" ht="13.5" thickBot="1">
      <c r="A230" s="28" t="str">
        <f t="shared" si="18"/>
        <v> BBS 81 </v>
      </c>
      <c r="B230" s="5" t="str">
        <f t="shared" si="19"/>
        <v>II</v>
      </c>
      <c r="C230" s="28">
        <f t="shared" si="20"/>
        <v>46659.591</v>
      </c>
      <c r="D230" s="10" t="str">
        <f t="shared" si="21"/>
        <v>vis</v>
      </c>
      <c r="E230" s="48">
        <f>VLOOKUP(C230,Active!C$21:E$970,3,FALSE)</f>
        <v>13527.49660014664</v>
      </c>
      <c r="F230" s="5" t="s">
        <v>174</v>
      </c>
      <c r="G230" s="10" t="str">
        <f t="shared" si="22"/>
        <v>46659.591</v>
      </c>
      <c r="H230" s="28">
        <f t="shared" si="23"/>
        <v>13527.5</v>
      </c>
      <c r="I230" s="49" t="s">
        <v>793</v>
      </c>
      <c r="J230" s="50" t="s">
        <v>794</v>
      </c>
      <c r="K230" s="49">
        <v>13527.5</v>
      </c>
      <c r="L230" s="49" t="s">
        <v>190</v>
      </c>
      <c r="M230" s="50" t="s">
        <v>180</v>
      </c>
      <c r="N230" s="50"/>
      <c r="O230" s="51" t="s">
        <v>265</v>
      </c>
      <c r="P230" s="51" t="s">
        <v>795</v>
      </c>
    </row>
    <row r="231" spans="1:16" ht="13.5" thickBot="1">
      <c r="A231" s="28" t="str">
        <f t="shared" si="18"/>
        <v> BBS 82 </v>
      </c>
      <c r="B231" s="5" t="str">
        <f t="shared" si="19"/>
        <v>II</v>
      </c>
      <c r="C231" s="28">
        <f t="shared" si="20"/>
        <v>46739.428999999996</v>
      </c>
      <c r="D231" s="10" t="str">
        <f t="shared" si="21"/>
        <v>vis</v>
      </c>
      <c r="E231" s="48">
        <f>VLOOKUP(C231,Active!C$21:E$970,3,FALSE)</f>
        <v>13779.469209431913</v>
      </c>
      <c r="F231" s="5" t="s">
        <v>174</v>
      </c>
      <c r="G231" s="10" t="str">
        <f t="shared" si="22"/>
        <v>46739.429</v>
      </c>
      <c r="H231" s="28">
        <f t="shared" si="23"/>
        <v>13779.5</v>
      </c>
      <c r="I231" s="49" t="s">
        <v>796</v>
      </c>
      <c r="J231" s="50" t="s">
        <v>797</v>
      </c>
      <c r="K231" s="49">
        <v>13779.5</v>
      </c>
      <c r="L231" s="49" t="s">
        <v>411</v>
      </c>
      <c r="M231" s="50" t="s">
        <v>180</v>
      </c>
      <c r="N231" s="50"/>
      <c r="O231" s="51" t="s">
        <v>265</v>
      </c>
      <c r="P231" s="51" t="s">
        <v>798</v>
      </c>
    </row>
    <row r="232" spans="1:16" ht="13.5" thickBot="1">
      <c r="A232" s="28" t="str">
        <f t="shared" si="18"/>
        <v> BBS 82 </v>
      </c>
      <c r="B232" s="5" t="str">
        <f t="shared" si="19"/>
        <v>I</v>
      </c>
      <c r="C232" s="28">
        <f t="shared" si="20"/>
        <v>46765.264000000003</v>
      </c>
      <c r="D232" s="10" t="str">
        <f t="shared" si="21"/>
        <v>vis</v>
      </c>
      <c r="E232" s="48">
        <f>VLOOKUP(C232,Active!C$21:E$970,3,FALSE)</f>
        <v>13861.005725387809</v>
      </c>
      <c r="F232" s="5" t="s">
        <v>174</v>
      </c>
      <c r="G232" s="10" t="str">
        <f t="shared" si="22"/>
        <v>46765.264</v>
      </c>
      <c r="H232" s="28">
        <f t="shared" si="23"/>
        <v>13861</v>
      </c>
      <c r="I232" s="49" t="s">
        <v>799</v>
      </c>
      <c r="J232" s="50" t="s">
        <v>800</v>
      </c>
      <c r="K232" s="49">
        <v>13861</v>
      </c>
      <c r="L232" s="49" t="s">
        <v>280</v>
      </c>
      <c r="M232" s="50" t="s">
        <v>180</v>
      </c>
      <c r="N232" s="50"/>
      <c r="O232" s="51" t="s">
        <v>303</v>
      </c>
      <c r="P232" s="51" t="s">
        <v>798</v>
      </c>
    </row>
    <row r="233" spans="1:16" ht="13.5" thickBot="1">
      <c r="A233" s="28" t="str">
        <f t="shared" si="18"/>
        <v> BBS 84 </v>
      </c>
      <c r="B233" s="5" t="str">
        <f t="shared" si="19"/>
        <v>I</v>
      </c>
      <c r="C233" s="28">
        <f t="shared" si="20"/>
        <v>47002.578999999998</v>
      </c>
      <c r="D233" s="10" t="str">
        <f t="shared" si="21"/>
        <v>vis</v>
      </c>
      <c r="E233" s="48">
        <f>VLOOKUP(C233,Active!C$21:E$970,3,FALSE)</f>
        <v>14609.983402340338</v>
      </c>
      <c r="F233" s="5" t="s">
        <v>174</v>
      </c>
      <c r="G233" s="10" t="str">
        <f t="shared" si="22"/>
        <v>47002.579</v>
      </c>
      <c r="H233" s="28">
        <f t="shared" si="23"/>
        <v>14610</v>
      </c>
      <c r="I233" s="49" t="s">
        <v>801</v>
      </c>
      <c r="J233" s="50" t="s">
        <v>802</v>
      </c>
      <c r="K233" s="49">
        <v>14610</v>
      </c>
      <c r="L233" s="49" t="s">
        <v>204</v>
      </c>
      <c r="M233" s="50" t="s">
        <v>180</v>
      </c>
      <c r="N233" s="50"/>
      <c r="O233" s="51" t="s">
        <v>265</v>
      </c>
      <c r="P233" s="51" t="s">
        <v>803</v>
      </c>
    </row>
    <row r="234" spans="1:16" ht="13.5" thickBot="1">
      <c r="A234" s="28" t="str">
        <f t="shared" si="18"/>
        <v> BBS 85 </v>
      </c>
      <c r="B234" s="5" t="str">
        <f t="shared" si="19"/>
        <v>I</v>
      </c>
      <c r="C234" s="28">
        <f t="shared" si="20"/>
        <v>47027.61</v>
      </c>
      <c r="D234" s="10" t="str">
        <f t="shared" si="21"/>
        <v>vis</v>
      </c>
      <c r="E234" s="48">
        <f>VLOOKUP(C234,Active!C$21:E$970,3,FALSE)</f>
        <v>14688.982455210158</v>
      </c>
      <c r="F234" s="5" t="s">
        <v>174</v>
      </c>
      <c r="G234" s="10" t="str">
        <f t="shared" si="22"/>
        <v>47027.610</v>
      </c>
      <c r="H234" s="28">
        <f t="shared" si="23"/>
        <v>14689</v>
      </c>
      <c r="I234" s="49" t="s">
        <v>804</v>
      </c>
      <c r="J234" s="50" t="s">
        <v>805</v>
      </c>
      <c r="K234" s="49">
        <v>14689</v>
      </c>
      <c r="L234" s="49" t="s">
        <v>214</v>
      </c>
      <c r="M234" s="50" t="s">
        <v>180</v>
      </c>
      <c r="N234" s="50"/>
      <c r="O234" s="51" t="s">
        <v>265</v>
      </c>
      <c r="P234" s="51" t="s">
        <v>806</v>
      </c>
    </row>
    <row r="235" spans="1:16" ht="13.5" thickBot="1">
      <c r="A235" s="28" t="str">
        <f t="shared" si="18"/>
        <v> BBS 86 </v>
      </c>
      <c r="B235" s="5" t="str">
        <f t="shared" si="19"/>
        <v>II</v>
      </c>
      <c r="C235" s="28">
        <f t="shared" si="20"/>
        <v>47078.464999999997</v>
      </c>
      <c r="D235" s="10" t="str">
        <f t="shared" si="21"/>
        <v>vis</v>
      </c>
      <c r="E235" s="48">
        <f>VLOOKUP(C235,Active!C$21:E$970,3,FALSE)</f>
        <v>14849.483307501074</v>
      </c>
      <c r="F235" s="5" t="s">
        <v>174</v>
      </c>
      <c r="G235" s="10" t="str">
        <f t="shared" si="22"/>
        <v>47078.465</v>
      </c>
      <c r="H235" s="28">
        <f t="shared" si="23"/>
        <v>14849.5</v>
      </c>
      <c r="I235" s="49" t="s">
        <v>807</v>
      </c>
      <c r="J235" s="50" t="s">
        <v>808</v>
      </c>
      <c r="K235" s="49">
        <v>14849.5</v>
      </c>
      <c r="L235" s="49" t="s">
        <v>204</v>
      </c>
      <c r="M235" s="50" t="s">
        <v>180</v>
      </c>
      <c r="N235" s="50"/>
      <c r="O235" s="51" t="s">
        <v>265</v>
      </c>
      <c r="P235" s="51" t="s">
        <v>809</v>
      </c>
    </row>
    <row r="236" spans="1:16" ht="13.5" thickBot="1">
      <c r="A236" s="28" t="str">
        <f t="shared" si="18"/>
        <v> BBS 87 </v>
      </c>
      <c r="B236" s="5" t="str">
        <f t="shared" si="19"/>
        <v>I</v>
      </c>
      <c r="C236" s="28">
        <f t="shared" si="20"/>
        <v>47169.245999999999</v>
      </c>
      <c r="D236" s="10" t="str">
        <f t="shared" si="21"/>
        <v>vis</v>
      </c>
      <c r="E236" s="48">
        <f>VLOOKUP(C236,Active!C$21:E$970,3,FALSE)</f>
        <v>15135.992556774954</v>
      </c>
      <c r="F236" s="5" t="s">
        <v>174</v>
      </c>
      <c r="G236" s="10" t="str">
        <f t="shared" si="22"/>
        <v>47169.246</v>
      </c>
      <c r="H236" s="28">
        <f t="shared" si="23"/>
        <v>15136</v>
      </c>
      <c r="I236" s="49" t="s">
        <v>810</v>
      </c>
      <c r="J236" s="50" t="s">
        <v>811</v>
      </c>
      <c r="K236" s="49">
        <v>15136</v>
      </c>
      <c r="L236" s="49" t="s">
        <v>193</v>
      </c>
      <c r="M236" s="50" t="s">
        <v>180</v>
      </c>
      <c r="N236" s="50"/>
      <c r="O236" s="51" t="s">
        <v>265</v>
      </c>
      <c r="P236" s="51" t="s">
        <v>812</v>
      </c>
    </row>
    <row r="237" spans="1:16" ht="13.5" thickBot="1">
      <c r="A237" s="28" t="str">
        <f t="shared" si="18"/>
        <v> BBS 90 </v>
      </c>
      <c r="B237" s="5" t="str">
        <f t="shared" si="19"/>
        <v>I</v>
      </c>
      <c r="C237" s="28">
        <f t="shared" si="20"/>
        <v>47467.400999999998</v>
      </c>
      <c r="D237" s="10" t="str">
        <f t="shared" si="21"/>
        <v>vis</v>
      </c>
      <c r="E237" s="48">
        <f>VLOOKUP(C237,Active!C$21:E$970,3,FALSE)</f>
        <v>16076.98423143431</v>
      </c>
      <c r="F237" s="5" t="s">
        <v>174</v>
      </c>
      <c r="G237" s="10" t="str">
        <f t="shared" si="22"/>
        <v>47467.401</v>
      </c>
      <c r="H237" s="28">
        <f t="shared" si="23"/>
        <v>16077</v>
      </c>
      <c r="I237" s="49" t="s">
        <v>813</v>
      </c>
      <c r="J237" s="50" t="s">
        <v>814</v>
      </c>
      <c r="K237" s="49">
        <v>16077</v>
      </c>
      <c r="L237" s="49" t="s">
        <v>204</v>
      </c>
      <c r="M237" s="50" t="s">
        <v>180</v>
      </c>
      <c r="N237" s="50"/>
      <c r="O237" s="51" t="s">
        <v>815</v>
      </c>
      <c r="P237" s="51" t="s">
        <v>816</v>
      </c>
    </row>
    <row r="238" spans="1:16" ht="13.5" thickBot="1">
      <c r="A238" s="28" t="str">
        <f t="shared" si="18"/>
        <v> BBS 90 </v>
      </c>
      <c r="B238" s="5" t="str">
        <f t="shared" si="19"/>
        <v>I</v>
      </c>
      <c r="C238" s="28">
        <f t="shared" si="20"/>
        <v>47480.381999999998</v>
      </c>
      <c r="D238" s="10" t="str">
        <f t="shared" si="21"/>
        <v>vis</v>
      </c>
      <c r="E238" s="48">
        <f>VLOOKUP(C238,Active!C$21:E$970,3,FALSE)</f>
        <v>16117.952898499268</v>
      </c>
      <c r="F238" s="5" t="s">
        <v>174</v>
      </c>
      <c r="G238" s="10" t="str">
        <f t="shared" si="22"/>
        <v>47480.382</v>
      </c>
      <c r="H238" s="28">
        <f t="shared" si="23"/>
        <v>16118</v>
      </c>
      <c r="I238" s="49" t="s">
        <v>817</v>
      </c>
      <c r="J238" s="50" t="s">
        <v>818</v>
      </c>
      <c r="K238" s="49">
        <v>16118</v>
      </c>
      <c r="L238" s="49" t="s">
        <v>760</v>
      </c>
      <c r="M238" s="50" t="s">
        <v>180</v>
      </c>
      <c r="N238" s="50"/>
      <c r="O238" s="51" t="s">
        <v>815</v>
      </c>
      <c r="P238" s="51" t="s">
        <v>816</v>
      </c>
    </row>
    <row r="239" spans="1:16" ht="13.5" thickBot="1">
      <c r="A239" s="28" t="str">
        <f t="shared" si="18"/>
        <v> BBS 90 </v>
      </c>
      <c r="B239" s="5" t="str">
        <f t="shared" si="19"/>
        <v>I</v>
      </c>
      <c r="C239" s="28">
        <f t="shared" si="20"/>
        <v>47480.389000000003</v>
      </c>
      <c r="D239" s="10" t="str">
        <f t="shared" si="21"/>
        <v>vis</v>
      </c>
      <c r="E239" s="48">
        <f>VLOOKUP(C239,Active!C$21:E$970,3,FALSE)</f>
        <v>16117.974990839586</v>
      </c>
      <c r="F239" s="5" t="s">
        <v>174</v>
      </c>
      <c r="G239" s="10" t="str">
        <f t="shared" si="22"/>
        <v>47480.389</v>
      </c>
      <c r="H239" s="28">
        <f t="shared" si="23"/>
        <v>16118</v>
      </c>
      <c r="I239" s="49" t="s">
        <v>819</v>
      </c>
      <c r="J239" s="50" t="s">
        <v>820</v>
      </c>
      <c r="K239" s="49">
        <v>16118</v>
      </c>
      <c r="L239" s="49" t="s">
        <v>287</v>
      </c>
      <c r="M239" s="50" t="s">
        <v>180</v>
      </c>
      <c r="N239" s="50"/>
      <c r="O239" s="51" t="s">
        <v>265</v>
      </c>
      <c r="P239" s="51" t="s">
        <v>816</v>
      </c>
    </row>
    <row r="240" spans="1:16" ht="13.5" thickBot="1">
      <c r="A240" s="28" t="str">
        <f t="shared" si="18"/>
        <v> BBS 90 </v>
      </c>
      <c r="B240" s="5" t="str">
        <f t="shared" si="19"/>
        <v>I</v>
      </c>
      <c r="C240" s="28">
        <f t="shared" si="20"/>
        <v>47481.34</v>
      </c>
      <c r="D240" s="10" t="str">
        <f t="shared" si="21"/>
        <v>vis</v>
      </c>
      <c r="E240" s="48">
        <f>VLOOKUP(C240,Active!C$21:E$970,3,FALSE)</f>
        <v>16120.976393071966</v>
      </c>
      <c r="F240" s="5" t="s">
        <v>174</v>
      </c>
      <c r="G240" s="10" t="str">
        <f t="shared" si="22"/>
        <v>47481.340</v>
      </c>
      <c r="H240" s="28">
        <f t="shared" si="23"/>
        <v>16121</v>
      </c>
      <c r="I240" s="49" t="s">
        <v>821</v>
      </c>
      <c r="J240" s="50" t="s">
        <v>822</v>
      </c>
      <c r="K240" s="49">
        <v>16121</v>
      </c>
      <c r="L240" s="49" t="s">
        <v>201</v>
      </c>
      <c r="M240" s="50" t="s">
        <v>180</v>
      </c>
      <c r="N240" s="50"/>
      <c r="O240" s="51" t="s">
        <v>815</v>
      </c>
      <c r="P240" s="51" t="s">
        <v>816</v>
      </c>
    </row>
    <row r="241" spans="1:16" ht="13.5" thickBot="1">
      <c r="A241" s="28" t="str">
        <f t="shared" si="18"/>
        <v> BBS 90 </v>
      </c>
      <c r="B241" s="5" t="str">
        <f t="shared" si="19"/>
        <v>II</v>
      </c>
      <c r="C241" s="28">
        <f t="shared" si="20"/>
        <v>47481.502</v>
      </c>
      <c r="D241" s="10" t="str">
        <f t="shared" si="21"/>
        <v>vis</v>
      </c>
      <c r="E241" s="48">
        <f>VLOOKUP(C241,Active!C$21:E$970,3,FALSE)</f>
        <v>16121.487672947529</v>
      </c>
      <c r="F241" s="5" t="s">
        <v>174</v>
      </c>
      <c r="G241" s="10" t="str">
        <f t="shared" si="22"/>
        <v>47481.502</v>
      </c>
      <c r="H241" s="28">
        <f t="shared" si="23"/>
        <v>16121.5</v>
      </c>
      <c r="I241" s="49" t="s">
        <v>823</v>
      </c>
      <c r="J241" s="50" t="s">
        <v>824</v>
      </c>
      <c r="K241" s="49">
        <v>16121.5</v>
      </c>
      <c r="L241" s="49" t="s">
        <v>327</v>
      </c>
      <c r="M241" s="50" t="s">
        <v>180</v>
      </c>
      <c r="N241" s="50"/>
      <c r="O241" s="51" t="s">
        <v>763</v>
      </c>
      <c r="P241" s="51" t="s">
        <v>816</v>
      </c>
    </row>
    <row r="242" spans="1:16" ht="13.5" thickBot="1">
      <c r="A242" s="28" t="str">
        <f t="shared" si="18"/>
        <v> BBS 92 </v>
      </c>
      <c r="B242" s="5" t="str">
        <f t="shared" si="19"/>
        <v>II</v>
      </c>
      <c r="C242" s="28">
        <f t="shared" si="20"/>
        <v>47736.565999999999</v>
      </c>
      <c r="D242" s="10" t="str">
        <f t="shared" si="21"/>
        <v>vis</v>
      </c>
      <c r="E242" s="48">
        <f>VLOOKUP(C242,Active!C$21:E$970,3,FALSE)</f>
        <v>16926.482056759014</v>
      </c>
      <c r="F242" s="5" t="s">
        <v>174</v>
      </c>
      <c r="G242" s="10" t="str">
        <f t="shared" si="22"/>
        <v>47736.566</v>
      </c>
      <c r="H242" s="28">
        <f t="shared" si="23"/>
        <v>16926.5</v>
      </c>
      <c r="I242" s="49" t="s">
        <v>825</v>
      </c>
      <c r="J242" s="50" t="s">
        <v>826</v>
      </c>
      <c r="K242" s="49">
        <v>16926.5</v>
      </c>
      <c r="L242" s="49" t="s">
        <v>214</v>
      </c>
      <c r="M242" s="50" t="s">
        <v>180</v>
      </c>
      <c r="N242" s="50"/>
      <c r="O242" s="51" t="s">
        <v>265</v>
      </c>
      <c r="P242" s="51" t="s">
        <v>827</v>
      </c>
    </row>
    <row r="243" spans="1:16" ht="13.5" thickBot="1">
      <c r="A243" s="28" t="str">
        <f t="shared" si="18"/>
        <v> BBS 93 </v>
      </c>
      <c r="B243" s="5" t="str">
        <f t="shared" si="19"/>
        <v>II</v>
      </c>
      <c r="C243" s="28">
        <f t="shared" si="20"/>
        <v>47854.436000000002</v>
      </c>
      <c r="D243" s="10" t="str">
        <f t="shared" si="21"/>
        <v>vis</v>
      </c>
      <c r="E243" s="48">
        <f>VLOOKUP(C243,Active!C$21:E$970,3,FALSE)</f>
        <v>17298.485506951369</v>
      </c>
      <c r="F243" s="5" t="s">
        <v>174</v>
      </c>
      <c r="G243" s="10" t="str">
        <f t="shared" si="22"/>
        <v>47854.436</v>
      </c>
      <c r="H243" s="28">
        <f t="shared" si="23"/>
        <v>17298.5</v>
      </c>
      <c r="I243" s="49" t="s">
        <v>828</v>
      </c>
      <c r="J243" s="50" t="s">
        <v>829</v>
      </c>
      <c r="K243" s="49">
        <v>17298.5</v>
      </c>
      <c r="L243" s="49" t="s">
        <v>204</v>
      </c>
      <c r="M243" s="50" t="s">
        <v>180</v>
      </c>
      <c r="N243" s="50"/>
      <c r="O243" s="51" t="s">
        <v>265</v>
      </c>
      <c r="P243" s="51" t="s">
        <v>830</v>
      </c>
    </row>
    <row r="244" spans="1:16" ht="13.5" thickBot="1">
      <c r="A244" s="28" t="str">
        <f t="shared" si="18"/>
        <v> BBS 96 </v>
      </c>
      <c r="B244" s="5" t="str">
        <f t="shared" si="19"/>
        <v>II</v>
      </c>
      <c r="C244" s="28">
        <f t="shared" si="20"/>
        <v>48126.603000000003</v>
      </c>
      <c r="D244" s="10" t="str">
        <f t="shared" si="21"/>
        <v>vis</v>
      </c>
      <c r="E244" s="48">
        <f>VLOOKUP(C244,Active!C$21:E$970,3,FALSE)</f>
        <v>18157.457790216835</v>
      </c>
      <c r="F244" s="5" t="s">
        <v>174</v>
      </c>
      <c r="G244" s="10" t="str">
        <f t="shared" si="22"/>
        <v>48126.603</v>
      </c>
      <c r="H244" s="28">
        <f t="shared" si="23"/>
        <v>18157.5</v>
      </c>
      <c r="I244" s="49" t="s">
        <v>831</v>
      </c>
      <c r="J244" s="50" t="s">
        <v>832</v>
      </c>
      <c r="K244" s="49">
        <v>18157.5</v>
      </c>
      <c r="L244" s="49" t="s">
        <v>687</v>
      </c>
      <c r="M244" s="50" t="s">
        <v>180</v>
      </c>
      <c r="N244" s="50"/>
      <c r="O244" s="51" t="s">
        <v>265</v>
      </c>
      <c r="P244" s="51" t="s">
        <v>833</v>
      </c>
    </row>
    <row r="245" spans="1:16" ht="13.5" thickBot="1">
      <c r="A245" s="28" t="str">
        <f t="shared" si="18"/>
        <v> BBS 97 </v>
      </c>
      <c r="B245" s="5" t="str">
        <f t="shared" si="19"/>
        <v>II</v>
      </c>
      <c r="C245" s="28">
        <f t="shared" si="20"/>
        <v>48255.258000000002</v>
      </c>
      <c r="D245" s="10" t="str">
        <f t="shared" si="21"/>
        <v>vis</v>
      </c>
      <c r="E245" s="48">
        <f>VLOOKUP(C245,Active!C$21:E$970,3,FALSE)</f>
        <v>18563.49922471667</v>
      </c>
      <c r="F245" s="5" t="s">
        <v>174</v>
      </c>
      <c r="G245" s="10" t="str">
        <f t="shared" si="22"/>
        <v>48255.258</v>
      </c>
      <c r="H245" s="28">
        <f t="shared" si="23"/>
        <v>18563.5</v>
      </c>
      <c r="I245" s="49" t="s">
        <v>834</v>
      </c>
      <c r="J245" s="50" t="s">
        <v>835</v>
      </c>
      <c r="K245" s="49">
        <v>18563.5</v>
      </c>
      <c r="L245" s="49" t="s">
        <v>196</v>
      </c>
      <c r="M245" s="50" t="s">
        <v>180</v>
      </c>
      <c r="N245" s="50"/>
      <c r="O245" s="51" t="s">
        <v>265</v>
      </c>
      <c r="P245" s="51" t="s">
        <v>836</v>
      </c>
    </row>
    <row r="246" spans="1:16" ht="13.5" thickBot="1">
      <c r="A246" s="28" t="str">
        <f t="shared" si="18"/>
        <v> BBS 98 </v>
      </c>
      <c r="B246" s="5" t="str">
        <f t="shared" si="19"/>
        <v>II</v>
      </c>
      <c r="C246" s="28">
        <f t="shared" si="20"/>
        <v>48473.576999999997</v>
      </c>
      <c r="D246" s="10" t="str">
        <f t="shared" si="21"/>
        <v>vis</v>
      </c>
      <c r="E246" s="48">
        <f>VLOOKUP(C246,Active!C$21:E$970,3,FALSE)</f>
        <v>19252.524602187961</v>
      </c>
      <c r="F246" s="5" t="s">
        <v>174</v>
      </c>
      <c r="G246" s="10" t="str">
        <f t="shared" si="22"/>
        <v>48473.577</v>
      </c>
      <c r="H246" s="28">
        <f t="shared" si="23"/>
        <v>19252.5</v>
      </c>
      <c r="I246" s="49" t="s">
        <v>837</v>
      </c>
      <c r="J246" s="50" t="s">
        <v>838</v>
      </c>
      <c r="K246" s="49">
        <v>19252.5</v>
      </c>
      <c r="L246" s="49" t="s">
        <v>277</v>
      </c>
      <c r="M246" s="50" t="s">
        <v>180</v>
      </c>
      <c r="N246" s="50"/>
      <c r="O246" s="51" t="s">
        <v>265</v>
      </c>
      <c r="P246" s="51" t="s">
        <v>839</v>
      </c>
    </row>
    <row r="247" spans="1:16" ht="13.5" thickBot="1">
      <c r="A247" s="28" t="str">
        <f t="shared" si="18"/>
        <v> BBS 99 </v>
      </c>
      <c r="B247" s="5" t="str">
        <f t="shared" si="19"/>
        <v>I</v>
      </c>
      <c r="C247" s="28">
        <f t="shared" si="20"/>
        <v>48541.521999999997</v>
      </c>
      <c r="D247" s="10" t="str">
        <f t="shared" si="21"/>
        <v>vis</v>
      </c>
      <c r="E247" s="48">
        <f>VLOOKUP(C247,Active!C$21:E$970,3,FALSE)</f>
        <v>19466.962325300872</v>
      </c>
      <c r="F247" s="5" t="s">
        <v>174</v>
      </c>
      <c r="G247" s="10" t="str">
        <f t="shared" si="22"/>
        <v>48541.522</v>
      </c>
      <c r="H247" s="28">
        <f t="shared" si="23"/>
        <v>19467</v>
      </c>
      <c r="I247" s="49" t="s">
        <v>840</v>
      </c>
      <c r="J247" s="50" t="s">
        <v>841</v>
      </c>
      <c r="K247" s="49">
        <v>19467</v>
      </c>
      <c r="L247" s="49" t="s">
        <v>701</v>
      </c>
      <c r="M247" s="50" t="s">
        <v>180</v>
      </c>
      <c r="N247" s="50"/>
      <c r="O247" s="51" t="s">
        <v>265</v>
      </c>
      <c r="P247" s="51" t="s">
        <v>842</v>
      </c>
    </row>
    <row r="248" spans="1:16" ht="13.5" thickBot="1">
      <c r="A248" s="28" t="str">
        <f t="shared" si="18"/>
        <v> BBS 102 </v>
      </c>
      <c r="B248" s="5" t="str">
        <f t="shared" si="19"/>
        <v>I</v>
      </c>
      <c r="C248" s="28">
        <f t="shared" si="20"/>
        <v>48835.567000000003</v>
      </c>
      <c r="D248" s="10" t="str">
        <f t="shared" si="21"/>
        <v>vis</v>
      </c>
      <c r="E248" s="48">
        <f>VLOOKUP(C248,Active!C$21:E$970,3,FALSE)</f>
        <v>20394.982640154612</v>
      </c>
      <c r="F248" s="5" t="s">
        <v>174</v>
      </c>
      <c r="G248" s="10" t="str">
        <f t="shared" si="22"/>
        <v>48835.567</v>
      </c>
      <c r="H248" s="28">
        <f t="shared" si="23"/>
        <v>20395</v>
      </c>
      <c r="I248" s="49" t="s">
        <v>843</v>
      </c>
      <c r="J248" s="50" t="s">
        <v>844</v>
      </c>
      <c r="K248" s="49">
        <v>20395</v>
      </c>
      <c r="L248" s="49" t="s">
        <v>214</v>
      </c>
      <c r="M248" s="50" t="s">
        <v>180</v>
      </c>
      <c r="N248" s="50"/>
      <c r="O248" s="51" t="s">
        <v>265</v>
      </c>
      <c r="P248" s="51" t="s">
        <v>845</v>
      </c>
    </row>
    <row r="249" spans="1:16" ht="13.5" thickBot="1">
      <c r="A249" s="28" t="str">
        <f t="shared" si="18"/>
        <v> BBS 103 </v>
      </c>
      <c r="B249" s="5" t="str">
        <f t="shared" si="19"/>
        <v>I</v>
      </c>
      <c r="C249" s="28">
        <f t="shared" si="20"/>
        <v>49001.27</v>
      </c>
      <c r="D249" s="10" t="str">
        <f t="shared" si="21"/>
        <v>vis</v>
      </c>
      <c r="E249" s="48">
        <f>VLOOKUP(C249,Active!C$21:E$970,3,FALSE)</f>
        <v>20917.949363724816</v>
      </c>
      <c r="F249" s="5" t="s">
        <v>174</v>
      </c>
      <c r="G249" s="10" t="str">
        <f t="shared" si="22"/>
        <v>49001.270</v>
      </c>
      <c r="H249" s="28">
        <f t="shared" si="23"/>
        <v>20918</v>
      </c>
      <c r="I249" s="49" t="s">
        <v>846</v>
      </c>
      <c r="J249" s="50" t="s">
        <v>847</v>
      </c>
      <c r="K249" s="49">
        <v>20918</v>
      </c>
      <c r="L249" s="49" t="s">
        <v>536</v>
      </c>
      <c r="M249" s="50" t="s">
        <v>180</v>
      </c>
      <c r="N249" s="50"/>
      <c r="O249" s="51" t="s">
        <v>265</v>
      </c>
      <c r="P249" s="51" t="s">
        <v>848</v>
      </c>
    </row>
    <row r="250" spans="1:16" ht="13.5" thickBot="1">
      <c r="A250" s="28" t="str">
        <f t="shared" si="18"/>
        <v> BBS 104 </v>
      </c>
      <c r="B250" s="5" t="str">
        <f t="shared" si="19"/>
        <v>I</v>
      </c>
      <c r="C250" s="28">
        <f t="shared" si="20"/>
        <v>49200.567000000003</v>
      </c>
      <c r="D250" s="10" t="str">
        <f t="shared" si="21"/>
        <v>vis</v>
      </c>
      <c r="E250" s="48">
        <f>VLOOKUP(C250,Active!C$21:E$970,3,FALSE)</f>
        <v>21546.940384450922</v>
      </c>
      <c r="F250" s="5" t="s">
        <v>174</v>
      </c>
      <c r="G250" s="10" t="str">
        <f t="shared" si="22"/>
        <v>49200.567</v>
      </c>
      <c r="H250" s="28">
        <f t="shared" si="23"/>
        <v>21547</v>
      </c>
      <c r="I250" s="49" t="s">
        <v>849</v>
      </c>
      <c r="J250" s="50" t="s">
        <v>850</v>
      </c>
      <c r="K250" s="49">
        <v>21547</v>
      </c>
      <c r="L250" s="49" t="s">
        <v>851</v>
      </c>
      <c r="M250" s="50" t="s">
        <v>180</v>
      </c>
      <c r="N250" s="50"/>
      <c r="O250" s="51" t="s">
        <v>265</v>
      </c>
      <c r="P250" s="51" t="s">
        <v>852</v>
      </c>
    </row>
    <row r="251" spans="1:16" ht="13.5" thickBot="1">
      <c r="A251" s="28" t="str">
        <f t="shared" si="18"/>
        <v> BBS 105 </v>
      </c>
      <c r="B251" s="5" t="str">
        <f t="shared" si="19"/>
        <v>II</v>
      </c>
      <c r="C251" s="28">
        <f t="shared" si="20"/>
        <v>49336.339</v>
      </c>
      <c r="D251" s="10" t="str">
        <f t="shared" si="21"/>
        <v>vis</v>
      </c>
      <c r="E251" s="48">
        <f>VLOOKUP(C251,Active!C$21:E$970,3,FALSE)</f>
        <v>21975.443416940227</v>
      </c>
      <c r="F251" s="5" t="s">
        <v>174</v>
      </c>
      <c r="G251" s="10" t="str">
        <f t="shared" si="22"/>
        <v>49336.339</v>
      </c>
      <c r="H251" s="28">
        <f t="shared" si="23"/>
        <v>21975.5</v>
      </c>
      <c r="I251" s="49" t="s">
        <v>853</v>
      </c>
      <c r="J251" s="50" t="s">
        <v>854</v>
      </c>
      <c r="K251" s="49">
        <v>21975.5</v>
      </c>
      <c r="L251" s="49" t="s">
        <v>572</v>
      </c>
      <c r="M251" s="50" t="s">
        <v>180</v>
      </c>
      <c r="N251" s="50"/>
      <c r="O251" s="51" t="s">
        <v>265</v>
      </c>
      <c r="P251" s="51" t="s">
        <v>855</v>
      </c>
    </row>
    <row r="252" spans="1:16" ht="13.5" thickBot="1">
      <c r="A252" s="28" t="str">
        <f t="shared" si="18"/>
        <v> BBS 107 </v>
      </c>
      <c r="B252" s="5" t="str">
        <f t="shared" si="19"/>
        <v>I</v>
      </c>
      <c r="C252" s="28">
        <f t="shared" si="20"/>
        <v>49605.510999999999</v>
      </c>
      <c r="D252" s="10" t="str">
        <f t="shared" si="21"/>
        <v>vis</v>
      </c>
      <c r="E252" s="48">
        <f>VLOOKUP(C252,Active!C$21:E$970,3,FALSE)</f>
        <v>22824.963334605225</v>
      </c>
      <c r="F252" s="5" t="s">
        <v>174</v>
      </c>
      <c r="G252" s="10" t="str">
        <f t="shared" si="22"/>
        <v>49605.511</v>
      </c>
      <c r="H252" s="28">
        <f t="shared" si="23"/>
        <v>22825</v>
      </c>
      <c r="I252" s="49" t="s">
        <v>856</v>
      </c>
      <c r="J252" s="50" t="s">
        <v>857</v>
      </c>
      <c r="K252" s="49">
        <v>22825</v>
      </c>
      <c r="L252" s="49" t="s">
        <v>701</v>
      </c>
      <c r="M252" s="50" t="s">
        <v>180</v>
      </c>
      <c r="N252" s="50"/>
      <c r="O252" s="51" t="s">
        <v>265</v>
      </c>
      <c r="P252" s="51" t="s">
        <v>858</v>
      </c>
    </row>
    <row r="253" spans="1:16" ht="13.5" thickBot="1">
      <c r="A253" s="28" t="str">
        <f t="shared" si="18"/>
        <v> BBS 108 </v>
      </c>
      <c r="B253" s="5" t="str">
        <f t="shared" si="19"/>
        <v>II</v>
      </c>
      <c r="C253" s="28">
        <f t="shared" si="20"/>
        <v>49650.35</v>
      </c>
      <c r="D253" s="10" t="str">
        <f t="shared" si="21"/>
        <v>vis</v>
      </c>
      <c r="E253" s="48">
        <f>VLOOKUP(C253,Active!C$21:E$970,3,FALSE)</f>
        <v>22966.47739843126</v>
      </c>
      <c r="F253" s="5" t="s">
        <v>174</v>
      </c>
      <c r="G253" s="10" t="str">
        <f t="shared" si="22"/>
        <v>49650.350</v>
      </c>
      <c r="H253" s="28">
        <f t="shared" si="23"/>
        <v>22966.5</v>
      </c>
      <c r="I253" s="49" t="s">
        <v>859</v>
      </c>
      <c r="J253" s="50" t="s">
        <v>860</v>
      </c>
      <c r="K253" s="49">
        <v>22966.5</v>
      </c>
      <c r="L253" s="49" t="s">
        <v>201</v>
      </c>
      <c r="M253" s="50" t="s">
        <v>180</v>
      </c>
      <c r="N253" s="50"/>
      <c r="O253" s="51" t="s">
        <v>265</v>
      </c>
      <c r="P253" s="51" t="s">
        <v>861</v>
      </c>
    </row>
    <row r="254" spans="1:16" ht="13.5" thickBot="1">
      <c r="A254" s="28" t="str">
        <f t="shared" si="18"/>
        <v> BBS 111 </v>
      </c>
      <c r="B254" s="5" t="str">
        <f t="shared" si="19"/>
        <v>II</v>
      </c>
      <c r="C254" s="28">
        <f t="shared" si="20"/>
        <v>50034.366000000002</v>
      </c>
      <c r="D254" s="10" t="str">
        <f t="shared" si="21"/>
        <v>vis</v>
      </c>
      <c r="E254" s="48">
        <f>VLOOKUP(C254,Active!C$21:E$970,3,FALSE)</f>
        <v>24178.450563181108</v>
      </c>
      <c r="F254" s="5" t="s">
        <v>174</v>
      </c>
      <c r="G254" s="10" t="str">
        <f t="shared" si="22"/>
        <v>50034.366</v>
      </c>
      <c r="H254" s="28">
        <f t="shared" si="23"/>
        <v>24178.5</v>
      </c>
      <c r="I254" s="49" t="s">
        <v>862</v>
      </c>
      <c r="J254" s="50" t="s">
        <v>863</v>
      </c>
      <c r="K254" s="49">
        <v>24178.5</v>
      </c>
      <c r="L254" s="49" t="s">
        <v>536</v>
      </c>
      <c r="M254" s="50" t="s">
        <v>180</v>
      </c>
      <c r="N254" s="50"/>
      <c r="O254" s="51" t="s">
        <v>265</v>
      </c>
      <c r="P254" s="51" t="s">
        <v>864</v>
      </c>
    </row>
    <row r="255" spans="1:16" ht="13.5" thickBot="1">
      <c r="A255" s="28" t="str">
        <f t="shared" si="18"/>
        <v> BBS 113 </v>
      </c>
      <c r="B255" s="5" t="str">
        <f t="shared" si="19"/>
        <v>II</v>
      </c>
      <c r="C255" s="28">
        <f t="shared" si="20"/>
        <v>50311.612999999998</v>
      </c>
      <c r="D255" s="10" t="str">
        <f t="shared" si="21"/>
        <v>vis</v>
      </c>
      <c r="E255" s="48">
        <f>VLOOKUP(C255,Active!C$21:E$970,3,FALSE)</f>
        <v>25053.455573408271</v>
      </c>
      <c r="F255" s="5" t="s">
        <v>174</v>
      </c>
      <c r="G255" s="10" t="str">
        <f t="shared" si="22"/>
        <v>50311.613</v>
      </c>
      <c r="H255" s="28">
        <f t="shared" si="23"/>
        <v>25053.5</v>
      </c>
      <c r="I255" s="49" t="s">
        <v>865</v>
      </c>
      <c r="J255" s="50" t="s">
        <v>866</v>
      </c>
      <c r="K255" s="49">
        <v>25053.5</v>
      </c>
      <c r="L255" s="49" t="s">
        <v>867</v>
      </c>
      <c r="M255" s="50" t="s">
        <v>180</v>
      </c>
      <c r="N255" s="50"/>
      <c r="O255" s="51" t="s">
        <v>265</v>
      </c>
      <c r="P255" s="51" t="s">
        <v>868</v>
      </c>
    </row>
    <row r="256" spans="1:16" ht="13.5" thickBot="1">
      <c r="A256" s="28" t="str">
        <f t="shared" si="18"/>
        <v> BBS 114 </v>
      </c>
      <c r="B256" s="5" t="str">
        <f t="shared" si="19"/>
        <v>I</v>
      </c>
      <c r="C256" s="28">
        <f t="shared" si="20"/>
        <v>50422.353999999999</v>
      </c>
      <c r="D256" s="10" t="str">
        <f t="shared" si="21"/>
        <v>vis</v>
      </c>
      <c r="E256" s="48">
        <f>VLOOKUP(C256,Active!C$21:E$970,3,FALSE)</f>
        <v>25402.959553027777</v>
      </c>
      <c r="F256" s="5" t="s">
        <v>174</v>
      </c>
      <c r="G256" s="10" t="str">
        <f t="shared" si="22"/>
        <v>50422.354</v>
      </c>
      <c r="H256" s="28">
        <f t="shared" si="23"/>
        <v>25403</v>
      </c>
      <c r="I256" s="49" t="s">
        <v>869</v>
      </c>
      <c r="J256" s="50" t="s">
        <v>870</v>
      </c>
      <c r="K256" s="49">
        <v>25403</v>
      </c>
      <c r="L256" s="49" t="s">
        <v>687</v>
      </c>
      <c r="M256" s="50" t="s">
        <v>180</v>
      </c>
      <c r="N256" s="50"/>
      <c r="O256" s="51" t="s">
        <v>265</v>
      </c>
      <c r="P256" s="51" t="s">
        <v>871</v>
      </c>
    </row>
    <row r="257" spans="1:16" ht="13.5" thickBot="1">
      <c r="A257" s="28" t="str">
        <f t="shared" si="18"/>
        <v> BBS 115 </v>
      </c>
      <c r="B257" s="5" t="str">
        <f t="shared" si="19"/>
        <v>II</v>
      </c>
      <c r="C257" s="28">
        <f t="shared" si="20"/>
        <v>50670.601999999999</v>
      </c>
      <c r="D257" s="10" t="str">
        <f t="shared" si="21"/>
        <v>vis</v>
      </c>
      <c r="E257" s="48">
        <f>VLOOKUP(C257,Active!C$21:E$970,3,FALSE)</f>
        <v>26186.442309482762</v>
      </c>
      <c r="F257" s="5" t="s">
        <v>174</v>
      </c>
      <c r="G257" s="10" t="str">
        <f t="shared" si="22"/>
        <v>50670.602</v>
      </c>
      <c r="H257" s="28">
        <f t="shared" si="23"/>
        <v>26186.5</v>
      </c>
      <c r="I257" s="49" t="s">
        <v>872</v>
      </c>
      <c r="J257" s="50" t="s">
        <v>873</v>
      </c>
      <c r="K257" s="49">
        <v>26186.5</v>
      </c>
      <c r="L257" s="49" t="s">
        <v>572</v>
      </c>
      <c r="M257" s="50" t="s">
        <v>180</v>
      </c>
      <c r="N257" s="50"/>
      <c r="O257" s="51" t="s">
        <v>265</v>
      </c>
      <c r="P257" s="51" t="s">
        <v>874</v>
      </c>
    </row>
    <row r="258" spans="1:16" ht="13.5" thickBot="1">
      <c r="A258" s="28" t="str">
        <f t="shared" si="18"/>
        <v> BBS 117 </v>
      </c>
      <c r="B258" s="5" t="str">
        <f t="shared" si="19"/>
        <v>I</v>
      </c>
      <c r="C258" s="28">
        <f t="shared" si="20"/>
        <v>50706.565000000002</v>
      </c>
      <c r="D258" s="10" t="str">
        <f t="shared" si="21"/>
        <v>vis</v>
      </c>
      <c r="E258" s="48">
        <f>VLOOKUP(C258,Active!C$21:E$970,3,FALSE)</f>
        <v>26299.943285806414</v>
      </c>
      <c r="F258" s="5" t="s">
        <v>174</v>
      </c>
      <c r="G258" s="10" t="str">
        <f t="shared" si="22"/>
        <v>50706.565</v>
      </c>
      <c r="H258" s="28">
        <f t="shared" si="23"/>
        <v>26300</v>
      </c>
      <c r="I258" s="49" t="s">
        <v>875</v>
      </c>
      <c r="J258" s="50" t="s">
        <v>876</v>
      </c>
      <c r="K258" s="49">
        <v>26300</v>
      </c>
      <c r="L258" s="49" t="s">
        <v>572</v>
      </c>
      <c r="M258" s="50" t="s">
        <v>223</v>
      </c>
      <c r="N258" s="50" t="s">
        <v>224</v>
      </c>
      <c r="O258" s="51" t="s">
        <v>815</v>
      </c>
      <c r="P258" s="51" t="s">
        <v>877</v>
      </c>
    </row>
    <row r="259" spans="1:16" ht="13.5" thickBot="1">
      <c r="A259" s="28" t="str">
        <f t="shared" si="18"/>
        <v> BBS 116 </v>
      </c>
      <c r="B259" s="5" t="str">
        <f t="shared" si="19"/>
        <v>II</v>
      </c>
      <c r="C259" s="28">
        <f t="shared" si="20"/>
        <v>50751.398000000001</v>
      </c>
      <c r="D259" s="10" t="str">
        <f t="shared" si="21"/>
        <v>vis</v>
      </c>
      <c r="E259" s="48">
        <f>VLOOKUP(C259,Active!C$21:E$970,3,FALSE)</f>
        <v>26441.438413340755</v>
      </c>
      <c r="F259" s="5" t="s">
        <v>174</v>
      </c>
      <c r="G259" s="10" t="str">
        <f t="shared" si="22"/>
        <v>50751.398</v>
      </c>
      <c r="H259" s="28">
        <f t="shared" si="23"/>
        <v>26441.5</v>
      </c>
      <c r="I259" s="49" t="s">
        <v>878</v>
      </c>
      <c r="J259" s="50" t="s">
        <v>879</v>
      </c>
      <c r="K259" s="49">
        <v>26441.5</v>
      </c>
      <c r="L259" s="49" t="s">
        <v>880</v>
      </c>
      <c r="M259" s="50" t="s">
        <v>180</v>
      </c>
      <c r="N259" s="50"/>
      <c r="O259" s="51" t="s">
        <v>265</v>
      </c>
      <c r="P259" s="51" t="s">
        <v>881</v>
      </c>
    </row>
    <row r="260" spans="1:16" ht="13.5" thickBot="1">
      <c r="A260" s="28" t="str">
        <f t="shared" si="18"/>
        <v> BBS 117 </v>
      </c>
      <c r="B260" s="5" t="str">
        <f t="shared" si="19"/>
        <v>II</v>
      </c>
      <c r="C260" s="28">
        <f t="shared" si="20"/>
        <v>50831.237000000001</v>
      </c>
      <c r="D260" s="10" t="str">
        <f t="shared" si="21"/>
        <v>vis</v>
      </c>
      <c r="E260" s="48">
        <f>VLOOKUP(C260,Active!C$21:E$970,3,FALSE)</f>
        <v>26693.414178674655</v>
      </c>
      <c r="F260" s="5" t="s">
        <v>174</v>
      </c>
      <c r="G260" s="10" t="str">
        <f t="shared" si="22"/>
        <v>50831.237</v>
      </c>
      <c r="H260" s="28">
        <f t="shared" si="23"/>
        <v>26693.5</v>
      </c>
      <c r="I260" s="49" t="s">
        <v>886</v>
      </c>
      <c r="J260" s="50" t="s">
        <v>887</v>
      </c>
      <c r="K260" s="49">
        <v>26693.5</v>
      </c>
      <c r="L260" s="49" t="s">
        <v>888</v>
      </c>
      <c r="M260" s="50" t="s">
        <v>180</v>
      </c>
      <c r="N260" s="50"/>
      <c r="O260" s="51" t="s">
        <v>265</v>
      </c>
      <c r="P260" s="51" t="s">
        <v>877</v>
      </c>
    </row>
    <row r="261" spans="1:16" ht="13.5" thickBot="1">
      <c r="A261" s="28" t="str">
        <f t="shared" si="18"/>
        <v> BBS 118 </v>
      </c>
      <c r="B261" s="5" t="str">
        <f t="shared" si="19"/>
        <v>I</v>
      </c>
      <c r="C261" s="28">
        <f t="shared" si="20"/>
        <v>51032.606</v>
      </c>
      <c r="D261" s="10" t="str">
        <f t="shared" si="21"/>
        <v>vis</v>
      </c>
      <c r="E261" s="48">
        <f>VLOOKUP(C261,Active!C$21:E$970,3,FALSE)</f>
        <v>27328.944532130001</v>
      </c>
      <c r="F261" s="5" t="s">
        <v>174</v>
      </c>
      <c r="G261" s="10" t="str">
        <f t="shared" si="22"/>
        <v>51032.606</v>
      </c>
      <c r="H261" s="28">
        <f t="shared" si="23"/>
        <v>27329</v>
      </c>
      <c r="I261" s="49" t="s">
        <v>889</v>
      </c>
      <c r="J261" s="50" t="s">
        <v>890</v>
      </c>
      <c r="K261" s="49">
        <v>27329</v>
      </c>
      <c r="L261" s="49" t="s">
        <v>572</v>
      </c>
      <c r="M261" s="50" t="s">
        <v>180</v>
      </c>
      <c r="N261" s="50"/>
      <c r="O261" s="51" t="s">
        <v>265</v>
      </c>
      <c r="P261" s="51" t="s">
        <v>891</v>
      </c>
    </row>
    <row r="262" spans="1:16" ht="13.5" thickBot="1">
      <c r="A262" s="28" t="str">
        <f t="shared" si="18"/>
        <v> BBS 119 </v>
      </c>
      <c r="B262" s="5" t="str">
        <f t="shared" si="19"/>
        <v>II</v>
      </c>
      <c r="C262" s="28">
        <f t="shared" si="20"/>
        <v>51163.309000000001</v>
      </c>
      <c r="D262" s="10" t="str">
        <f t="shared" si="21"/>
        <v>vis</v>
      </c>
      <c r="E262" s="48">
        <f>VLOOKUP(C262,Active!C$21:E$970,3,FALSE)</f>
        <v>27741.449554192364</v>
      </c>
      <c r="F262" s="5" t="s">
        <v>174</v>
      </c>
      <c r="G262" s="10" t="str">
        <f t="shared" si="22"/>
        <v>51163.309</v>
      </c>
      <c r="H262" s="28">
        <f t="shared" si="23"/>
        <v>27741.5</v>
      </c>
      <c r="I262" s="49" t="s">
        <v>900</v>
      </c>
      <c r="J262" s="50" t="s">
        <v>901</v>
      </c>
      <c r="K262" s="49">
        <v>27741.5</v>
      </c>
      <c r="L262" s="49" t="s">
        <v>536</v>
      </c>
      <c r="M262" s="50" t="s">
        <v>180</v>
      </c>
      <c r="N262" s="50"/>
      <c r="O262" s="51" t="s">
        <v>265</v>
      </c>
      <c r="P262" s="51" t="s">
        <v>902</v>
      </c>
    </row>
    <row r="263" spans="1:16" ht="13.5" thickBot="1">
      <c r="A263" s="28" t="str">
        <f t="shared" si="18"/>
        <v> BBS 129 </v>
      </c>
      <c r="B263" s="5" t="str">
        <f t="shared" si="19"/>
        <v>II</v>
      </c>
      <c r="C263" s="28">
        <f t="shared" si="20"/>
        <v>52530.525000000001</v>
      </c>
      <c r="D263" s="10" t="str">
        <f t="shared" si="21"/>
        <v>vis</v>
      </c>
      <c r="E263" s="48">
        <f>VLOOKUP(C263,Active!C$21:E$970,3,FALSE)</f>
        <v>32056.449716728868</v>
      </c>
      <c r="F263" s="5" t="s">
        <v>174</v>
      </c>
      <c r="G263" s="10" t="str">
        <f t="shared" si="22"/>
        <v>52530.525</v>
      </c>
      <c r="H263" s="28">
        <f t="shared" si="23"/>
        <v>32056.5</v>
      </c>
      <c r="I263" s="49" t="s">
        <v>971</v>
      </c>
      <c r="J263" s="50" t="s">
        <v>972</v>
      </c>
      <c r="K263" s="49">
        <v>32056.5</v>
      </c>
      <c r="L263" s="49" t="s">
        <v>536</v>
      </c>
      <c r="M263" s="50" t="s">
        <v>180</v>
      </c>
      <c r="N263" s="50"/>
      <c r="O263" s="51" t="s">
        <v>265</v>
      </c>
      <c r="P263" s="51" t="s">
        <v>973</v>
      </c>
    </row>
    <row r="264" spans="1:16" ht="13.5" thickBot="1">
      <c r="A264" s="28" t="str">
        <f t="shared" si="18"/>
        <v> BBS 130 </v>
      </c>
      <c r="B264" s="5" t="str">
        <f t="shared" si="19"/>
        <v>II</v>
      </c>
      <c r="C264" s="28">
        <f t="shared" si="20"/>
        <v>52874.614999999998</v>
      </c>
      <c r="D264" s="10" t="str">
        <f t="shared" si="21"/>
        <v>vis</v>
      </c>
      <c r="E264" s="48">
        <f>VLOOKUP(C264,Active!C$21:E$970,3,FALSE)</f>
        <v>33142.414484495755</v>
      </c>
      <c r="F264" s="5" t="s">
        <v>174</v>
      </c>
      <c r="G264" s="10" t="str">
        <f t="shared" si="22"/>
        <v>52874.615</v>
      </c>
      <c r="H264" s="28">
        <f t="shared" si="23"/>
        <v>33142.5</v>
      </c>
      <c r="I264" s="49" t="s">
        <v>988</v>
      </c>
      <c r="J264" s="50" t="s">
        <v>989</v>
      </c>
      <c r="K264" s="49">
        <v>33142.5</v>
      </c>
      <c r="L264" s="49" t="s">
        <v>888</v>
      </c>
      <c r="M264" s="50" t="s">
        <v>180</v>
      </c>
      <c r="N264" s="50"/>
      <c r="O264" s="51" t="s">
        <v>265</v>
      </c>
      <c r="P264" s="51" t="s">
        <v>990</v>
      </c>
    </row>
    <row r="265" spans="1:16" ht="13.5" thickBot="1">
      <c r="A265" s="28" t="str">
        <f t="shared" si="18"/>
        <v>OEJV 0003 </v>
      </c>
      <c r="B265" s="5" t="str">
        <f t="shared" si="19"/>
        <v>II</v>
      </c>
      <c r="C265" s="28">
        <f t="shared" si="20"/>
        <v>53252.616999999998</v>
      </c>
      <c r="D265" s="10" t="str">
        <f t="shared" si="21"/>
        <v>vis</v>
      </c>
      <c r="E265" s="48">
        <f>VLOOKUP(C265,Active!C$21:E$970,3,FALSE)</f>
        <v>34335.407172877931</v>
      </c>
      <c r="F265" s="5" t="s">
        <v>174</v>
      </c>
      <c r="G265" s="10" t="str">
        <f t="shared" si="22"/>
        <v>53252.617</v>
      </c>
      <c r="H265" s="28">
        <f t="shared" si="23"/>
        <v>34335.5</v>
      </c>
      <c r="I265" s="49" t="s">
        <v>1006</v>
      </c>
      <c r="J265" s="50" t="s">
        <v>1007</v>
      </c>
      <c r="K265" s="49">
        <v>34335.5</v>
      </c>
      <c r="L265" s="49" t="s">
        <v>1008</v>
      </c>
      <c r="M265" s="50" t="s">
        <v>180</v>
      </c>
      <c r="N265" s="50"/>
      <c r="O265" s="51" t="s">
        <v>265</v>
      </c>
      <c r="P265" s="52" t="s">
        <v>1009</v>
      </c>
    </row>
    <row r="266" spans="1:16" ht="13.5" thickBot="1">
      <c r="A266" s="28" t="str">
        <f t="shared" si="18"/>
        <v>OEJV 0003 </v>
      </c>
      <c r="B266" s="5" t="str">
        <f t="shared" si="19"/>
        <v>II</v>
      </c>
      <c r="C266" s="28">
        <f t="shared" si="20"/>
        <v>53618.574000000001</v>
      </c>
      <c r="D266" s="10" t="str">
        <f t="shared" si="21"/>
        <v>vis</v>
      </c>
      <c r="E266" s="48">
        <f>VLOOKUP(C266,Active!C$21:E$970,3,FALSE)</f>
        <v>35490.385255698333</v>
      </c>
      <c r="F266" s="5" t="s">
        <v>174</v>
      </c>
      <c r="G266" s="10" t="str">
        <f t="shared" si="22"/>
        <v>53618.574</v>
      </c>
      <c r="H266" s="28">
        <f t="shared" si="23"/>
        <v>35490.5</v>
      </c>
      <c r="I266" s="49" t="s">
        <v>1020</v>
      </c>
      <c r="J266" s="50" t="s">
        <v>1021</v>
      </c>
      <c r="K266" s="49">
        <v>35490.5</v>
      </c>
      <c r="L266" s="49" t="s">
        <v>1022</v>
      </c>
      <c r="M266" s="50" t="s">
        <v>180</v>
      </c>
      <c r="N266" s="50"/>
      <c r="O266" s="51" t="s">
        <v>265</v>
      </c>
      <c r="P266" s="52" t="s">
        <v>1009</v>
      </c>
    </row>
    <row r="267" spans="1:16" ht="26.25" thickBot="1">
      <c r="A267" s="28" t="str">
        <f t="shared" ref="A267:A330" si="24">P267</f>
        <v>JAAVSO 36(2);171 </v>
      </c>
      <c r="B267" s="5" t="str">
        <f t="shared" ref="B267:B330" si="25">IF(H267=INT(H267),"I","II")</f>
        <v>II</v>
      </c>
      <c r="C267" s="28">
        <f t="shared" ref="C267:C330" si="26">1*G267</f>
        <v>54390.753799999999</v>
      </c>
      <c r="D267" s="10" t="str">
        <f t="shared" ref="D267:D330" si="27">VLOOKUP(F267,I$1:J$5,2,FALSE)</f>
        <v>vis</v>
      </c>
      <c r="E267" s="48">
        <f>VLOOKUP(C267,Active!C$21:E$970,3,FALSE)</f>
        <v>37927.422243641275</v>
      </c>
      <c r="F267" s="5" t="s">
        <v>174</v>
      </c>
      <c r="G267" s="10" t="str">
        <f t="shared" ref="G267:G330" si="28">MID(I267,3,LEN(I267)-3)</f>
        <v>54390.7538</v>
      </c>
      <c r="H267" s="28">
        <f t="shared" ref="H267:H330" si="29">1*K267</f>
        <v>37927.5</v>
      </c>
      <c r="I267" s="49" t="s">
        <v>1040</v>
      </c>
      <c r="J267" s="50" t="s">
        <v>1041</v>
      </c>
      <c r="K267" s="49">
        <v>37927.5</v>
      </c>
      <c r="L267" s="49" t="s">
        <v>1042</v>
      </c>
      <c r="M267" s="50" t="s">
        <v>913</v>
      </c>
      <c r="N267" s="50" t="s">
        <v>962</v>
      </c>
      <c r="O267" s="51" t="s">
        <v>1043</v>
      </c>
      <c r="P267" s="52" t="s">
        <v>1044</v>
      </c>
    </row>
    <row r="268" spans="1:16" ht="26.25" thickBot="1">
      <c r="A268" s="28" t="str">
        <f t="shared" si="24"/>
        <v>JAAVSO 36(2);171 </v>
      </c>
      <c r="B268" s="5" t="str">
        <f t="shared" si="25"/>
        <v>II</v>
      </c>
      <c r="C268" s="28">
        <f t="shared" si="26"/>
        <v>54450.638599999998</v>
      </c>
      <c r="D268" s="10" t="str">
        <f t="shared" si="27"/>
        <v>vis</v>
      </c>
      <c r="E268" s="48">
        <f>VLOOKUP(C268,Active!C$21:E$970,3,FALSE)</f>
        <v>38116.421583711512</v>
      </c>
      <c r="F268" s="5" t="s">
        <v>174</v>
      </c>
      <c r="G268" s="10" t="str">
        <f t="shared" si="28"/>
        <v>54450.6386</v>
      </c>
      <c r="H268" s="28">
        <f t="shared" si="29"/>
        <v>38116.5</v>
      </c>
      <c r="I268" s="49" t="s">
        <v>1050</v>
      </c>
      <c r="J268" s="50" t="s">
        <v>1051</v>
      </c>
      <c r="K268" s="49">
        <v>38116.5</v>
      </c>
      <c r="L268" s="49" t="s">
        <v>1047</v>
      </c>
      <c r="M268" s="50" t="s">
        <v>913</v>
      </c>
      <c r="N268" s="50" t="s">
        <v>962</v>
      </c>
      <c r="O268" s="51" t="s">
        <v>1034</v>
      </c>
      <c r="P268" s="52" t="s">
        <v>1044</v>
      </c>
    </row>
    <row r="269" spans="1:16" ht="26.25" thickBot="1">
      <c r="A269" s="28" t="str">
        <f t="shared" si="24"/>
        <v>JAAVSO 36(2);186 </v>
      </c>
      <c r="B269" s="5" t="str">
        <f t="shared" si="25"/>
        <v>II</v>
      </c>
      <c r="C269" s="28">
        <f t="shared" si="26"/>
        <v>54702.852599999998</v>
      </c>
      <c r="D269" s="10" t="str">
        <f t="shared" si="27"/>
        <v>vis</v>
      </c>
      <c r="E269" s="48">
        <f>VLOOKUP(C269,Active!C$21:E$970,3,FALSE)</f>
        <v>38912.421228971645</v>
      </c>
      <c r="F269" s="5" t="s">
        <v>174</v>
      </c>
      <c r="G269" s="10" t="str">
        <f t="shared" si="28"/>
        <v>54702.8526</v>
      </c>
      <c r="H269" s="28">
        <f t="shared" si="29"/>
        <v>38912.5</v>
      </c>
      <c r="I269" s="49" t="s">
        <v>1052</v>
      </c>
      <c r="J269" s="50" t="s">
        <v>1053</v>
      </c>
      <c r="K269" s="49">
        <v>38912.5</v>
      </c>
      <c r="L269" s="49" t="s">
        <v>1054</v>
      </c>
      <c r="M269" s="50" t="s">
        <v>913</v>
      </c>
      <c r="N269" s="50" t="s">
        <v>1055</v>
      </c>
      <c r="O269" s="51" t="s">
        <v>998</v>
      </c>
      <c r="P269" s="52" t="s">
        <v>1056</v>
      </c>
    </row>
    <row r="270" spans="1:16" ht="13.5" thickBot="1">
      <c r="A270" s="28" t="str">
        <f t="shared" si="24"/>
        <v> JAAVSO 37;44 </v>
      </c>
      <c r="B270" s="5" t="str">
        <f t="shared" si="25"/>
        <v>II</v>
      </c>
      <c r="C270" s="28">
        <f t="shared" si="26"/>
        <v>54822.622300000003</v>
      </c>
      <c r="D270" s="10" t="str">
        <f t="shared" si="27"/>
        <v>vis</v>
      </c>
      <c r="E270" s="48">
        <f>VLOOKUP(C270,Active!C$21:E$970,3,FALSE)</f>
        <v>39290.420224716989</v>
      </c>
      <c r="F270" s="5" t="s">
        <v>174</v>
      </c>
      <c r="G270" s="10" t="str">
        <f t="shared" si="28"/>
        <v>54822.6223</v>
      </c>
      <c r="H270" s="28">
        <f t="shared" si="29"/>
        <v>39290.5</v>
      </c>
      <c r="I270" s="49" t="s">
        <v>1061</v>
      </c>
      <c r="J270" s="50" t="s">
        <v>1062</v>
      </c>
      <c r="K270" s="49">
        <v>39290.5</v>
      </c>
      <c r="L270" s="49" t="s">
        <v>1063</v>
      </c>
      <c r="M270" s="50" t="s">
        <v>913</v>
      </c>
      <c r="N270" s="50" t="s">
        <v>962</v>
      </c>
      <c r="O270" s="51" t="s">
        <v>998</v>
      </c>
      <c r="P270" s="51" t="s">
        <v>1064</v>
      </c>
    </row>
    <row r="271" spans="1:16" ht="13.5" thickBot="1">
      <c r="A271" s="28" t="str">
        <f t="shared" si="24"/>
        <v> JAAVSO 38;120 </v>
      </c>
      <c r="B271" s="5" t="str">
        <f t="shared" si="25"/>
        <v>II</v>
      </c>
      <c r="C271" s="28">
        <f t="shared" si="26"/>
        <v>55114.7595</v>
      </c>
      <c r="D271" s="10" t="str">
        <f t="shared" si="27"/>
        <v>vis</v>
      </c>
      <c r="E271" s="48">
        <f>VLOOKUP(C271,Active!C$21:E$970,3,FALSE)</f>
        <v>40212.41943002394</v>
      </c>
      <c r="F271" s="5" t="s">
        <v>174</v>
      </c>
      <c r="G271" s="10" t="str">
        <f t="shared" si="28"/>
        <v>55114.7595</v>
      </c>
      <c r="H271" s="28">
        <f t="shared" si="29"/>
        <v>40212.5</v>
      </c>
      <c r="I271" s="49" t="s">
        <v>1065</v>
      </c>
      <c r="J271" s="50" t="s">
        <v>1066</v>
      </c>
      <c r="K271" s="49">
        <v>40212.5</v>
      </c>
      <c r="L271" s="49" t="s">
        <v>1067</v>
      </c>
      <c r="M271" s="50" t="s">
        <v>913</v>
      </c>
      <c r="N271" s="50" t="s">
        <v>962</v>
      </c>
      <c r="O271" s="51" t="s">
        <v>998</v>
      </c>
      <c r="P271" s="51" t="s">
        <v>1068</v>
      </c>
    </row>
    <row r="272" spans="1:16" ht="13.5" thickBot="1">
      <c r="A272" s="28" t="str">
        <f t="shared" si="24"/>
        <v> JAAVSO 38;120 </v>
      </c>
      <c r="B272" s="5" t="str">
        <f t="shared" si="25"/>
        <v>II</v>
      </c>
      <c r="C272" s="28">
        <f t="shared" si="26"/>
        <v>55168.624000000003</v>
      </c>
      <c r="D272" s="10" t="str">
        <f t="shared" si="27"/>
        <v>vis</v>
      </c>
      <c r="E272" s="48">
        <f>VLOOKUP(C272,Active!C$21:E$970,3,FALSE)</f>
        <v>40382.418410620245</v>
      </c>
      <c r="F272" s="5" t="s">
        <v>174</v>
      </c>
      <c r="G272" s="10" t="str">
        <f t="shared" si="28"/>
        <v>55168.6240</v>
      </c>
      <c r="H272" s="28">
        <f t="shared" si="29"/>
        <v>40382.5</v>
      </c>
      <c r="I272" s="49" t="s">
        <v>1069</v>
      </c>
      <c r="J272" s="50" t="s">
        <v>1070</v>
      </c>
      <c r="K272" s="49">
        <v>40382.5</v>
      </c>
      <c r="L272" s="49" t="s">
        <v>1071</v>
      </c>
      <c r="M272" s="50" t="s">
        <v>913</v>
      </c>
      <c r="N272" s="50" t="s">
        <v>962</v>
      </c>
      <c r="O272" s="51" t="s">
        <v>1034</v>
      </c>
      <c r="P272" s="51" t="s">
        <v>1068</v>
      </c>
    </row>
    <row r="273" spans="1:16" ht="13.5" thickBot="1">
      <c r="A273" s="28" t="str">
        <f t="shared" si="24"/>
        <v> JAAVSO 39;177 </v>
      </c>
      <c r="B273" s="5" t="str">
        <f t="shared" si="25"/>
        <v>II</v>
      </c>
      <c r="C273" s="28">
        <f t="shared" si="26"/>
        <v>55486.742899999997</v>
      </c>
      <c r="D273" s="10" t="str">
        <f t="shared" si="27"/>
        <v>vis</v>
      </c>
      <c r="E273" s="48">
        <f>VLOOKUP(C273,Active!C$21:E$970,3,FALSE)</f>
        <v>41386.417124214815</v>
      </c>
      <c r="F273" s="5" t="s">
        <v>174</v>
      </c>
      <c r="G273" s="10" t="str">
        <f t="shared" si="28"/>
        <v>55486.7429</v>
      </c>
      <c r="H273" s="28">
        <f t="shared" si="29"/>
        <v>41386.5</v>
      </c>
      <c r="I273" s="49" t="s">
        <v>1072</v>
      </c>
      <c r="J273" s="50" t="s">
        <v>1073</v>
      </c>
      <c r="K273" s="49">
        <v>41386.5</v>
      </c>
      <c r="L273" s="49" t="s">
        <v>1074</v>
      </c>
      <c r="M273" s="50" t="s">
        <v>913</v>
      </c>
      <c r="N273" s="50" t="s">
        <v>174</v>
      </c>
      <c r="O273" s="51" t="s">
        <v>998</v>
      </c>
      <c r="P273" s="51" t="s">
        <v>1075</v>
      </c>
    </row>
    <row r="274" spans="1:16" ht="13.5" thickBot="1">
      <c r="A274" s="28" t="str">
        <f t="shared" si="24"/>
        <v> JAAVSO 39;177 </v>
      </c>
      <c r="B274" s="5" t="str">
        <f t="shared" si="25"/>
        <v>II</v>
      </c>
      <c r="C274" s="28">
        <f t="shared" si="26"/>
        <v>55513.674899999998</v>
      </c>
      <c r="D274" s="10" t="str">
        <f t="shared" si="27"/>
        <v>vis</v>
      </c>
      <c r="E274" s="48">
        <f>VLOOKUP(C274,Active!C$21:E$970,3,FALSE)</f>
        <v>41471.415825500808</v>
      </c>
      <c r="F274" s="5" t="s">
        <v>174</v>
      </c>
      <c r="G274" s="10" t="str">
        <f t="shared" si="28"/>
        <v>55513.6749</v>
      </c>
      <c r="H274" s="28">
        <f t="shared" si="29"/>
        <v>41471.5</v>
      </c>
      <c r="I274" s="49" t="s">
        <v>1076</v>
      </c>
      <c r="J274" s="50" t="s">
        <v>1077</v>
      </c>
      <c r="K274" s="49">
        <v>41471.5</v>
      </c>
      <c r="L274" s="49" t="s">
        <v>1078</v>
      </c>
      <c r="M274" s="50" t="s">
        <v>913</v>
      </c>
      <c r="N274" s="50" t="s">
        <v>174</v>
      </c>
      <c r="O274" s="51" t="s">
        <v>1034</v>
      </c>
      <c r="P274" s="51" t="s">
        <v>1075</v>
      </c>
    </row>
    <row r="275" spans="1:16" ht="13.5" thickBot="1">
      <c r="A275" s="28" t="str">
        <f t="shared" si="24"/>
        <v> JAAVSO 40;975 </v>
      </c>
      <c r="B275" s="5" t="str">
        <f t="shared" si="25"/>
        <v>II</v>
      </c>
      <c r="C275" s="28">
        <f t="shared" si="26"/>
        <v>55891.679199999999</v>
      </c>
      <c r="D275" s="10" t="str">
        <f t="shared" si="27"/>
        <v>vis</v>
      </c>
      <c r="E275" s="48">
        <f>VLOOKUP(C275,Active!C$21:E$970,3,FALSE)</f>
        <v>42664.415772794804</v>
      </c>
      <c r="F275" s="5" t="s">
        <v>174</v>
      </c>
      <c r="G275" s="10" t="str">
        <f t="shared" si="28"/>
        <v>55891.6792</v>
      </c>
      <c r="H275" s="28">
        <f t="shared" si="29"/>
        <v>42664.5</v>
      </c>
      <c r="I275" s="49" t="s">
        <v>1079</v>
      </c>
      <c r="J275" s="50" t="s">
        <v>1080</v>
      </c>
      <c r="K275" s="49">
        <v>42664.5</v>
      </c>
      <c r="L275" s="49" t="s">
        <v>1078</v>
      </c>
      <c r="M275" s="50" t="s">
        <v>913</v>
      </c>
      <c r="N275" s="50" t="s">
        <v>174</v>
      </c>
      <c r="O275" s="51" t="s">
        <v>1034</v>
      </c>
      <c r="P275" s="51" t="s">
        <v>1081</v>
      </c>
    </row>
    <row r="276" spans="1:16" ht="13.5" thickBot="1">
      <c r="A276" s="28" t="str">
        <f t="shared" si="24"/>
        <v> JAAVSO 41;122 </v>
      </c>
      <c r="B276" s="5" t="str">
        <f t="shared" si="25"/>
        <v>II</v>
      </c>
      <c r="C276" s="28">
        <f t="shared" si="26"/>
        <v>56256.691700000003</v>
      </c>
      <c r="D276" s="10" t="str">
        <f t="shared" si="27"/>
        <v>vis</v>
      </c>
      <c r="E276" s="48">
        <f>VLOOKUP(C276,Active!C$21:E$970,3,FALSE)</f>
        <v>43816.412967698809</v>
      </c>
      <c r="F276" s="5" t="s">
        <v>174</v>
      </c>
      <c r="G276" s="10" t="str">
        <f t="shared" si="28"/>
        <v>56256.6917</v>
      </c>
      <c r="H276" s="28">
        <f t="shared" si="29"/>
        <v>43816.5</v>
      </c>
      <c r="I276" s="49" t="s">
        <v>1099</v>
      </c>
      <c r="J276" s="50" t="s">
        <v>1100</v>
      </c>
      <c r="K276" s="49">
        <v>43816.5</v>
      </c>
      <c r="L276" s="49" t="s">
        <v>1101</v>
      </c>
      <c r="M276" s="50" t="s">
        <v>913</v>
      </c>
      <c r="N276" s="50" t="s">
        <v>174</v>
      </c>
      <c r="O276" s="51" t="s">
        <v>1034</v>
      </c>
      <c r="P276" s="51" t="s">
        <v>1102</v>
      </c>
    </row>
    <row r="277" spans="1:16" ht="13.5" thickBot="1">
      <c r="A277" s="28" t="str">
        <f t="shared" si="24"/>
        <v> JAAVSO 42;426 </v>
      </c>
      <c r="B277" s="5" t="str">
        <f t="shared" si="25"/>
        <v>II</v>
      </c>
      <c r="C277" s="28">
        <f t="shared" si="26"/>
        <v>56602.694300000003</v>
      </c>
      <c r="D277" s="10" t="str">
        <f t="shared" si="27"/>
        <v>vis</v>
      </c>
      <c r="E277" s="48">
        <f>VLOOKUP(C277,Active!C$21:E$970,3,FALSE)</f>
        <v>44908.413994045812</v>
      </c>
      <c r="F277" s="5" t="s">
        <v>174</v>
      </c>
      <c r="G277" s="10" t="str">
        <f t="shared" si="28"/>
        <v>56602.6943</v>
      </c>
      <c r="H277" s="28">
        <f t="shared" si="29"/>
        <v>44908.5</v>
      </c>
      <c r="I277" s="49" t="s">
        <v>1103</v>
      </c>
      <c r="J277" s="50" t="s">
        <v>1104</v>
      </c>
      <c r="K277" s="49">
        <v>44908.5</v>
      </c>
      <c r="L277" s="49" t="s">
        <v>1105</v>
      </c>
      <c r="M277" s="50" t="s">
        <v>913</v>
      </c>
      <c r="N277" s="50" t="s">
        <v>174</v>
      </c>
      <c r="O277" s="51" t="s">
        <v>1034</v>
      </c>
      <c r="P277" s="51" t="s">
        <v>1106</v>
      </c>
    </row>
    <row r="278" spans="1:16" ht="13.5" thickBot="1">
      <c r="A278" s="28" t="str">
        <f t="shared" si="24"/>
        <v> JAAVSO 42;426 </v>
      </c>
      <c r="B278" s="5" t="str">
        <f t="shared" si="25"/>
        <v>II</v>
      </c>
      <c r="C278" s="28">
        <f t="shared" si="26"/>
        <v>56927.783300000003</v>
      </c>
      <c r="D278" s="10" t="str">
        <f t="shared" si="27"/>
        <v>vis</v>
      </c>
      <c r="E278" s="48">
        <f>VLOOKUP(C278,Active!C$21:E$970,3,FALSE)</f>
        <v>45934.410682088397</v>
      </c>
      <c r="F278" s="5" t="s">
        <v>174</v>
      </c>
      <c r="G278" s="10" t="str">
        <f t="shared" si="28"/>
        <v>56927.7833</v>
      </c>
      <c r="H278" s="28">
        <f t="shared" si="29"/>
        <v>45934.5</v>
      </c>
      <c r="I278" s="49" t="s">
        <v>1107</v>
      </c>
      <c r="J278" s="50" t="s">
        <v>1108</v>
      </c>
      <c r="K278" s="49">
        <v>45934.5</v>
      </c>
      <c r="L278" s="49" t="s">
        <v>1109</v>
      </c>
      <c r="M278" s="50" t="s">
        <v>913</v>
      </c>
      <c r="N278" s="50" t="s">
        <v>174</v>
      </c>
      <c r="O278" s="51" t="s">
        <v>998</v>
      </c>
      <c r="P278" s="51" t="s">
        <v>1106</v>
      </c>
    </row>
    <row r="279" spans="1:16" ht="13.5" thickBot="1">
      <c r="A279" s="28" t="str">
        <f t="shared" si="24"/>
        <v> IODE 4.1.205 </v>
      </c>
      <c r="B279" s="5" t="str">
        <f t="shared" si="25"/>
        <v>I</v>
      </c>
      <c r="C279" s="28">
        <f t="shared" si="26"/>
        <v>27658.45</v>
      </c>
      <c r="D279" s="10" t="str">
        <f t="shared" si="27"/>
        <v>vis</v>
      </c>
      <c r="E279" s="48">
        <f>VLOOKUP(C279,Active!C$21:E$970,3,FALSE)</f>
        <v>-46441.028127020843</v>
      </c>
      <c r="F279" s="5" t="s">
        <v>174</v>
      </c>
      <c r="G279" s="10" t="str">
        <f t="shared" si="28"/>
        <v>27658.450</v>
      </c>
      <c r="H279" s="28">
        <f t="shared" si="29"/>
        <v>-46441</v>
      </c>
      <c r="I279" s="49" t="s">
        <v>177</v>
      </c>
      <c r="J279" s="50" t="s">
        <v>178</v>
      </c>
      <c r="K279" s="49">
        <v>-46441</v>
      </c>
      <c r="L279" s="49" t="s">
        <v>179</v>
      </c>
      <c r="M279" s="50" t="s">
        <v>180</v>
      </c>
      <c r="N279" s="50"/>
      <c r="O279" s="51" t="s">
        <v>181</v>
      </c>
      <c r="P279" s="51" t="s">
        <v>182</v>
      </c>
    </row>
    <row r="280" spans="1:16" ht="13.5" thickBot="1">
      <c r="A280" s="28" t="str">
        <f t="shared" si="24"/>
        <v>VSB 47 </v>
      </c>
      <c r="B280" s="5" t="str">
        <f t="shared" si="25"/>
        <v>II</v>
      </c>
      <c r="C280" s="28">
        <f t="shared" si="26"/>
        <v>28836.02</v>
      </c>
      <c r="D280" s="10" t="str">
        <f t="shared" si="27"/>
        <v>vis</v>
      </c>
      <c r="E280" s="48">
        <f>VLOOKUP(C280,Active!C$21:E$970,3,FALSE)</f>
        <v>-42724.559960031787</v>
      </c>
      <c r="F280" s="5" t="s">
        <v>174</v>
      </c>
      <c r="G280" s="10" t="str">
        <f t="shared" si="28"/>
        <v>28836.02</v>
      </c>
      <c r="H280" s="28">
        <f t="shared" si="29"/>
        <v>-42724.5</v>
      </c>
      <c r="I280" s="49" t="s">
        <v>183</v>
      </c>
      <c r="J280" s="50" t="s">
        <v>184</v>
      </c>
      <c r="K280" s="49">
        <v>-42724.5</v>
      </c>
      <c r="L280" s="49" t="s">
        <v>185</v>
      </c>
      <c r="M280" s="50" t="s">
        <v>180</v>
      </c>
      <c r="N280" s="50"/>
      <c r="O280" s="51" t="s">
        <v>186</v>
      </c>
      <c r="P280" s="52" t="s">
        <v>187</v>
      </c>
    </row>
    <row r="281" spans="1:16" ht="13.5" thickBot="1">
      <c r="A281" s="28" t="str">
        <f t="shared" si="24"/>
        <v> IODE 4.1.205 </v>
      </c>
      <c r="B281" s="5" t="str">
        <f t="shared" si="25"/>
        <v>I</v>
      </c>
      <c r="C281" s="28">
        <f t="shared" si="26"/>
        <v>30613.419000000002</v>
      </c>
      <c r="D281" s="10" t="str">
        <f t="shared" si="27"/>
        <v>vis</v>
      </c>
      <c r="E281" s="48">
        <f>VLOOKUP(C281,Active!C$21:E$970,3,FALSE)</f>
        <v>-37115.002308649542</v>
      </c>
      <c r="F281" s="5" t="s">
        <v>174</v>
      </c>
      <c r="G281" s="10" t="str">
        <f t="shared" si="28"/>
        <v>30613.419</v>
      </c>
      <c r="H281" s="28">
        <f t="shared" si="29"/>
        <v>-37115</v>
      </c>
      <c r="I281" s="49" t="s">
        <v>188</v>
      </c>
      <c r="J281" s="50" t="s">
        <v>189</v>
      </c>
      <c r="K281" s="49">
        <v>-37115</v>
      </c>
      <c r="L281" s="49" t="s">
        <v>190</v>
      </c>
      <c r="M281" s="50" t="s">
        <v>180</v>
      </c>
      <c r="N281" s="50"/>
      <c r="O281" s="51" t="s">
        <v>181</v>
      </c>
      <c r="P281" s="51" t="s">
        <v>182</v>
      </c>
    </row>
    <row r="282" spans="1:16" ht="13.5" thickBot="1">
      <c r="A282" s="28" t="str">
        <f t="shared" si="24"/>
        <v> IODE 4.1.205 </v>
      </c>
      <c r="B282" s="5" t="str">
        <f t="shared" si="25"/>
        <v>II</v>
      </c>
      <c r="C282" s="28">
        <f t="shared" si="26"/>
        <v>30637.34</v>
      </c>
      <c r="D282" s="10" t="str">
        <f t="shared" si="27"/>
        <v>vis</v>
      </c>
      <c r="E282" s="48">
        <f>VLOOKUP(C282,Active!C$21:E$970,3,FALSE)</f>
        <v>-37039.506469741842</v>
      </c>
      <c r="F282" s="5" t="s">
        <v>174</v>
      </c>
      <c r="G282" s="10" t="str">
        <f t="shared" si="28"/>
        <v>30637.340</v>
      </c>
      <c r="H282" s="28">
        <f t="shared" si="29"/>
        <v>-37039.5</v>
      </c>
      <c r="I282" s="49" t="s">
        <v>191</v>
      </c>
      <c r="J282" s="50" t="s">
        <v>192</v>
      </c>
      <c r="K282" s="49">
        <v>-37039.5</v>
      </c>
      <c r="L282" s="49" t="s">
        <v>193</v>
      </c>
      <c r="M282" s="50" t="s">
        <v>180</v>
      </c>
      <c r="N282" s="50"/>
      <c r="O282" s="51" t="s">
        <v>181</v>
      </c>
      <c r="P282" s="51" t="s">
        <v>182</v>
      </c>
    </row>
    <row r="283" spans="1:16" ht="13.5" thickBot="1">
      <c r="A283" s="28" t="str">
        <f t="shared" si="24"/>
        <v> IODE 4.1.205 </v>
      </c>
      <c r="B283" s="5" t="str">
        <f t="shared" si="25"/>
        <v>II</v>
      </c>
      <c r="C283" s="28">
        <f t="shared" si="26"/>
        <v>30645.262999999999</v>
      </c>
      <c r="D283" s="10" t="str">
        <f t="shared" si="27"/>
        <v>vis</v>
      </c>
      <c r="E283" s="48">
        <f>VLOOKUP(C283,Active!C$21:E$970,3,FALSE)</f>
        <v>-37014.501096569082</v>
      </c>
      <c r="F283" s="5" t="s">
        <v>174</v>
      </c>
      <c r="G283" s="10" t="str">
        <f t="shared" si="28"/>
        <v>30645.263</v>
      </c>
      <c r="H283" s="28">
        <f t="shared" si="29"/>
        <v>-37014.5</v>
      </c>
      <c r="I283" s="49" t="s">
        <v>194</v>
      </c>
      <c r="J283" s="50" t="s">
        <v>195</v>
      </c>
      <c r="K283" s="49">
        <v>-37014.5</v>
      </c>
      <c r="L283" s="49" t="s">
        <v>196</v>
      </c>
      <c r="M283" s="50" t="s">
        <v>180</v>
      </c>
      <c r="N283" s="50"/>
      <c r="O283" s="51" t="s">
        <v>181</v>
      </c>
      <c r="P283" s="51" t="s">
        <v>182</v>
      </c>
    </row>
    <row r="284" spans="1:16" ht="13.5" thickBot="1">
      <c r="A284" s="28" t="str">
        <f t="shared" si="24"/>
        <v> IODE 4.1.205 </v>
      </c>
      <c r="B284" s="5" t="str">
        <f t="shared" si="25"/>
        <v>I</v>
      </c>
      <c r="C284" s="28">
        <f t="shared" si="26"/>
        <v>30645.419000000002</v>
      </c>
      <c r="D284" s="10" t="str">
        <f t="shared" si="27"/>
        <v>vis</v>
      </c>
      <c r="E284" s="48">
        <f>VLOOKUP(C284,Active!C$21:E$970,3,FALSE)</f>
        <v>-37014.00875298521</v>
      </c>
      <c r="F284" s="5" t="s">
        <v>174</v>
      </c>
      <c r="G284" s="10" t="str">
        <f t="shared" si="28"/>
        <v>30645.419</v>
      </c>
      <c r="H284" s="28">
        <f t="shared" si="29"/>
        <v>-37014</v>
      </c>
      <c r="I284" s="49" t="s">
        <v>197</v>
      </c>
      <c r="J284" s="50" t="s">
        <v>198</v>
      </c>
      <c r="K284" s="49">
        <v>-37014</v>
      </c>
      <c r="L284" s="49" t="s">
        <v>176</v>
      </c>
      <c r="M284" s="50" t="s">
        <v>180</v>
      </c>
      <c r="N284" s="50"/>
      <c r="O284" s="51" t="s">
        <v>181</v>
      </c>
      <c r="P284" s="51" t="s">
        <v>182</v>
      </c>
    </row>
    <row r="285" spans="1:16" ht="13.5" thickBot="1">
      <c r="A285" s="28" t="str">
        <f t="shared" si="24"/>
        <v> IODE 4.1.205 </v>
      </c>
      <c r="B285" s="5" t="str">
        <f t="shared" si="25"/>
        <v>I</v>
      </c>
      <c r="C285" s="28">
        <f t="shared" si="26"/>
        <v>30647.315999999999</v>
      </c>
      <c r="D285" s="10" t="str">
        <f t="shared" si="27"/>
        <v>vis</v>
      </c>
      <c r="E285" s="48">
        <f>VLOOKUP(C285,Active!C$21:E$970,3,FALSE)</f>
        <v>-37008.021728763495</v>
      </c>
      <c r="F285" s="5" t="s">
        <v>174</v>
      </c>
      <c r="G285" s="10" t="str">
        <f t="shared" si="28"/>
        <v>30647.316</v>
      </c>
      <c r="H285" s="28">
        <f t="shared" si="29"/>
        <v>-37008</v>
      </c>
      <c r="I285" s="49" t="s">
        <v>199</v>
      </c>
      <c r="J285" s="50" t="s">
        <v>200</v>
      </c>
      <c r="K285" s="49">
        <v>-37008</v>
      </c>
      <c r="L285" s="49" t="s">
        <v>201</v>
      </c>
      <c r="M285" s="50" t="s">
        <v>180</v>
      </c>
      <c r="N285" s="50"/>
      <c r="O285" s="51" t="s">
        <v>181</v>
      </c>
      <c r="P285" s="51" t="s">
        <v>182</v>
      </c>
    </row>
    <row r="286" spans="1:16" ht="13.5" thickBot="1">
      <c r="A286" s="28" t="str">
        <f t="shared" si="24"/>
        <v> IODE 4.1.205 </v>
      </c>
      <c r="B286" s="5" t="str">
        <f t="shared" si="25"/>
        <v>II</v>
      </c>
      <c r="C286" s="28">
        <f t="shared" si="26"/>
        <v>30651.278999999999</v>
      </c>
      <c r="D286" s="10" t="str">
        <f t="shared" si="27"/>
        <v>vis</v>
      </c>
      <c r="E286" s="48">
        <f>VLOOKUP(C286,Active!C$21:E$970,3,FALSE)</f>
        <v>-36995.51430810419</v>
      </c>
      <c r="F286" s="5" t="s">
        <v>174</v>
      </c>
      <c r="G286" s="10" t="str">
        <f t="shared" si="28"/>
        <v>30651.279</v>
      </c>
      <c r="H286" s="28">
        <f t="shared" si="29"/>
        <v>-36995.5</v>
      </c>
      <c r="I286" s="49" t="s">
        <v>202</v>
      </c>
      <c r="J286" s="50" t="s">
        <v>203</v>
      </c>
      <c r="K286" s="49">
        <v>-36995.5</v>
      </c>
      <c r="L286" s="49" t="s">
        <v>204</v>
      </c>
      <c r="M286" s="50" t="s">
        <v>180</v>
      </c>
      <c r="N286" s="50"/>
      <c r="O286" s="51" t="s">
        <v>181</v>
      </c>
      <c r="P286" s="51" t="s">
        <v>182</v>
      </c>
    </row>
    <row r="287" spans="1:16" ht="13.5" thickBot="1">
      <c r="A287" s="28" t="str">
        <f t="shared" si="24"/>
        <v> IODE 4.1.205 </v>
      </c>
      <c r="B287" s="5" t="str">
        <f t="shared" si="25"/>
        <v>I</v>
      </c>
      <c r="C287" s="28">
        <f t="shared" si="26"/>
        <v>30695.163</v>
      </c>
      <c r="D287" s="10" t="str">
        <f t="shared" si="27"/>
        <v>vis</v>
      </c>
      <c r="E287" s="48">
        <f>VLOOKUP(C287,Active!C$21:E$970,3,FALSE)</f>
        <v>-36857.014270705004</v>
      </c>
      <c r="F287" s="5" t="s">
        <v>174</v>
      </c>
      <c r="G287" s="10" t="str">
        <f t="shared" si="28"/>
        <v>30695.163</v>
      </c>
      <c r="H287" s="28">
        <f t="shared" si="29"/>
        <v>-36857</v>
      </c>
      <c r="I287" s="49" t="s">
        <v>205</v>
      </c>
      <c r="J287" s="50" t="s">
        <v>206</v>
      </c>
      <c r="K287" s="49">
        <v>-36857</v>
      </c>
      <c r="L287" s="49" t="s">
        <v>204</v>
      </c>
      <c r="M287" s="50" t="s">
        <v>180</v>
      </c>
      <c r="N287" s="50"/>
      <c r="O287" s="51" t="s">
        <v>181</v>
      </c>
      <c r="P287" s="51" t="s">
        <v>182</v>
      </c>
    </row>
    <row r="288" spans="1:16" ht="13.5" thickBot="1">
      <c r="A288" s="28" t="str">
        <f t="shared" si="24"/>
        <v> IODE 4.1.205 </v>
      </c>
      <c r="B288" s="5" t="str">
        <f t="shared" si="25"/>
        <v>II</v>
      </c>
      <c r="C288" s="28">
        <f t="shared" si="26"/>
        <v>30698.175999999999</v>
      </c>
      <c r="D288" s="10" t="str">
        <f t="shared" si="27"/>
        <v>vis</v>
      </c>
      <c r="E288" s="48">
        <f>VLOOKUP(C288,Active!C$21:E$970,3,FALSE)</f>
        <v>-36847.505096229492</v>
      </c>
      <c r="F288" s="5" t="s">
        <v>174</v>
      </c>
      <c r="G288" s="10" t="str">
        <f t="shared" si="28"/>
        <v>30698.176</v>
      </c>
      <c r="H288" s="28">
        <f t="shared" si="29"/>
        <v>-36847.5</v>
      </c>
      <c r="I288" s="49" t="s">
        <v>207</v>
      </c>
      <c r="J288" s="50" t="s">
        <v>208</v>
      </c>
      <c r="K288" s="49">
        <v>-36847.5</v>
      </c>
      <c r="L288" s="49" t="s">
        <v>193</v>
      </c>
      <c r="M288" s="50" t="s">
        <v>180</v>
      </c>
      <c r="N288" s="50"/>
      <c r="O288" s="51" t="s">
        <v>181</v>
      </c>
      <c r="P288" s="51" t="s">
        <v>182</v>
      </c>
    </row>
    <row r="289" spans="1:16" ht="13.5" thickBot="1">
      <c r="A289" s="28" t="str">
        <f t="shared" si="24"/>
        <v> IODE 4.1.205 </v>
      </c>
      <c r="B289" s="5" t="str">
        <f t="shared" si="25"/>
        <v>I</v>
      </c>
      <c r="C289" s="28">
        <f t="shared" si="26"/>
        <v>30966.394</v>
      </c>
      <c r="D289" s="10" t="str">
        <f t="shared" si="27"/>
        <v>vis</v>
      </c>
      <c r="E289" s="48">
        <f>VLOOKUP(C289,Active!C$21:E$970,3,FALSE)</f>
        <v>-36000.996048942725</v>
      </c>
      <c r="F289" s="5" t="s">
        <v>174</v>
      </c>
      <c r="G289" s="10" t="str">
        <f t="shared" si="28"/>
        <v>30966.394</v>
      </c>
      <c r="H289" s="28">
        <f t="shared" si="29"/>
        <v>-36001</v>
      </c>
      <c r="I289" s="49" t="s">
        <v>209</v>
      </c>
      <c r="J289" s="50" t="s">
        <v>210</v>
      </c>
      <c r="K289" s="49">
        <v>-36001</v>
      </c>
      <c r="L289" s="49" t="s">
        <v>211</v>
      </c>
      <c r="M289" s="50" t="s">
        <v>180</v>
      </c>
      <c r="N289" s="50"/>
      <c r="O289" s="51" t="s">
        <v>181</v>
      </c>
      <c r="P289" s="51" t="s">
        <v>182</v>
      </c>
    </row>
    <row r="290" spans="1:16" ht="13.5" thickBot="1">
      <c r="A290" s="28" t="str">
        <f t="shared" si="24"/>
        <v> IODE 4.1.205 </v>
      </c>
      <c r="B290" s="5" t="str">
        <f t="shared" si="25"/>
        <v>II</v>
      </c>
      <c r="C290" s="28">
        <f t="shared" si="26"/>
        <v>30969.397000000001</v>
      </c>
      <c r="D290" s="10" t="str">
        <f t="shared" si="27"/>
        <v>vis</v>
      </c>
      <c r="E290" s="48">
        <f>VLOOKUP(C290,Active!C$21:E$970,3,FALSE)</f>
        <v>-35991.518434953352</v>
      </c>
      <c r="F290" s="5" t="s">
        <v>174</v>
      </c>
      <c r="G290" s="10" t="str">
        <f t="shared" si="28"/>
        <v>30969.397</v>
      </c>
      <c r="H290" s="28">
        <f t="shared" si="29"/>
        <v>-35991.5</v>
      </c>
      <c r="I290" s="49" t="s">
        <v>212</v>
      </c>
      <c r="J290" s="50" t="s">
        <v>213</v>
      </c>
      <c r="K290" s="49">
        <v>-35991.5</v>
      </c>
      <c r="L290" s="49" t="s">
        <v>214</v>
      </c>
      <c r="M290" s="50" t="s">
        <v>180</v>
      </c>
      <c r="N290" s="50"/>
      <c r="O290" s="51" t="s">
        <v>181</v>
      </c>
      <c r="P290" s="51" t="s">
        <v>182</v>
      </c>
    </row>
    <row r="291" spans="1:16" ht="13.5" thickBot="1">
      <c r="A291" s="28" t="str">
        <f t="shared" si="24"/>
        <v> IODE 4.1.205 </v>
      </c>
      <c r="B291" s="5" t="str">
        <f t="shared" si="25"/>
        <v>I</v>
      </c>
      <c r="C291" s="28">
        <f t="shared" si="26"/>
        <v>30977.48</v>
      </c>
      <c r="D291" s="10" t="str">
        <f t="shared" si="27"/>
        <v>vis</v>
      </c>
      <c r="E291" s="48">
        <f>VLOOKUP(C291,Active!C$21:E$970,3,FALSE)</f>
        <v>-35966.008094002267</v>
      </c>
      <c r="F291" s="5" t="s">
        <v>174</v>
      </c>
      <c r="G291" s="10" t="str">
        <f t="shared" si="28"/>
        <v>30977.480</v>
      </c>
      <c r="H291" s="28">
        <f t="shared" si="29"/>
        <v>-35966</v>
      </c>
      <c r="I291" s="49" t="s">
        <v>215</v>
      </c>
      <c r="J291" s="50" t="s">
        <v>216</v>
      </c>
      <c r="K291" s="49">
        <v>-35966</v>
      </c>
      <c r="L291" s="49" t="s">
        <v>176</v>
      </c>
      <c r="M291" s="50" t="s">
        <v>180</v>
      </c>
      <c r="N291" s="50"/>
      <c r="O291" s="51" t="s">
        <v>181</v>
      </c>
      <c r="P291" s="51" t="s">
        <v>182</v>
      </c>
    </row>
    <row r="292" spans="1:16" ht="13.5" thickBot="1">
      <c r="A292" s="28" t="str">
        <f t="shared" si="24"/>
        <v> IODE 4.1.205 </v>
      </c>
      <c r="B292" s="5" t="str">
        <f t="shared" si="25"/>
        <v>I</v>
      </c>
      <c r="C292" s="28">
        <f t="shared" si="26"/>
        <v>30993.33</v>
      </c>
      <c r="D292" s="10" t="str">
        <f t="shared" si="27"/>
        <v>vis</v>
      </c>
      <c r="E292" s="48">
        <f>VLOOKUP(C292,Active!C$21:E$970,3,FALSE)</f>
        <v>-35915.984723462272</v>
      </c>
      <c r="F292" s="5" t="s">
        <v>174</v>
      </c>
      <c r="G292" s="10" t="str">
        <f t="shared" si="28"/>
        <v>30993.330</v>
      </c>
      <c r="H292" s="28">
        <f t="shared" si="29"/>
        <v>-35916</v>
      </c>
      <c r="I292" s="49" t="s">
        <v>217</v>
      </c>
      <c r="J292" s="50" t="s">
        <v>218</v>
      </c>
      <c r="K292" s="49">
        <v>-35916</v>
      </c>
      <c r="L292" s="49" t="s">
        <v>219</v>
      </c>
      <c r="M292" s="50" t="s">
        <v>180</v>
      </c>
      <c r="N292" s="50"/>
      <c r="O292" s="51" t="s">
        <v>181</v>
      </c>
      <c r="P292" s="51" t="s">
        <v>182</v>
      </c>
    </row>
    <row r="293" spans="1:16" ht="13.5" thickBot="1">
      <c r="A293" s="28" t="str">
        <f t="shared" si="24"/>
        <v> HB 920.29 </v>
      </c>
      <c r="B293" s="5" t="str">
        <f t="shared" si="25"/>
        <v>II</v>
      </c>
      <c r="C293" s="28">
        <f t="shared" si="26"/>
        <v>33542.556299999997</v>
      </c>
      <c r="D293" s="10" t="str">
        <f t="shared" si="27"/>
        <v>vis</v>
      </c>
      <c r="E293" s="48">
        <f>VLOOKUP(C293,Active!C$21:E$970,3,FALSE)</f>
        <v>-27870.502591273715</v>
      </c>
      <c r="F293" s="5" t="s">
        <v>174</v>
      </c>
      <c r="G293" s="10" t="str">
        <f t="shared" si="28"/>
        <v>33542.5563</v>
      </c>
      <c r="H293" s="28">
        <f t="shared" si="29"/>
        <v>-27870.5</v>
      </c>
      <c r="I293" s="49" t="s">
        <v>220</v>
      </c>
      <c r="J293" s="50" t="s">
        <v>221</v>
      </c>
      <c r="K293" s="49">
        <v>-27870.5</v>
      </c>
      <c r="L293" s="49" t="s">
        <v>222</v>
      </c>
      <c r="M293" s="50" t="s">
        <v>223</v>
      </c>
      <c r="N293" s="50" t="s">
        <v>224</v>
      </c>
      <c r="O293" s="51" t="s">
        <v>225</v>
      </c>
      <c r="P293" s="51" t="s">
        <v>226</v>
      </c>
    </row>
    <row r="294" spans="1:16" ht="13.5" thickBot="1">
      <c r="A294" s="28" t="str">
        <f t="shared" si="24"/>
        <v> HB 920.29 </v>
      </c>
      <c r="B294" s="5" t="str">
        <f t="shared" si="25"/>
        <v>I</v>
      </c>
      <c r="C294" s="28">
        <f t="shared" si="26"/>
        <v>33558.557500000003</v>
      </c>
      <c r="D294" s="10" t="str">
        <f t="shared" si="27"/>
        <v>vis</v>
      </c>
      <c r="E294" s="48">
        <f>VLOOKUP(C294,Active!C$21:E$970,3,FALSE)</f>
        <v>-27820.002026183192</v>
      </c>
      <c r="F294" s="5" t="s">
        <v>174</v>
      </c>
      <c r="G294" s="10" t="str">
        <f t="shared" si="28"/>
        <v>33558.5575</v>
      </c>
      <c r="H294" s="28">
        <f t="shared" si="29"/>
        <v>-27820</v>
      </c>
      <c r="I294" s="49" t="s">
        <v>227</v>
      </c>
      <c r="J294" s="50" t="s">
        <v>228</v>
      </c>
      <c r="K294" s="49">
        <v>-27820</v>
      </c>
      <c r="L294" s="49" t="s">
        <v>229</v>
      </c>
      <c r="M294" s="50" t="s">
        <v>223</v>
      </c>
      <c r="N294" s="50" t="s">
        <v>224</v>
      </c>
      <c r="O294" s="51" t="s">
        <v>225</v>
      </c>
      <c r="P294" s="51" t="s">
        <v>226</v>
      </c>
    </row>
    <row r="295" spans="1:16" ht="13.5" thickBot="1">
      <c r="A295" s="28" t="str">
        <f t="shared" si="24"/>
        <v> HB 920.29 </v>
      </c>
      <c r="B295" s="5" t="str">
        <f t="shared" si="25"/>
        <v>II</v>
      </c>
      <c r="C295" s="28">
        <f t="shared" si="26"/>
        <v>33561.5674</v>
      </c>
      <c r="D295" s="10" t="str">
        <f t="shared" si="27"/>
        <v>vis</v>
      </c>
      <c r="E295" s="48">
        <f>VLOOKUP(C295,Active!C$21:E$970,3,FALSE)</f>
        <v>-27810.502635458386</v>
      </c>
      <c r="F295" s="5" t="s">
        <v>174</v>
      </c>
      <c r="G295" s="10" t="str">
        <f t="shared" si="28"/>
        <v>33561.5674</v>
      </c>
      <c r="H295" s="28">
        <f t="shared" si="29"/>
        <v>-27810.5</v>
      </c>
      <c r="I295" s="49" t="s">
        <v>230</v>
      </c>
      <c r="J295" s="50" t="s">
        <v>231</v>
      </c>
      <c r="K295" s="49">
        <v>-27810.5</v>
      </c>
      <c r="L295" s="49" t="s">
        <v>222</v>
      </c>
      <c r="M295" s="50" t="s">
        <v>223</v>
      </c>
      <c r="N295" s="50" t="s">
        <v>224</v>
      </c>
      <c r="O295" s="51" t="s">
        <v>225</v>
      </c>
      <c r="P295" s="51" t="s">
        <v>226</v>
      </c>
    </row>
    <row r="296" spans="1:16" ht="13.5" thickBot="1">
      <c r="A296" s="28" t="str">
        <f t="shared" si="24"/>
        <v> HB 920.29 </v>
      </c>
      <c r="B296" s="5" t="str">
        <f t="shared" si="25"/>
        <v>II</v>
      </c>
      <c r="C296" s="28">
        <f t="shared" si="26"/>
        <v>33562.517800000001</v>
      </c>
      <c r="D296" s="10" t="str">
        <f t="shared" si="27"/>
        <v>vis</v>
      </c>
      <c r="E296" s="48">
        <f>VLOOKUP(C296,Active!C$21:E$970,3,FALSE)</f>
        <v>-27807.50312685515</v>
      </c>
      <c r="F296" s="5" t="s">
        <v>174</v>
      </c>
      <c r="G296" s="10" t="str">
        <f t="shared" si="28"/>
        <v>33562.5178</v>
      </c>
      <c r="H296" s="28">
        <f t="shared" si="29"/>
        <v>-27807.5</v>
      </c>
      <c r="I296" s="49" t="s">
        <v>232</v>
      </c>
      <c r="J296" s="50" t="s">
        <v>233</v>
      </c>
      <c r="K296" s="49">
        <v>-27807.5</v>
      </c>
      <c r="L296" s="49" t="s">
        <v>234</v>
      </c>
      <c r="M296" s="50" t="s">
        <v>223</v>
      </c>
      <c r="N296" s="50" t="s">
        <v>224</v>
      </c>
      <c r="O296" s="51" t="s">
        <v>225</v>
      </c>
      <c r="P296" s="51" t="s">
        <v>226</v>
      </c>
    </row>
    <row r="297" spans="1:16" ht="13.5" thickBot="1">
      <c r="A297" s="28" t="str">
        <f t="shared" si="24"/>
        <v> HB 920.29 </v>
      </c>
      <c r="B297" s="5" t="str">
        <f t="shared" si="25"/>
        <v>I</v>
      </c>
      <c r="C297" s="28">
        <f t="shared" si="26"/>
        <v>33564.577599999997</v>
      </c>
      <c r="D297" s="10" t="str">
        <f t="shared" si="27"/>
        <v>vis</v>
      </c>
      <c r="E297" s="48">
        <f>VLOOKUP(C297,Active!C$21:E$970,3,FALSE)</f>
        <v>-27801.002297918996</v>
      </c>
      <c r="F297" s="5" t="s">
        <v>174</v>
      </c>
      <c r="G297" s="10" t="str">
        <f t="shared" si="28"/>
        <v>33564.5776</v>
      </c>
      <c r="H297" s="28">
        <f t="shared" si="29"/>
        <v>-27801</v>
      </c>
      <c r="I297" s="49" t="s">
        <v>235</v>
      </c>
      <c r="J297" s="50" t="s">
        <v>236</v>
      </c>
      <c r="K297" s="49">
        <v>-27801</v>
      </c>
      <c r="L297" s="49" t="s">
        <v>237</v>
      </c>
      <c r="M297" s="50" t="s">
        <v>223</v>
      </c>
      <c r="N297" s="50" t="s">
        <v>224</v>
      </c>
      <c r="O297" s="51" t="s">
        <v>225</v>
      </c>
      <c r="P297" s="51" t="s">
        <v>226</v>
      </c>
    </row>
    <row r="298" spans="1:16" ht="13.5" thickBot="1">
      <c r="A298" s="28" t="str">
        <f t="shared" si="24"/>
        <v> HB 920.29 </v>
      </c>
      <c r="B298" s="5" t="str">
        <f t="shared" si="25"/>
        <v>I</v>
      </c>
      <c r="C298" s="28">
        <f t="shared" si="26"/>
        <v>33565.527600000001</v>
      </c>
      <c r="D298" s="10" t="str">
        <f t="shared" si="27"/>
        <v>vis</v>
      </c>
      <c r="E298" s="48">
        <f>VLOOKUP(C298,Active!C$21:E$970,3,FALSE)</f>
        <v>-27798.004051735195</v>
      </c>
      <c r="F298" s="5" t="s">
        <v>174</v>
      </c>
      <c r="G298" s="10" t="str">
        <f t="shared" si="28"/>
        <v>33565.5276</v>
      </c>
      <c r="H298" s="28">
        <f t="shared" si="29"/>
        <v>-27798</v>
      </c>
      <c r="I298" s="49" t="s">
        <v>238</v>
      </c>
      <c r="J298" s="50" t="s">
        <v>239</v>
      </c>
      <c r="K298" s="49">
        <v>-27798</v>
      </c>
      <c r="L298" s="49" t="s">
        <v>240</v>
      </c>
      <c r="M298" s="50" t="s">
        <v>223</v>
      </c>
      <c r="N298" s="50" t="s">
        <v>224</v>
      </c>
      <c r="O298" s="51" t="s">
        <v>225</v>
      </c>
      <c r="P298" s="51" t="s">
        <v>226</v>
      </c>
    </row>
    <row r="299" spans="1:16" ht="13.5" thickBot="1">
      <c r="A299" s="28" t="str">
        <f t="shared" si="24"/>
        <v> HB 920.29 </v>
      </c>
      <c r="B299" s="5" t="str">
        <f t="shared" si="25"/>
        <v>I</v>
      </c>
      <c r="C299" s="28">
        <f t="shared" si="26"/>
        <v>33573.448700000001</v>
      </c>
      <c r="D299" s="10" t="str">
        <f t="shared" si="27"/>
        <v>vis</v>
      </c>
      <c r="E299" s="48">
        <f>VLOOKUP(C299,Active!C$21:E$970,3,FALSE)</f>
        <v>-27773.004675054799</v>
      </c>
      <c r="F299" s="5" t="s">
        <v>174</v>
      </c>
      <c r="G299" s="10" t="str">
        <f t="shared" si="28"/>
        <v>33573.4487</v>
      </c>
      <c r="H299" s="28">
        <f t="shared" si="29"/>
        <v>-27773</v>
      </c>
      <c r="I299" s="49" t="s">
        <v>241</v>
      </c>
      <c r="J299" s="50" t="s">
        <v>242</v>
      </c>
      <c r="K299" s="49">
        <v>-27773</v>
      </c>
      <c r="L299" s="49" t="s">
        <v>243</v>
      </c>
      <c r="M299" s="50" t="s">
        <v>223</v>
      </c>
      <c r="N299" s="50" t="s">
        <v>224</v>
      </c>
      <c r="O299" s="51" t="s">
        <v>225</v>
      </c>
      <c r="P299" s="51" t="s">
        <v>226</v>
      </c>
    </row>
    <row r="300" spans="1:16" ht="13.5" thickBot="1">
      <c r="A300" s="28" t="str">
        <f t="shared" si="24"/>
        <v> HB 920.29 </v>
      </c>
      <c r="B300" s="5" t="str">
        <f t="shared" si="25"/>
        <v>II</v>
      </c>
      <c r="C300" s="28">
        <f t="shared" si="26"/>
        <v>33599.2719</v>
      </c>
      <c r="D300" s="10" t="str">
        <f t="shared" si="27"/>
        <v>vis</v>
      </c>
      <c r="E300" s="48">
        <f>VLOOKUP(C300,Active!C$21:E$970,3,FALSE)</f>
        <v>-27691.505400472575</v>
      </c>
      <c r="F300" s="5" t="s">
        <v>174</v>
      </c>
      <c r="G300" s="10" t="str">
        <f t="shared" si="28"/>
        <v>33599.2719</v>
      </c>
      <c r="H300" s="28">
        <f t="shared" si="29"/>
        <v>-27691.5</v>
      </c>
      <c r="I300" s="49" t="s">
        <v>244</v>
      </c>
      <c r="J300" s="50" t="s">
        <v>245</v>
      </c>
      <c r="K300" s="49">
        <v>-27691.5</v>
      </c>
      <c r="L300" s="49" t="s">
        <v>246</v>
      </c>
      <c r="M300" s="50" t="s">
        <v>223</v>
      </c>
      <c r="N300" s="50" t="s">
        <v>224</v>
      </c>
      <c r="O300" s="51" t="s">
        <v>225</v>
      </c>
      <c r="P300" s="51" t="s">
        <v>226</v>
      </c>
    </row>
    <row r="301" spans="1:16" ht="13.5" thickBot="1">
      <c r="A301" s="28" t="str">
        <f t="shared" si="24"/>
        <v> HB 920.29 </v>
      </c>
      <c r="B301" s="5" t="str">
        <f t="shared" si="25"/>
        <v>I</v>
      </c>
      <c r="C301" s="28">
        <f t="shared" si="26"/>
        <v>33599.430899999999</v>
      </c>
      <c r="D301" s="10" t="str">
        <f t="shared" si="27"/>
        <v>vis</v>
      </c>
      <c r="E301" s="48">
        <f>VLOOKUP(C301,Active!C$21:E$970,3,FALSE)</f>
        <v>-27691.003588742871</v>
      </c>
      <c r="F301" s="5" t="s">
        <v>174</v>
      </c>
      <c r="G301" s="10" t="str">
        <f t="shared" si="28"/>
        <v>33599.4309</v>
      </c>
      <c r="H301" s="28">
        <f t="shared" si="29"/>
        <v>-27691</v>
      </c>
      <c r="I301" s="49" t="s">
        <v>247</v>
      </c>
      <c r="J301" s="50" t="s">
        <v>248</v>
      </c>
      <c r="K301" s="49">
        <v>-27691</v>
      </c>
      <c r="L301" s="49" t="s">
        <v>249</v>
      </c>
      <c r="M301" s="50" t="s">
        <v>223</v>
      </c>
      <c r="N301" s="50" t="s">
        <v>224</v>
      </c>
      <c r="O301" s="51" t="s">
        <v>225</v>
      </c>
      <c r="P301" s="51" t="s">
        <v>226</v>
      </c>
    </row>
    <row r="302" spans="1:16" ht="13.5" thickBot="1">
      <c r="A302" s="28" t="str">
        <f t="shared" si="24"/>
        <v> HB 920.29 </v>
      </c>
      <c r="B302" s="5" t="str">
        <f t="shared" si="25"/>
        <v>II</v>
      </c>
      <c r="C302" s="28">
        <f t="shared" si="26"/>
        <v>33611.312100000003</v>
      </c>
      <c r="D302" s="10" t="str">
        <f t="shared" si="27"/>
        <v>vis</v>
      </c>
      <c r="E302" s="48">
        <f>VLOOKUP(C302,Active!C$21:E$970,3,FALSE)</f>
        <v>-27653.505943944139</v>
      </c>
      <c r="F302" s="5" t="s">
        <v>174</v>
      </c>
      <c r="G302" s="10" t="str">
        <f t="shared" si="28"/>
        <v>33611.3121</v>
      </c>
      <c r="H302" s="28">
        <f t="shared" si="29"/>
        <v>-27653.5</v>
      </c>
      <c r="I302" s="49" t="s">
        <v>250</v>
      </c>
      <c r="J302" s="50" t="s">
        <v>251</v>
      </c>
      <c r="K302" s="49">
        <v>-27653.5</v>
      </c>
      <c r="L302" s="49" t="s">
        <v>252</v>
      </c>
      <c r="M302" s="50" t="s">
        <v>223</v>
      </c>
      <c r="N302" s="50" t="s">
        <v>224</v>
      </c>
      <c r="O302" s="51" t="s">
        <v>225</v>
      </c>
      <c r="P302" s="51" t="s">
        <v>226</v>
      </c>
    </row>
    <row r="303" spans="1:16" ht="13.5" thickBot="1">
      <c r="A303" s="28" t="str">
        <f t="shared" si="24"/>
        <v> AN 291.112 </v>
      </c>
      <c r="B303" s="5" t="str">
        <f t="shared" si="25"/>
        <v>I</v>
      </c>
      <c r="C303" s="28">
        <f t="shared" si="26"/>
        <v>39412.413999999997</v>
      </c>
      <c r="D303" s="10" t="str">
        <f t="shared" si="27"/>
        <v>vis</v>
      </c>
      <c r="E303" s="48">
        <f>VLOOKUP(C303,Active!C$21:E$970,3,FALSE)</f>
        <v>-9344.9463298152859</v>
      </c>
      <c r="F303" s="5" t="s">
        <v>174</v>
      </c>
      <c r="G303" s="10" t="str">
        <f t="shared" si="28"/>
        <v>39412.414</v>
      </c>
      <c r="H303" s="28">
        <f t="shared" si="29"/>
        <v>-9345</v>
      </c>
      <c r="I303" s="49" t="s">
        <v>253</v>
      </c>
      <c r="J303" s="50" t="s">
        <v>254</v>
      </c>
      <c r="K303" s="49">
        <v>-9345</v>
      </c>
      <c r="L303" s="49" t="s">
        <v>255</v>
      </c>
      <c r="M303" s="50" t="s">
        <v>180</v>
      </c>
      <c r="N303" s="50"/>
      <c r="O303" s="51" t="s">
        <v>256</v>
      </c>
      <c r="P303" s="51" t="s">
        <v>257</v>
      </c>
    </row>
    <row r="304" spans="1:16" ht="13.5" thickBot="1">
      <c r="A304" s="28" t="str">
        <f t="shared" si="24"/>
        <v> AN 291.112 </v>
      </c>
      <c r="B304" s="5" t="str">
        <f t="shared" si="25"/>
        <v>I</v>
      </c>
      <c r="C304" s="28">
        <f t="shared" si="26"/>
        <v>39412.417999999998</v>
      </c>
      <c r="D304" s="10" t="str">
        <f t="shared" si="27"/>
        <v>vis</v>
      </c>
      <c r="E304" s="48">
        <f>VLOOKUP(C304,Active!C$21:E$970,3,FALSE)</f>
        <v>-9344.9337056208242</v>
      </c>
      <c r="F304" s="5" t="s">
        <v>174</v>
      </c>
      <c r="G304" s="10" t="str">
        <f t="shared" si="28"/>
        <v>39412.418</v>
      </c>
      <c r="H304" s="28">
        <f t="shared" si="29"/>
        <v>-9345</v>
      </c>
      <c r="I304" s="49" t="s">
        <v>258</v>
      </c>
      <c r="J304" s="50" t="s">
        <v>259</v>
      </c>
      <c r="K304" s="49">
        <v>-9345</v>
      </c>
      <c r="L304" s="49" t="s">
        <v>260</v>
      </c>
      <c r="M304" s="50" t="s">
        <v>180</v>
      </c>
      <c r="N304" s="50"/>
      <c r="O304" s="51" t="s">
        <v>261</v>
      </c>
      <c r="P304" s="51" t="s">
        <v>257</v>
      </c>
    </row>
    <row r="305" spans="1:16" ht="13.5" thickBot="1">
      <c r="A305" s="28" t="str">
        <f t="shared" si="24"/>
        <v> BBS 31 </v>
      </c>
      <c r="B305" s="5" t="str">
        <f t="shared" si="25"/>
        <v>II</v>
      </c>
      <c r="C305" s="28">
        <f t="shared" si="26"/>
        <v>43145.370999999999</v>
      </c>
      <c r="D305" s="10" t="str">
        <f t="shared" si="27"/>
        <v>vis</v>
      </c>
      <c r="E305" s="48">
        <f>VLOOKUP(C305,Active!C$21:E$970,3,FALSE)</f>
        <v>2436.4474380617639</v>
      </c>
      <c r="F305" s="5" t="s">
        <v>174</v>
      </c>
      <c r="G305" s="10" t="str">
        <f t="shared" si="28"/>
        <v>43145.371</v>
      </c>
      <c r="H305" s="28">
        <f t="shared" si="29"/>
        <v>2436.5</v>
      </c>
      <c r="I305" s="49" t="s">
        <v>609</v>
      </c>
      <c r="J305" s="50" t="s">
        <v>610</v>
      </c>
      <c r="K305" s="49">
        <v>2436.5</v>
      </c>
      <c r="L305" s="49" t="s">
        <v>611</v>
      </c>
      <c r="M305" s="50" t="s">
        <v>180</v>
      </c>
      <c r="N305" s="50"/>
      <c r="O305" s="51" t="s">
        <v>303</v>
      </c>
      <c r="P305" s="51" t="s">
        <v>612</v>
      </c>
    </row>
    <row r="306" spans="1:16" ht="13.5" thickBot="1">
      <c r="A306" s="28" t="str">
        <f t="shared" si="24"/>
        <v> AOEB 7 </v>
      </c>
      <c r="B306" s="5" t="str">
        <f t="shared" si="25"/>
        <v>II</v>
      </c>
      <c r="C306" s="28">
        <f t="shared" si="26"/>
        <v>50812.557999999997</v>
      </c>
      <c r="D306" s="10" t="str">
        <f t="shared" si="27"/>
        <v>vis</v>
      </c>
      <c r="E306" s="48">
        <f>VLOOKUP(C306,Active!C$21:E$970,3,FALSE)</f>
        <v>26634.462346604203</v>
      </c>
      <c r="F306" s="5" t="s">
        <v>174</v>
      </c>
      <c r="G306" s="10" t="str">
        <f t="shared" si="28"/>
        <v>50812.558</v>
      </c>
      <c r="H306" s="28">
        <f t="shared" si="29"/>
        <v>26634.5</v>
      </c>
      <c r="I306" s="49" t="s">
        <v>882</v>
      </c>
      <c r="J306" s="50" t="s">
        <v>883</v>
      </c>
      <c r="K306" s="49">
        <v>26634.5</v>
      </c>
      <c r="L306" s="49" t="s">
        <v>701</v>
      </c>
      <c r="M306" s="50" t="s">
        <v>180</v>
      </c>
      <c r="N306" s="50"/>
      <c r="O306" s="51" t="s">
        <v>884</v>
      </c>
      <c r="P306" s="51" t="s">
        <v>885</v>
      </c>
    </row>
    <row r="307" spans="1:16" ht="13.5" thickBot="1">
      <c r="A307" s="28" t="str">
        <f t="shared" si="24"/>
        <v> AOEB 7 </v>
      </c>
      <c r="B307" s="5" t="str">
        <f t="shared" si="25"/>
        <v>II</v>
      </c>
      <c r="C307" s="28">
        <f t="shared" si="26"/>
        <v>51125.605000000003</v>
      </c>
      <c r="D307" s="10" t="str">
        <f t="shared" si="27"/>
        <v>vis</v>
      </c>
      <c r="E307" s="48">
        <f>VLOOKUP(C307,Active!C$21:E$970,3,FALSE)</f>
        <v>27622.453897230869</v>
      </c>
      <c r="F307" s="5" t="s">
        <v>174</v>
      </c>
      <c r="G307" s="10" t="str">
        <f t="shared" si="28"/>
        <v>51125.605</v>
      </c>
      <c r="H307" s="28">
        <f t="shared" si="29"/>
        <v>27622.5</v>
      </c>
      <c r="I307" s="49" t="s">
        <v>892</v>
      </c>
      <c r="J307" s="50" t="s">
        <v>893</v>
      </c>
      <c r="K307" s="49">
        <v>27622.5</v>
      </c>
      <c r="L307" s="49" t="s">
        <v>760</v>
      </c>
      <c r="M307" s="50" t="s">
        <v>180</v>
      </c>
      <c r="N307" s="50"/>
      <c r="O307" s="51" t="s">
        <v>884</v>
      </c>
      <c r="P307" s="51" t="s">
        <v>885</v>
      </c>
    </row>
    <row r="308" spans="1:16" ht="13.5" thickBot="1">
      <c r="A308" s="28" t="str">
        <f t="shared" si="24"/>
        <v> AOEB 7 </v>
      </c>
      <c r="B308" s="5" t="str">
        <f t="shared" si="25"/>
        <v>II</v>
      </c>
      <c r="C308" s="28">
        <f t="shared" si="26"/>
        <v>51138.595000000001</v>
      </c>
      <c r="D308" s="10" t="str">
        <f t="shared" si="27"/>
        <v>vis</v>
      </c>
      <c r="E308" s="48">
        <f>VLOOKUP(C308,Active!C$21:E$970,3,FALSE)</f>
        <v>27663.450968733352</v>
      </c>
      <c r="F308" s="5" t="s">
        <v>174</v>
      </c>
      <c r="G308" s="10" t="str">
        <f t="shared" si="28"/>
        <v>51138.595</v>
      </c>
      <c r="H308" s="28">
        <f t="shared" si="29"/>
        <v>27663.5</v>
      </c>
      <c r="I308" s="49" t="s">
        <v>894</v>
      </c>
      <c r="J308" s="50" t="s">
        <v>895</v>
      </c>
      <c r="K308" s="49">
        <v>27663.5</v>
      </c>
      <c r="L308" s="49" t="s">
        <v>536</v>
      </c>
      <c r="M308" s="50" t="s">
        <v>180</v>
      </c>
      <c r="N308" s="50"/>
      <c r="O308" s="51" t="s">
        <v>884</v>
      </c>
      <c r="P308" s="51" t="s">
        <v>885</v>
      </c>
    </row>
    <row r="309" spans="1:16" ht="13.5" thickBot="1">
      <c r="A309" s="28" t="str">
        <f t="shared" si="24"/>
        <v> AOEB 7 </v>
      </c>
      <c r="B309" s="5" t="str">
        <f t="shared" si="25"/>
        <v>II</v>
      </c>
      <c r="C309" s="28">
        <f t="shared" si="26"/>
        <v>51144.612000000001</v>
      </c>
      <c r="D309" s="10" t="str">
        <f t="shared" si="27"/>
        <v>vis</v>
      </c>
      <c r="E309" s="48">
        <f>VLOOKUP(C309,Active!C$21:E$970,3,FALSE)</f>
        <v>27682.440913246861</v>
      </c>
      <c r="F309" s="5" t="s">
        <v>174</v>
      </c>
      <c r="G309" s="10" t="str">
        <f t="shared" si="28"/>
        <v>51144.612</v>
      </c>
      <c r="H309" s="28">
        <f t="shared" si="29"/>
        <v>27682.5</v>
      </c>
      <c r="I309" s="49" t="s">
        <v>896</v>
      </c>
      <c r="J309" s="50" t="s">
        <v>897</v>
      </c>
      <c r="K309" s="49">
        <v>27682.5</v>
      </c>
      <c r="L309" s="49" t="s">
        <v>851</v>
      </c>
      <c r="M309" s="50" t="s">
        <v>180</v>
      </c>
      <c r="N309" s="50"/>
      <c r="O309" s="51" t="s">
        <v>884</v>
      </c>
      <c r="P309" s="51" t="s">
        <v>885</v>
      </c>
    </row>
    <row r="310" spans="1:16" ht="13.5" thickBot="1">
      <c r="A310" s="28" t="str">
        <f t="shared" si="24"/>
        <v> AOEB 7 </v>
      </c>
      <c r="B310" s="5" t="str">
        <f t="shared" si="25"/>
        <v>II</v>
      </c>
      <c r="C310" s="28">
        <f t="shared" si="26"/>
        <v>51158.553</v>
      </c>
      <c r="D310" s="10" t="str">
        <f t="shared" si="27"/>
        <v>vis</v>
      </c>
      <c r="E310" s="48">
        <f>VLOOKUP(C310,Active!C$21:E$970,3,FALSE)</f>
        <v>27726.43938698175</v>
      </c>
      <c r="F310" s="5" t="s">
        <v>174</v>
      </c>
      <c r="G310" s="10" t="str">
        <f t="shared" si="28"/>
        <v>51158.553</v>
      </c>
      <c r="H310" s="28">
        <f t="shared" si="29"/>
        <v>27726.5</v>
      </c>
      <c r="I310" s="49" t="s">
        <v>898</v>
      </c>
      <c r="J310" s="50" t="s">
        <v>899</v>
      </c>
      <c r="K310" s="49">
        <v>27726.5</v>
      </c>
      <c r="L310" s="49" t="s">
        <v>851</v>
      </c>
      <c r="M310" s="50" t="s">
        <v>180</v>
      </c>
      <c r="N310" s="50"/>
      <c r="O310" s="51" t="s">
        <v>884</v>
      </c>
      <c r="P310" s="51" t="s">
        <v>885</v>
      </c>
    </row>
    <row r="311" spans="1:16" ht="13.5" thickBot="1">
      <c r="A311" s="28" t="str">
        <f t="shared" si="24"/>
        <v> AOEB 7 </v>
      </c>
      <c r="B311" s="5" t="str">
        <f t="shared" si="25"/>
        <v>II</v>
      </c>
      <c r="C311" s="28">
        <f t="shared" si="26"/>
        <v>51169.646000000001</v>
      </c>
      <c r="D311" s="10" t="str">
        <f t="shared" si="27"/>
        <v>vis</v>
      </c>
      <c r="E311" s="48">
        <f>VLOOKUP(C311,Active!C$21:E$970,3,FALSE)</f>
        <v>27761.449434262515</v>
      </c>
      <c r="F311" s="5" t="s">
        <v>174</v>
      </c>
      <c r="G311" s="10" t="str">
        <f t="shared" si="28"/>
        <v>51169.646</v>
      </c>
      <c r="H311" s="28">
        <f t="shared" si="29"/>
        <v>27761.5</v>
      </c>
      <c r="I311" s="49" t="s">
        <v>903</v>
      </c>
      <c r="J311" s="50" t="s">
        <v>904</v>
      </c>
      <c r="K311" s="49">
        <v>27761.5</v>
      </c>
      <c r="L311" s="49" t="s">
        <v>536</v>
      </c>
      <c r="M311" s="50" t="s">
        <v>180</v>
      </c>
      <c r="N311" s="50"/>
      <c r="O311" s="51" t="s">
        <v>884</v>
      </c>
      <c r="P311" s="51" t="s">
        <v>885</v>
      </c>
    </row>
    <row r="312" spans="1:16" ht="13.5" thickBot="1">
      <c r="A312" s="28" t="str">
        <f t="shared" si="24"/>
        <v> AOEB 7 </v>
      </c>
      <c r="B312" s="5" t="str">
        <f t="shared" si="25"/>
        <v>II</v>
      </c>
      <c r="C312" s="28">
        <f t="shared" si="26"/>
        <v>51195.625999999997</v>
      </c>
      <c r="D312" s="10" t="str">
        <f t="shared" si="27"/>
        <v>vis</v>
      </c>
      <c r="E312" s="48">
        <f>VLOOKUP(C312,Active!C$21:E$970,3,FALSE)</f>
        <v>27843.443577267484</v>
      </c>
      <c r="F312" s="5" t="s">
        <v>174</v>
      </c>
      <c r="G312" s="10" t="str">
        <f t="shared" si="28"/>
        <v>51195.626</v>
      </c>
      <c r="H312" s="28">
        <f t="shared" si="29"/>
        <v>27843.5</v>
      </c>
      <c r="I312" s="49" t="s">
        <v>905</v>
      </c>
      <c r="J312" s="50" t="s">
        <v>906</v>
      </c>
      <c r="K312" s="49">
        <v>27843.5</v>
      </c>
      <c r="L312" s="49" t="s">
        <v>572</v>
      </c>
      <c r="M312" s="50" t="s">
        <v>180</v>
      </c>
      <c r="N312" s="50"/>
      <c r="O312" s="51" t="s">
        <v>884</v>
      </c>
      <c r="P312" s="51" t="s">
        <v>885</v>
      </c>
    </row>
    <row r="313" spans="1:16" ht="13.5" thickBot="1">
      <c r="A313" s="28" t="str">
        <f t="shared" si="24"/>
        <v> BBS 121 </v>
      </c>
      <c r="B313" s="5" t="str">
        <f t="shared" si="25"/>
        <v>I</v>
      </c>
      <c r="C313" s="28">
        <f t="shared" si="26"/>
        <v>51430.572999999997</v>
      </c>
      <c r="D313" s="10" t="str">
        <f t="shared" si="27"/>
        <v>vis</v>
      </c>
      <c r="E313" s="48">
        <f>VLOOKUP(C313,Active!C$21:E$970,3,FALSE)</f>
        <v>28584.947731100867</v>
      </c>
      <c r="F313" s="5" t="s">
        <v>174</v>
      </c>
      <c r="G313" s="10" t="str">
        <f t="shared" si="28"/>
        <v>51430.573</v>
      </c>
      <c r="H313" s="28">
        <f t="shared" si="29"/>
        <v>28585</v>
      </c>
      <c r="I313" s="49" t="s">
        <v>907</v>
      </c>
      <c r="J313" s="50" t="s">
        <v>908</v>
      </c>
      <c r="K313" s="49">
        <v>28585</v>
      </c>
      <c r="L313" s="49" t="s">
        <v>611</v>
      </c>
      <c r="M313" s="50" t="s">
        <v>180</v>
      </c>
      <c r="N313" s="50"/>
      <c r="O313" s="51" t="s">
        <v>265</v>
      </c>
      <c r="P313" s="51" t="s">
        <v>909</v>
      </c>
    </row>
    <row r="314" spans="1:16" ht="13.5" thickBot="1">
      <c r="A314" s="28" t="str">
        <f t="shared" si="24"/>
        <v>VSB 47 </v>
      </c>
      <c r="B314" s="5" t="str">
        <f t="shared" si="25"/>
        <v>II</v>
      </c>
      <c r="C314" s="28">
        <f t="shared" si="26"/>
        <v>51487.127</v>
      </c>
      <c r="D314" s="10" t="str">
        <f t="shared" si="27"/>
        <v>vis</v>
      </c>
      <c r="E314" s="48">
        <f>VLOOKUP(C314,Active!C$21:E$970,3,FALSE)</f>
        <v>28763.434904445905</v>
      </c>
      <c r="F314" s="5" t="s">
        <v>174</v>
      </c>
      <c r="G314" s="10" t="str">
        <f t="shared" si="28"/>
        <v>51487.127</v>
      </c>
      <c r="H314" s="28">
        <f t="shared" si="29"/>
        <v>28763.5</v>
      </c>
      <c r="I314" s="49" t="s">
        <v>910</v>
      </c>
      <c r="J314" s="50" t="s">
        <v>911</v>
      </c>
      <c r="K314" s="49">
        <v>28763.5</v>
      </c>
      <c r="L314" s="49" t="s">
        <v>912</v>
      </c>
      <c r="M314" s="50" t="s">
        <v>913</v>
      </c>
      <c r="N314" s="50" t="s">
        <v>914</v>
      </c>
      <c r="O314" s="51" t="s">
        <v>915</v>
      </c>
      <c r="P314" s="52" t="s">
        <v>187</v>
      </c>
    </row>
    <row r="315" spans="1:16" ht="13.5" thickBot="1">
      <c r="A315" s="28" t="str">
        <f t="shared" si="24"/>
        <v> AOEB 7 </v>
      </c>
      <c r="B315" s="5" t="str">
        <f t="shared" si="25"/>
        <v>II</v>
      </c>
      <c r="C315" s="28">
        <f t="shared" si="26"/>
        <v>51510.58</v>
      </c>
      <c r="D315" s="10" t="str">
        <f t="shared" si="27"/>
        <v>vis</v>
      </c>
      <c r="E315" s="48">
        <f>VLOOKUP(C315,Active!C$21:E$970,3,FALSE)</f>
        <v>28837.453712602022</v>
      </c>
      <c r="F315" s="5" t="s">
        <v>174</v>
      </c>
      <c r="G315" s="10" t="str">
        <f t="shared" si="28"/>
        <v>51510.580</v>
      </c>
      <c r="H315" s="28">
        <f t="shared" si="29"/>
        <v>28837.5</v>
      </c>
      <c r="I315" s="49" t="s">
        <v>916</v>
      </c>
      <c r="J315" s="50" t="s">
        <v>917</v>
      </c>
      <c r="K315" s="49">
        <v>28837.5</v>
      </c>
      <c r="L315" s="49" t="s">
        <v>760</v>
      </c>
      <c r="M315" s="50" t="s">
        <v>180</v>
      </c>
      <c r="N315" s="50"/>
      <c r="O315" s="51" t="s">
        <v>884</v>
      </c>
      <c r="P315" s="51" t="s">
        <v>885</v>
      </c>
    </row>
    <row r="316" spans="1:16" ht="13.5" thickBot="1">
      <c r="A316" s="28" t="str">
        <f t="shared" si="24"/>
        <v> AOEB 7 </v>
      </c>
      <c r="B316" s="5" t="str">
        <f t="shared" si="25"/>
        <v>II</v>
      </c>
      <c r="C316" s="28">
        <f t="shared" si="26"/>
        <v>51511.533000000003</v>
      </c>
      <c r="D316" s="10" t="str">
        <f t="shared" si="27"/>
        <v>vis</v>
      </c>
      <c r="E316" s="48">
        <f>VLOOKUP(C316,Active!C$21:E$970,3,FALSE)</f>
        <v>28840.461426931652</v>
      </c>
      <c r="F316" s="5" t="s">
        <v>174</v>
      </c>
      <c r="G316" s="10" t="str">
        <f t="shared" si="28"/>
        <v>51511.533</v>
      </c>
      <c r="H316" s="28">
        <f t="shared" si="29"/>
        <v>28840.5</v>
      </c>
      <c r="I316" s="49" t="s">
        <v>918</v>
      </c>
      <c r="J316" s="50" t="s">
        <v>919</v>
      </c>
      <c r="K316" s="49">
        <v>28840.5</v>
      </c>
      <c r="L316" s="49" t="s">
        <v>701</v>
      </c>
      <c r="M316" s="50" t="s">
        <v>180</v>
      </c>
      <c r="N316" s="50"/>
      <c r="O316" s="51" t="s">
        <v>884</v>
      </c>
      <c r="P316" s="51" t="s">
        <v>885</v>
      </c>
    </row>
    <row r="317" spans="1:16" ht="13.5" thickBot="1">
      <c r="A317" s="28" t="str">
        <f t="shared" si="24"/>
        <v> AOEB 7 </v>
      </c>
      <c r="B317" s="5" t="str">
        <f t="shared" si="25"/>
        <v>II</v>
      </c>
      <c r="C317" s="28">
        <f t="shared" si="26"/>
        <v>51516.597999999998</v>
      </c>
      <c r="D317" s="10" t="str">
        <f t="shared" si="27"/>
        <v>vis</v>
      </c>
      <c r="E317" s="48">
        <f>VLOOKUP(C317,Active!C$21:E$970,3,FALSE)</f>
        <v>28856.446813164133</v>
      </c>
      <c r="F317" s="5" t="s">
        <v>174</v>
      </c>
      <c r="G317" s="10" t="str">
        <f t="shared" si="28"/>
        <v>51516.598</v>
      </c>
      <c r="H317" s="28">
        <f t="shared" si="29"/>
        <v>28856.5</v>
      </c>
      <c r="I317" s="49" t="s">
        <v>920</v>
      </c>
      <c r="J317" s="50" t="s">
        <v>921</v>
      </c>
      <c r="K317" s="49">
        <v>28856.5</v>
      </c>
      <c r="L317" s="49" t="s">
        <v>611</v>
      </c>
      <c r="M317" s="50" t="s">
        <v>180</v>
      </c>
      <c r="N317" s="50"/>
      <c r="O317" s="51" t="s">
        <v>884</v>
      </c>
      <c r="P317" s="51" t="s">
        <v>885</v>
      </c>
    </row>
    <row r="318" spans="1:16" ht="13.5" thickBot="1">
      <c r="A318" s="28" t="str">
        <f t="shared" si="24"/>
        <v> BBS 122 </v>
      </c>
      <c r="B318" s="5" t="str">
        <f t="shared" si="25"/>
        <v>I</v>
      </c>
      <c r="C318" s="28">
        <f t="shared" si="26"/>
        <v>51551.286999999997</v>
      </c>
      <c r="D318" s="10" t="str">
        <f t="shared" si="27"/>
        <v>vis</v>
      </c>
      <c r="E318" s="48">
        <f>VLOOKUP(C318,Active!C$21:E$970,3,FALSE)</f>
        <v>28965.926983552879</v>
      </c>
      <c r="F318" s="5" t="s">
        <v>174</v>
      </c>
      <c r="G318" s="10" t="str">
        <f t="shared" si="28"/>
        <v>51551.287</v>
      </c>
      <c r="H318" s="28">
        <f t="shared" si="29"/>
        <v>28966</v>
      </c>
      <c r="I318" s="49" t="s">
        <v>922</v>
      </c>
      <c r="J318" s="50" t="s">
        <v>923</v>
      </c>
      <c r="K318" s="49">
        <v>28966</v>
      </c>
      <c r="L318" s="49" t="s">
        <v>924</v>
      </c>
      <c r="M318" s="50" t="s">
        <v>180</v>
      </c>
      <c r="N318" s="50"/>
      <c r="O318" s="51" t="s">
        <v>265</v>
      </c>
      <c r="P318" s="51" t="s">
        <v>925</v>
      </c>
    </row>
    <row r="319" spans="1:16" ht="13.5" thickBot="1">
      <c r="A319" s="28" t="str">
        <f t="shared" si="24"/>
        <v> AOEB 7 </v>
      </c>
      <c r="B319" s="5" t="str">
        <f t="shared" si="25"/>
        <v>II</v>
      </c>
      <c r="C319" s="28">
        <f t="shared" si="26"/>
        <v>51581.544999999998</v>
      </c>
      <c r="D319" s="10" t="str">
        <f t="shared" si="27"/>
        <v>vis</v>
      </c>
      <c r="E319" s="48">
        <f>VLOOKUP(C319,Active!C$21:E$970,3,FALSE)</f>
        <v>29061.422702530745</v>
      </c>
      <c r="F319" s="5" t="s">
        <v>174</v>
      </c>
      <c r="G319" s="10" t="str">
        <f t="shared" si="28"/>
        <v>51581.545</v>
      </c>
      <c r="H319" s="28">
        <f t="shared" si="29"/>
        <v>29061.5</v>
      </c>
      <c r="I319" s="49" t="s">
        <v>926</v>
      </c>
      <c r="J319" s="50" t="s">
        <v>927</v>
      </c>
      <c r="K319" s="49">
        <v>29061.5</v>
      </c>
      <c r="L319" s="49" t="s">
        <v>548</v>
      </c>
      <c r="M319" s="50" t="s">
        <v>180</v>
      </c>
      <c r="N319" s="50"/>
      <c r="O319" s="51" t="s">
        <v>884</v>
      </c>
      <c r="P319" s="51" t="s">
        <v>885</v>
      </c>
    </row>
    <row r="320" spans="1:16" ht="13.5" thickBot="1">
      <c r="A320" s="28" t="str">
        <f t="shared" si="24"/>
        <v> BBS 123 </v>
      </c>
      <c r="B320" s="5" t="str">
        <f t="shared" si="25"/>
        <v>I</v>
      </c>
      <c r="C320" s="28">
        <f t="shared" si="26"/>
        <v>51796.54</v>
      </c>
      <c r="D320" s="10" t="str">
        <f t="shared" si="27"/>
        <v>vis</v>
      </c>
      <c r="E320" s="48">
        <f>VLOOKUP(C320,Active!C$21:E$970,3,FALSE)</f>
        <v>29739.957374407422</v>
      </c>
      <c r="F320" s="5" t="s">
        <v>174</v>
      </c>
      <c r="G320" s="10" t="str">
        <f t="shared" si="28"/>
        <v>51796.540</v>
      </c>
      <c r="H320" s="28">
        <f t="shared" si="29"/>
        <v>29740</v>
      </c>
      <c r="I320" s="49" t="s">
        <v>928</v>
      </c>
      <c r="J320" s="50" t="s">
        <v>929</v>
      </c>
      <c r="K320" s="49">
        <v>29740</v>
      </c>
      <c r="L320" s="49" t="s">
        <v>867</v>
      </c>
      <c r="M320" s="50" t="s">
        <v>180</v>
      </c>
      <c r="N320" s="50"/>
      <c r="O320" s="51" t="s">
        <v>265</v>
      </c>
      <c r="P320" s="51" t="s">
        <v>930</v>
      </c>
    </row>
    <row r="321" spans="1:16" ht="13.5" thickBot="1">
      <c r="A321" s="28" t="str">
        <f t="shared" si="24"/>
        <v> BBS 124 </v>
      </c>
      <c r="B321" s="5" t="str">
        <f t="shared" si="25"/>
        <v>II</v>
      </c>
      <c r="C321" s="28">
        <f t="shared" si="26"/>
        <v>51845.487000000001</v>
      </c>
      <c r="D321" s="10" t="str">
        <f t="shared" si="27"/>
        <v>vis</v>
      </c>
      <c r="E321" s="48">
        <f>VLOOKUP(C321,Active!C$21:E$970,3,FALSE)</f>
        <v>29894.436485941867</v>
      </c>
      <c r="F321" s="5" t="s">
        <v>174</v>
      </c>
      <c r="G321" s="10" t="str">
        <f t="shared" si="28"/>
        <v>51845.487</v>
      </c>
      <c r="H321" s="28">
        <f t="shared" si="29"/>
        <v>29894.5</v>
      </c>
      <c r="I321" s="49" t="s">
        <v>931</v>
      </c>
      <c r="J321" s="50" t="s">
        <v>932</v>
      </c>
      <c r="K321" s="49">
        <v>29894.5</v>
      </c>
      <c r="L321" s="49" t="s">
        <v>880</v>
      </c>
      <c r="M321" s="50" t="s">
        <v>180</v>
      </c>
      <c r="N321" s="50"/>
      <c r="O321" s="51" t="s">
        <v>265</v>
      </c>
      <c r="P321" s="51" t="s">
        <v>933</v>
      </c>
    </row>
    <row r="322" spans="1:16" ht="13.5" thickBot="1">
      <c r="A322" s="28" t="str">
        <f t="shared" si="24"/>
        <v> AOEB 7 </v>
      </c>
      <c r="B322" s="5" t="str">
        <f t="shared" si="25"/>
        <v>II</v>
      </c>
      <c r="C322" s="28">
        <f t="shared" si="26"/>
        <v>51868.614999999998</v>
      </c>
      <c r="D322" s="10" t="str">
        <f t="shared" si="27"/>
        <v>vis</v>
      </c>
      <c r="E322" s="48">
        <f>VLOOKUP(C322,Active!C$21:E$970,3,FALSE)</f>
        <v>29967.429578298252</v>
      </c>
      <c r="F322" s="5" t="s">
        <v>174</v>
      </c>
      <c r="G322" s="10" t="str">
        <f t="shared" si="28"/>
        <v>51868.615</v>
      </c>
      <c r="H322" s="28">
        <f t="shared" si="29"/>
        <v>29967.5</v>
      </c>
      <c r="I322" s="49" t="s">
        <v>934</v>
      </c>
      <c r="J322" s="50" t="s">
        <v>935</v>
      </c>
      <c r="K322" s="49">
        <v>29967.5</v>
      </c>
      <c r="L322" s="49" t="s">
        <v>599</v>
      </c>
      <c r="M322" s="50" t="s">
        <v>180</v>
      </c>
      <c r="N322" s="50"/>
      <c r="O322" s="51" t="s">
        <v>884</v>
      </c>
      <c r="P322" s="51" t="s">
        <v>885</v>
      </c>
    </row>
    <row r="323" spans="1:16" ht="13.5" thickBot="1">
      <c r="A323" s="28" t="str">
        <f t="shared" si="24"/>
        <v> AOEB 7 </v>
      </c>
      <c r="B323" s="5" t="str">
        <f t="shared" si="25"/>
        <v>II</v>
      </c>
      <c r="C323" s="28">
        <f t="shared" si="26"/>
        <v>51887.63</v>
      </c>
      <c r="D323" s="10" t="str">
        <f t="shared" si="27"/>
        <v>vis</v>
      </c>
      <c r="E323" s="48">
        <f>VLOOKUP(C323,Active!C$21:E$970,3,FALSE)</f>
        <v>30027.441842703167</v>
      </c>
      <c r="F323" s="5" t="s">
        <v>174</v>
      </c>
      <c r="G323" s="10" t="str">
        <f t="shared" si="28"/>
        <v>51887.630</v>
      </c>
      <c r="H323" s="28">
        <f t="shared" si="29"/>
        <v>30027.5</v>
      </c>
      <c r="I323" s="49" t="s">
        <v>936</v>
      </c>
      <c r="J323" s="50" t="s">
        <v>937</v>
      </c>
      <c r="K323" s="49">
        <v>30027.5</v>
      </c>
      <c r="L323" s="49" t="s">
        <v>572</v>
      </c>
      <c r="M323" s="50" t="s">
        <v>180</v>
      </c>
      <c r="N323" s="50"/>
      <c r="O323" s="51" t="s">
        <v>884</v>
      </c>
      <c r="P323" s="51" t="s">
        <v>885</v>
      </c>
    </row>
    <row r="324" spans="1:16" ht="13.5" thickBot="1">
      <c r="A324" s="28" t="str">
        <f t="shared" si="24"/>
        <v>VSB 38 </v>
      </c>
      <c r="B324" s="5" t="str">
        <f t="shared" si="25"/>
        <v>II</v>
      </c>
      <c r="C324" s="28">
        <f t="shared" si="26"/>
        <v>51887.9447</v>
      </c>
      <c r="D324" s="10" t="str">
        <f t="shared" si="27"/>
        <v>vis</v>
      </c>
      <c r="E324" s="48">
        <f>VLOOKUP(C324,Active!C$21:E$970,3,FALSE)</f>
        <v>30028.435051202163</v>
      </c>
      <c r="F324" s="5" t="s">
        <v>174</v>
      </c>
      <c r="G324" s="10" t="str">
        <f t="shared" si="28"/>
        <v>51887.9447</v>
      </c>
      <c r="H324" s="28">
        <f t="shared" si="29"/>
        <v>30028.5</v>
      </c>
      <c r="I324" s="49" t="s">
        <v>938</v>
      </c>
      <c r="J324" s="50" t="s">
        <v>939</v>
      </c>
      <c r="K324" s="49">
        <v>30028.5</v>
      </c>
      <c r="L324" s="49" t="s">
        <v>940</v>
      </c>
      <c r="M324" s="50" t="s">
        <v>223</v>
      </c>
      <c r="N324" s="50" t="s">
        <v>224</v>
      </c>
      <c r="O324" s="51" t="s">
        <v>941</v>
      </c>
      <c r="P324" s="52" t="s">
        <v>942</v>
      </c>
    </row>
    <row r="325" spans="1:16" ht="13.5" thickBot="1">
      <c r="A325" s="28" t="str">
        <f t="shared" si="24"/>
        <v> BBS 126 </v>
      </c>
      <c r="B325" s="5" t="str">
        <f t="shared" si="25"/>
        <v>II</v>
      </c>
      <c r="C325" s="28">
        <f t="shared" si="26"/>
        <v>52118.616000000002</v>
      </c>
      <c r="D325" s="10" t="str">
        <f t="shared" si="27"/>
        <v>vis</v>
      </c>
      <c r="E325" s="48">
        <f>VLOOKUP(C325,Active!C$21:E$970,3,FALSE)</f>
        <v>30756.444887974489</v>
      </c>
      <c r="F325" s="5" t="s">
        <v>174</v>
      </c>
      <c r="G325" s="10" t="str">
        <f t="shared" si="28"/>
        <v>52118.616</v>
      </c>
      <c r="H325" s="28">
        <f t="shared" si="29"/>
        <v>30756.5</v>
      </c>
      <c r="I325" s="49" t="s">
        <v>943</v>
      </c>
      <c r="J325" s="50" t="s">
        <v>944</v>
      </c>
      <c r="K325" s="49">
        <v>30756.5</v>
      </c>
      <c r="L325" s="49" t="s">
        <v>611</v>
      </c>
      <c r="M325" s="50" t="s">
        <v>180</v>
      </c>
      <c r="N325" s="50"/>
      <c r="O325" s="51" t="s">
        <v>265</v>
      </c>
      <c r="P325" s="51" t="s">
        <v>945</v>
      </c>
    </row>
    <row r="326" spans="1:16" ht="13.5" thickBot="1">
      <c r="A326" s="28" t="str">
        <f t="shared" si="24"/>
        <v> AOEB 7 </v>
      </c>
      <c r="B326" s="5" t="str">
        <f t="shared" si="25"/>
        <v>I</v>
      </c>
      <c r="C326" s="28">
        <f t="shared" si="26"/>
        <v>52224.603000000003</v>
      </c>
      <c r="D326" s="10" t="str">
        <f t="shared" si="27"/>
        <v>vis</v>
      </c>
      <c r="E326" s="48">
        <f>VLOOKUP(C326,Active!C$21:E$970,3,FALSE)</f>
        <v>31090.94501248061</v>
      </c>
      <c r="F326" s="5" t="s">
        <v>174</v>
      </c>
      <c r="G326" s="10" t="str">
        <f t="shared" si="28"/>
        <v>52224.603</v>
      </c>
      <c r="H326" s="28">
        <f t="shared" si="29"/>
        <v>31091</v>
      </c>
      <c r="I326" s="49" t="s">
        <v>946</v>
      </c>
      <c r="J326" s="50" t="s">
        <v>947</v>
      </c>
      <c r="K326" s="49">
        <v>31091</v>
      </c>
      <c r="L326" s="49" t="s">
        <v>611</v>
      </c>
      <c r="M326" s="50" t="s">
        <v>180</v>
      </c>
      <c r="N326" s="50"/>
      <c r="O326" s="51" t="s">
        <v>884</v>
      </c>
      <c r="P326" s="51" t="s">
        <v>885</v>
      </c>
    </row>
    <row r="327" spans="1:16" ht="13.5" thickBot="1">
      <c r="A327" s="28" t="str">
        <f t="shared" si="24"/>
        <v> BBS 127 </v>
      </c>
      <c r="B327" s="5" t="str">
        <f t="shared" si="25"/>
        <v>II</v>
      </c>
      <c r="C327" s="28">
        <f t="shared" si="26"/>
        <v>52230.455000000002</v>
      </c>
      <c r="D327" s="10" t="str">
        <f t="shared" si="27"/>
        <v>vis</v>
      </c>
      <c r="E327" s="48">
        <f>VLOOKUP(C327,Active!C$21:E$970,3,FALSE)</f>
        <v>31109.414208972721</v>
      </c>
      <c r="F327" s="5" t="s">
        <v>174</v>
      </c>
      <c r="G327" s="10" t="str">
        <f t="shared" si="28"/>
        <v>52230.455</v>
      </c>
      <c r="H327" s="28">
        <f t="shared" si="29"/>
        <v>31109.5</v>
      </c>
      <c r="I327" s="49" t="s">
        <v>948</v>
      </c>
      <c r="J327" s="50" t="s">
        <v>949</v>
      </c>
      <c r="K327" s="49">
        <v>31109.5</v>
      </c>
      <c r="L327" s="49" t="s">
        <v>888</v>
      </c>
      <c r="M327" s="50" t="s">
        <v>180</v>
      </c>
      <c r="N327" s="50"/>
      <c r="O327" s="51" t="s">
        <v>265</v>
      </c>
      <c r="P327" s="51" t="s">
        <v>950</v>
      </c>
    </row>
    <row r="328" spans="1:16" ht="13.5" thickBot="1">
      <c r="A328" s="28" t="str">
        <f t="shared" si="24"/>
        <v> AOEB 7 </v>
      </c>
      <c r="B328" s="5" t="str">
        <f t="shared" si="25"/>
        <v>I</v>
      </c>
      <c r="C328" s="28">
        <f t="shared" si="26"/>
        <v>52230.625</v>
      </c>
      <c r="D328" s="10" t="str">
        <f t="shared" si="27"/>
        <v>vis</v>
      </c>
      <c r="E328" s="48">
        <f>VLOOKUP(C328,Active!C$21:E$970,3,FALSE)</f>
        <v>31109.950737237185</v>
      </c>
      <c r="F328" s="5" t="s">
        <v>174</v>
      </c>
      <c r="G328" s="10" t="str">
        <f t="shared" si="28"/>
        <v>52230.625</v>
      </c>
      <c r="H328" s="28">
        <f t="shared" si="29"/>
        <v>31110</v>
      </c>
      <c r="I328" s="49" t="s">
        <v>951</v>
      </c>
      <c r="J328" s="50" t="s">
        <v>952</v>
      </c>
      <c r="K328" s="49">
        <v>31110</v>
      </c>
      <c r="L328" s="49" t="s">
        <v>536</v>
      </c>
      <c r="M328" s="50" t="s">
        <v>180</v>
      </c>
      <c r="N328" s="50"/>
      <c r="O328" s="51" t="s">
        <v>884</v>
      </c>
      <c r="P328" s="51" t="s">
        <v>885</v>
      </c>
    </row>
    <row r="329" spans="1:16" ht="13.5" thickBot="1">
      <c r="A329" s="28" t="str">
        <f t="shared" si="24"/>
        <v> AOEB 7 </v>
      </c>
      <c r="B329" s="5" t="str">
        <f t="shared" si="25"/>
        <v>I</v>
      </c>
      <c r="C329" s="28">
        <f t="shared" si="26"/>
        <v>52231.576999999997</v>
      </c>
      <c r="D329" s="10" t="str">
        <f t="shared" si="27"/>
        <v>vis</v>
      </c>
      <c r="E329" s="48">
        <f>VLOOKUP(C329,Active!C$21:E$970,3,FALSE)</f>
        <v>31112.95529551819</v>
      </c>
      <c r="F329" s="5" t="s">
        <v>174</v>
      </c>
      <c r="G329" s="10" t="str">
        <f t="shared" si="28"/>
        <v>52231.577</v>
      </c>
      <c r="H329" s="28">
        <f t="shared" si="29"/>
        <v>31113</v>
      </c>
      <c r="I329" s="49" t="s">
        <v>953</v>
      </c>
      <c r="J329" s="50" t="s">
        <v>954</v>
      </c>
      <c r="K329" s="49">
        <v>31113</v>
      </c>
      <c r="L329" s="49" t="s">
        <v>867</v>
      </c>
      <c r="M329" s="50" t="s">
        <v>180</v>
      </c>
      <c r="N329" s="50"/>
      <c r="O329" s="51" t="s">
        <v>884</v>
      </c>
      <c r="P329" s="51" t="s">
        <v>885</v>
      </c>
    </row>
    <row r="330" spans="1:16" ht="13.5" thickBot="1">
      <c r="A330" s="28" t="str">
        <f t="shared" si="24"/>
        <v>VSB 39 </v>
      </c>
      <c r="B330" s="5" t="str">
        <f t="shared" si="25"/>
        <v>II</v>
      </c>
      <c r="C330" s="28">
        <f t="shared" si="26"/>
        <v>52232.996599999999</v>
      </c>
      <c r="D330" s="10" t="str">
        <f t="shared" si="27"/>
        <v>vis</v>
      </c>
      <c r="E330" s="48">
        <f>VLOOKUP(C330,Active!C$21:E$970,3,FALSE)</f>
        <v>31117.435622131354</v>
      </c>
      <c r="F330" s="5" t="s">
        <v>174</v>
      </c>
      <c r="G330" s="10" t="str">
        <f t="shared" si="28"/>
        <v>52232.9966</v>
      </c>
      <c r="H330" s="28">
        <f t="shared" si="29"/>
        <v>31117.5</v>
      </c>
      <c r="I330" s="49" t="s">
        <v>955</v>
      </c>
      <c r="J330" s="50" t="s">
        <v>956</v>
      </c>
      <c r="K330" s="49">
        <v>31117.5</v>
      </c>
      <c r="L330" s="49" t="s">
        <v>957</v>
      </c>
      <c r="M330" s="50" t="s">
        <v>223</v>
      </c>
      <c r="N330" s="50" t="s">
        <v>224</v>
      </c>
      <c r="O330" s="51" t="s">
        <v>941</v>
      </c>
      <c r="P330" s="52" t="s">
        <v>958</v>
      </c>
    </row>
    <row r="331" spans="1:16" ht="13.5" thickBot="1">
      <c r="A331" s="28" t="str">
        <f t="shared" ref="A331:A360" si="30">P331</f>
        <v> AOEB 7 </v>
      </c>
      <c r="B331" s="5" t="str">
        <f t="shared" ref="B331:B360" si="31">IF(H331=INT(H331),"I","II")</f>
        <v>I</v>
      </c>
      <c r="C331" s="28">
        <f t="shared" ref="C331:C360" si="32">1*G331</f>
        <v>52236.640700000004</v>
      </c>
      <c r="D331" s="10" t="str">
        <f t="shared" ref="D331:D360" si="33">VLOOKUP(F331,I$1:J$5,2,FALSE)</f>
        <v>vis</v>
      </c>
      <c r="E331" s="48">
        <f>VLOOKUP(C331,Active!C$21:E$970,3,FALSE)</f>
        <v>31128.936578887504</v>
      </c>
      <c r="F331" s="5" t="s">
        <v>174</v>
      </c>
      <c r="G331" s="10" t="str">
        <f t="shared" ref="G331:G360" si="34">MID(I331,3,LEN(I331)-3)</f>
        <v>52236.6407</v>
      </c>
      <c r="H331" s="28">
        <f t="shared" ref="H331:H360" si="35">1*K331</f>
        <v>31129</v>
      </c>
      <c r="I331" s="49" t="s">
        <v>959</v>
      </c>
      <c r="J331" s="50" t="s">
        <v>960</v>
      </c>
      <c r="K331" s="49">
        <v>31129</v>
      </c>
      <c r="L331" s="49" t="s">
        <v>961</v>
      </c>
      <c r="M331" s="50" t="s">
        <v>913</v>
      </c>
      <c r="N331" s="50" t="s">
        <v>962</v>
      </c>
      <c r="O331" s="51" t="s">
        <v>963</v>
      </c>
      <c r="P331" s="51" t="s">
        <v>885</v>
      </c>
    </row>
    <row r="332" spans="1:16" ht="13.5" thickBot="1">
      <c r="A332" s="28" t="str">
        <f t="shared" si="30"/>
        <v> AOEB 7 </v>
      </c>
      <c r="B332" s="5" t="str">
        <f t="shared" si="31"/>
        <v>I</v>
      </c>
      <c r="C332" s="28">
        <f t="shared" si="32"/>
        <v>52283.535300000003</v>
      </c>
      <c r="D332" s="10" t="str">
        <f t="shared" si="33"/>
        <v>vis</v>
      </c>
      <c r="E332" s="48">
        <f>VLOOKUP(C332,Active!C$21:E$970,3,FALSE)</f>
        <v>31276.938216245526</v>
      </c>
      <c r="F332" s="5" t="s">
        <v>174</v>
      </c>
      <c r="G332" s="10" t="str">
        <f t="shared" si="34"/>
        <v>52283.5353</v>
      </c>
      <c r="H332" s="28">
        <f t="shared" si="35"/>
        <v>31277</v>
      </c>
      <c r="I332" s="49" t="s">
        <v>964</v>
      </c>
      <c r="J332" s="50" t="s">
        <v>965</v>
      </c>
      <c r="K332" s="49">
        <v>31277</v>
      </c>
      <c r="L332" s="49" t="s">
        <v>966</v>
      </c>
      <c r="M332" s="50" t="s">
        <v>913</v>
      </c>
      <c r="N332" s="50" t="s">
        <v>962</v>
      </c>
      <c r="O332" s="51" t="s">
        <v>963</v>
      </c>
      <c r="P332" s="51" t="s">
        <v>885</v>
      </c>
    </row>
    <row r="333" spans="1:16" ht="13.5" thickBot="1">
      <c r="A333" s="28" t="str">
        <f t="shared" si="30"/>
        <v> BBS 128 </v>
      </c>
      <c r="B333" s="5" t="str">
        <f t="shared" si="31"/>
        <v>I</v>
      </c>
      <c r="C333" s="28">
        <f t="shared" si="32"/>
        <v>52500.572</v>
      </c>
      <c r="D333" s="10" t="str">
        <f t="shared" si="33"/>
        <v>vis</v>
      </c>
      <c r="E333" s="48">
        <f>VLOOKUP(C333,Active!C$21:E$970,3,FALSE)</f>
        <v>31961.916592578433</v>
      </c>
      <c r="F333" s="5" t="s">
        <v>174</v>
      </c>
      <c r="G333" s="10" t="str">
        <f t="shared" si="34"/>
        <v>52500.572</v>
      </c>
      <c r="H333" s="28">
        <f t="shared" si="35"/>
        <v>31962</v>
      </c>
      <c r="I333" s="49" t="s">
        <v>967</v>
      </c>
      <c r="J333" s="50" t="s">
        <v>968</v>
      </c>
      <c r="K333" s="49">
        <v>31962</v>
      </c>
      <c r="L333" s="49" t="s">
        <v>969</v>
      </c>
      <c r="M333" s="50" t="s">
        <v>180</v>
      </c>
      <c r="N333" s="50"/>
      <c r="O333" s="51" t="s">
        <v>265</v>
      </c>
      <c r="P333" s="51" t="s">
        <v>970</v>
      </c>
    </row>
    <row r="334" spans="1:16" ht="13.5" thickBot="1">
      <c r="A334" s="28" t="str">
        <f t="shared" si="30"/>
        <v> AOEB 10 </v>
      </c>
      <c r="B334" s="5" t="str">
        <f t="shared" si="31"/>
        <v>I</v>
      </c>
      <c r="C334" s="28">
        <f t="shared" si="32"/>
        <v>52586.76</v>
      </c>
      <c r="D334" s="10" t="str">
        <f t="shared" si="33"/>
        <v>vis</v>
      </c>
      <c r="E334" s="48">
        <f>VLOOKUP(C334,Active!C$21:E$970,3,FALSE)</f>
        <v>32233.930110565863</v>
      </c>
      <c r="F334" s="5" t="s">
        <v>174</v>
      </c>
      <c r="G334" s="10" t="str">
        <f t="shared" si="34"/>
        <v>52586.760</v>
      </c>
      <c r="H334" s="28">
        <f t="shared" si="35"/>
        <v>32234</v>
      </c>
      <c r="I334" s="49" t="s">
        <v>974</v>
      </c>
      <c r="J334" s="50" t="s">
        <v>975</v>
      </c>
      <c r="K334" s="49">
        <v>32234</v>
      </c>
      <c r="L334" s="49" t="s">
        <v>599</v>
      </c>
      <c r="M334" s="50" t="s">
        <v>180</v>
      </c>
      <c r="N334" s="50"/>
      <c r="O334" s="51" t="s">
        <v>884</v>
      </c>
      <c r="P334" s="51" t="s">
        <v>976</v>
      </c>
    </row>
    <row r="335" spans="1:16" ht="13.5" thickBot="1">
      <c r="A335" s="28" t="str">
        <f t="shared" si="30"/>
        <v> AOEB 10 </v>
      </c>
      <c r="B335" s="5" t="str">
        <f t="shared" si="31"/>
        <v>I</v>
      </c>
      <c r="C335" s="28">
        <f t="shared" si="32"/>
        <v>52587.711000000003</v>
      </c>
      <c r="D335" s="10" t="str">
        <f t="shared" si="33"/>
        <v>vis</v>
      </c>
      <c r="E335" s="48">
        <f>VLOOKUP(C335,Active!C$21:E$970,3,FALSE)</f>
        <v>32236.931512798266</v>
      </c>
      <c r="F335" s="5" t="s">
        <v>174</v>
      </c>
      <c r="G335" s="10" t="str">
        <f t="shared" si="34"/>
        <v>52587.711</v>
      </c>
      <c r="H335" s="28">
        <f t="shared" si="35"/>
        <v>32237</v>
      </c>
      <c r="I335" s="49" t="s">
        <v>977</v>
      </c>
      <c r="J335" s="50" t="s">
        <v>978</v>
      </c>
      <c r="K335" s="49">
        <v>32237</v>
      </c>
      <c r="L335" s="49" t="s">
        <v>599</v>
      </c>
      <c r="M335" s="50" t="s">
        <v>180</v>
      </c>
      <c r="N335" s="50"/>
      <c r="O335" s="51" t="s">
        <v>884</v>
      </c>
      <c r="P335" s="51" t="s">
        <v>976</v>
      </c>
    </row>
    <row r="336" spans="1:16" ht="13.5" thickBot="1">
      <c r="A336" s="28" t="str">
        <f t="shared" si="30"/>
        <v> AOEB 10 </v>
      </c>
      <c r="B336" s="5" t="str">
        <f t="shared" si="31"/>
        <v>I</v>
      </c>
      <c r="C336" s="28">
        <f t="shared" si="32"/>
        <v>52589.61</v>
      </c>
      <c r="D336" s="10" t="str">
        <f t="shared" si="33"/>
        <v>vis</v>
      </c>
      <c r="E336" s="48">
        <f>VLOOKUP(C336,Active!C$21:E$970,3,FALSE)</f>
        <v>32242.924849117215</v>
      </c>
      <c r="F336" s="5" t="s">
        <v>174</v>
      </c>
      <c r="G336" s="10" t="str">
        <f t="shared" si="34"/>
        <v>52589.610</v>
      </c>
      <c r="H336" s="28">
        <f t="shared" si="35"/>
        <v>32243</v>
      </c>
      <c r="I336" s="49" t="s">
        <v>979</v>
      </c>
      <c r="J336" s="50" t="s">
        <v>980</v>
      </c>
      <c r="K336" s="49">
        <v>32243</v>
      </c>
      <c r="L336" s="49" t="s">
        <v>548</v>
      </c>
      <c r="M336" s="50" t="s">
        <v>180</v>
      </c>
      <c r="N336" s="50"/>
      <c r="O336" s="51" t="s">
        <v>884</v>
      </c>
      <c r="P336" s="51" t="s">
        <v>976</v>
      </c>
    </row>
    <row r="337" spans="1:16" ht="13.5" thickBot="1">
      <c r="A337" s="28" t="str">
        <f t="shared" si="30"/>
        <v> AOEB 10 </v>
      </c>
      <c r="B337" s="5" t="str">
        <f t="shared" si="31"/>
        <v>I</v>
      </c>
      <c r="C337" s="28">
        <f t="shared" si="32"/>
        <v>52601.654000000002</v>
      </c>
      <c r="D337" s="10" t="str">
        <f t="shared" si="33"/>
        <v>vis</v>
      </c>
      <c r="E337" s="48">
        <f>VLOOKUP(C337,Active!C$21:E$970,3,FALSE)</f>
        <v>32280.936298630386</v>
      </c>
      <c r="F337" s="5" t="s">
        <v>174</v>
      </c>
      <c r="G337" s="10" t="str">
        <f t="shared" si="34"/>
        <v>52601.6540</v>
      </c>
      <c r="H337" s="28">
        <f t="shared" si="35"/>
        <v>32281</v>
      </c>
      <c r="I337" s="49" t="s">
        <v>981</v>
      </c>
      <c r="J337" s="50" t="s">
        <v>982</v>
      </c>
      <c r="K337" s="49">
        <v>32281</v>
      </c>
      <c r="L337" s="49" t="s">
        <v>983</v>
      </c>
      <c r="M337" s="50" t="s">
        <v>913</v>
      </c>
      <c r="N337" s="50" t="s">
        <v>962</v>
      </c>
      <c r="O337" s="51" t="s">
        <v>963</v>
      </c>
      <c r="P337" s="51" t="s">
        <v>976</v>
      </c>
    </row>
    <row r="338" spans="1:16" ht="13.5" thickBot="1">
      <c r="A338" s="28" t="str">
        <f t="shared" si="30"/>
        <v> AOEB 10 </v>
      </c>
      <c r="B338" s="5" t="str">
        <f t="shared" si="31"/>
        <v>I</v>
      </c>
      <c r="C338" s="28">
        <f t="shared" si="32"/>
        <v>52602.610999999997</v>
      </c>
      <c r="D338" s="10" t="str">
        <f t="shared" si="33"/>
        <v>vis</v>
      </c>
      <c r="E338" s="48">
        <f>VLOOKUP(C338,Active!C$21:E$970,3,FALSE)</f>
        <v>32283.956637154453</v>
      </c>
      <c r="F338" s="5" t="s">
        <v>174</v>
      </c>
      <c r="G338" s="10" t="str">
        <f t="shared" si="34"/>
        <v>52602.611</v>
      </c>
      <c r="H338" s="28">
        <f t="shared" si="35"/>
        <v>32284</v>
      </c>
      <c r="I338" s="49" t="s">
        <v>984</v>
      </c>
      <c r="J338" s="50" t="s">
        <v>985</v>
      </c>
      <c r="K338" s="49">
        <v>32284</v>
      </c>
      <c r="L338" s="49" t="s">
        <v>867</v>
      </c>
      <c r="M338" s="50" t="s">
        <v>180</v>
      </c>
      <c r="N338" s="50"/>
      <c r="O338" s="51" t="s">
        <v>884</v>
      </c>
      <c r="P338" s="51" t="s">
        <v>976</v>
      </c>
    </row>
    <row r="339" spans="1:16" ht="13.5" thickBot="1">
      <c r="A339" s="28" t="str">
        <f t="shared" si="30"/>
        <v> AOEB 10 </v>
      </c>
      <c r="B339" s="5" t="str">
        <f t="shared" si="31"/>
        <v>I</v>
      </c>
      <c r="C339" s="28">
        <f t="shared" si="32"/>
        <v>52609.578000000001</v>
      </c>
      <c r="D339" s="10" t="str">
        <f t="shared" si="33"/>
        <v>vis</v>
      </c>
      <c r="E339" s="48">
        <f>VLOOKUP(C339,Active!C$21:E$970,3,FALSE)</f>
        <v>32305.944827851763</v>
      </c>
      <c r="F339" s="5" t="s">
        <v>174</v>
      </c>
      <c r="G339" s="10" t="str">
        <f t="shared" si="34"/>
        <v>52609.578</v>
      </c>
      <c r="H339" s="28">
        <f t="shared" si="35"/>
        <v>32306</v>
      </c>
      <c r="I339" s="49" t="s">
        <v>986</v>
      </c>
      <c r="J339" s="50" t="s">
        <v>987</v>
      </c>
      <c r="K339" s="49">
        <v>32306</v>
      </c>
      <c r="L339" s="49" t="s">
        <v>611</v>
      </c>
      <c r="M339" s="50" t="s">
        <v>180</v>
      </c>
      <c r="N339" s="50"/>
      <c r="O339" s="51" t="s">
        <v>884</v>
      </c>
      <c r="P339" s="51" t="s">
        <v>976</v>
      </c>
    </row>
    <row r="340" spans="1:16" ht="13.5" thickBot="1">
      <c r="A340" s="28" t="str">
        <f t="shared" si="30"/>
        <v> AOEB 10 </v>
      </c>
      <c r="B340" s="5" t="str">
        <f t="shared" si="31"/>
        <v>I</v>
      </c>
      <c r="C340" s="28">
        <f t="shared" si="32"/>
        <v>52931.813099999999</v>
      </c>
      <c r="D340" s="10" t="str">
        <f t="shared" si="33"/>
        <v>vis</v>
      </c>
      <c r="E340" s="48">
        <f>VLOOKUP(C340,Active!C$21:E$970,3,FALSE)</f>
        <v>33322.934468753389</v>
      </c>
      <c r="F340" s="5" t="s">
        <v>174</v>
      </c>
      <c r="G340" s="10" t="str">
        <f t="shared" si="34"/>
        <v>52931.8131</v>
      </c>
      <c r="H340" s="28">
        <f t="shared" si="35"/>
        <v>33323</v>
      </c>
      <c r="I340" s="49" t="s">
        <v>991</v>
      </c>
      <c r="J340" s="50" t="s">
        <v>992</v>
      </c>
      <c r="K340" s="49">
        <v>33323</v>
      </c>
      <c r="L340" s="49" t="s">
        <v>993</v>
      </c>
      <c r="M340" s="50" t="s">
        <v>913</v>
      </c>
      <c r="N340" s="50" t="s">
        <v>962</v>
      </c>
      <c r="O340" s="51" t="s">
        <v>994</v>
      </c>
      <c r="P340" s="51" t="s">
        <v>976</v>
      </c>
    </row>
    <row r="341" spans="1:16" ht="13.5" thickBot="1">
      <c r="A341" s="28" t="str">
        <f t="shared" si="30"/>
        <v> AOEB 10 </v>
      </c>
      <c r="B341" s="5" t="str">
        <f t="shared" si="31"/>
        <v>I</v>
      </c>
      <c r="C341" s="28">
        <f t="shared" si="32"/>
        <v>52979.657299999999</v>
      </c>
      <c r="D341" s="10" t="str">
        <f t="shared" si="33"/>
        <v>vis</v>
      </c>
      <c r="E341" s="48">
        <f>VLOOKUP(C341,Active!C$21:E$970,3,FALSE)</f>
        <v>33473.933089875747</v>
      </c>
      <c r="F341" s="5" t="s">
        <v>174</v>
      </c>
      <c r="G341" s="10" t="str">
        <f t="shared" si="34"/>
        <v>52979.6573</v>
      </c>
      <c r="H341" s="28">
        <f t="shared" si="35"/>
        <v>33474</v>
      </c>
      <c r="I341" s="49" t="s">
        <v>995</v>
      </c>
      <c r="J341" s="50" t="s">
        <v>996</v>
      </c>
      <c r="K341" s="49">
        <v>33474</v>
      </c>
      <c r="L341" s="49" t="s">
        <v>997</v>
      </c>
      <c r="M341" s="50" t="s">
        <v>913</v>
      </c>
      <c r="N341" s="50" t="s">
        <v>962</v>
      </c>
      <c r="O341" s="51" t="s">
        <v>998</v>
      </c>
      <c r="P341" s="51" t="s">
        <v>976</v>
      </c>
    </row>
    <row r="342" spans="1:16" ht="13.5" thickBot="1">
      <c r="A342" s="28" t="str">
        <f t="shared" si="30"/>
        <v> AOEB 10 </v>
      </c>
      <c r="B342" s="5" t="str">
        <f t="shared" si="31"/>
        <v>I</v>
      </c>
      <c r="C342" s="28">
        <f t="shared" si="32"/>
        <v>52991.701000000001</v>
      </c>
      <c r="D342" s="10" t="str">
        <f t="shared" si="33"/>
        <v>vis</v>
      </c>
      <c r="E342" s="48">
        <f>VLOOKUP(C342,Active!C$21:E$970,3,FALSE)</f>
        <v>33511.943592574331</v>
      </c>
      <c r="F342" s="5" t="s">
        <v>174</v>
      </c>
      <c r="G342" s="10" t="str">
        <f t="shared" si="34"/>
        <v>52991.701</v>
      </c>
      <c r="H342" s="28">
        <f t="shared" si="35"/>
        <v>33512</v>
      </c>
      <c r="I342" s="49" t="s">
        <v>999</v>
      </c>
      <c r="J342" s="50" t="s">
        <v>1000</v>
      </c>
      <c r="K342" s="49">
        <v>33512</v>
      </c>
      <c r="L342" s="49" t="s">
        <v>572</v>
      </c>
      <c r="M342" s="50" t="s">
        <v>180</v>
      </c>
      <c r="N342" s="50"/>
      <c r="O342" s="51" t="s">
        <v>884</v>
      </c>
      <c r="P342" s="51" t="s">
        <v>976</v>
      </c>
    </row>
    <row r="343" spans="1:16" ht="13.5" thickBot="1">
      <c r="A343" s="28" t="str">
        <f t="shared" si="30"/>
        <v> AOEB 10 </v>
      </c>
      <c r="B343" s="5" t="str">
        <f t="shared" si="31"/>
        <v>I</v>
      </c>
      <c r="C343" s="28">
        <f t="shared" si="32"/>
        <v>52993.5988</v>
      </c>
      <c r="D343" s="10" t="str">
        <f t="shared" si="33"/>
        <v>vis</v>
      </c>
      <c r="E343" s="48">
        <f>VLOOKUP(C343,Active!C$21:E$970,3,FALSE)</f>
        <v>33517.933141634945</v>
      </c>
      <c r="F343" s="5" t="s">
        <v>174</v>
      </c>
      <c r="G343" s="10" t="str">
        <f t="shared" si="34"/>
        <v>52993.5988</v>
      </c>
      <c r="H343" s="28">
        <f t="shared" si="35"/>
        <v>33518</v>
      </c>
      <c r="I343" s="49" t="s">
        <v>1001</v>
      </c>
      <c r="J343" s="50" t="s">
        <v>1002</v>
      </c>
      <c r="K343" s="49">
        <v>33518</v>
      </c>
      <c r="L343" s="49" t="s">
        <v>997</v>
      </c>
      <c r="M343" s="50" t="s">
        <v>913</v>
      </c>
      <c r="N343" s="50" t="s">
        <v>962</v>
      </c>
      <c r="O343" s="51" t="s">
        <v>963</v>
      </c>
      <c r="P343" s="51" t="s">
        <v>976</v>
      </c>
    </row>
    <row r="344" spans="1:16" ht="13.5" thickBot="1">
      <c r="A344" s="28" t="str">
        <f t="shared" si="30"/>
        <v> AOEB 10 </v>
      </c>
      <c r="B344" s="5" t="str">
        <f t="shared" si="31"/>
        <v>I</v>
      </c>
      <c r="C344" s="28">
        <f t="shared" si="32"/>
        <v>53238.841399999998</v>
      </c>
      <c r="D344" s="10" t="str">
        <f t="shared" si="33"/>
        <v>vis</v>
      </c>
      <c r="E344" s="48">
        <f>VLOOKUP(C344,Active!C$21:E$970,3,FALSE)</f>
        <v>34291.930709583881</v>
      </c>
      <c r="F344" s="5" t="s">
        <v>174</v>
      </c>
      <c r="G344" s="10" t="str">
        <f t="shared" si="34"/>
        <v>53238.8414</v>
      </c>
      <c r="H344" s="28">
        <f t="shared" si="35"/>
        <v>34292</v>
      </c>
      <c r="I344" s="49" t="s">
        <v>1003</v>
      </c>
      <c r="J344" s="50" t="s">
        <v>1004</v>
      </c>
      <c r="K344" s="49">
        <v>34292</v>
      </c>
      <c r="L344" s="49" t="s">
        <v>1005</v>
      </c>
      <c r="M344" s="50" t="s">
        <v>913</v>
      </c>
      <c r="N344" s="50" t="s">
        <v>962</v>
      </c>
      <c r="O344" s="51" t="s">
        <v>998</v>
      </c>
      <c r="P344" s="51" t="s">
        <v>976</v>
      </c>
    </row>
    <row r="345" spans="1:16" ht="13.5" thickBot="1">
      <c r="A345" s="28" t="str">
        <f t="shared" si="30"/>
        <v>VSB 43 </v>
      </c>
      <c r="B345" s="5" t="str">
        <f t="shared" si="31"/>
        <v>II</v>
      </c>
      <c r="C345" s="28">
        <f t="shared" si="32"/>
        <v>53314.091800000002</v>
      </c>
      <c r="D345" s="10" t="str">
        <f t="shared" si="33"/>
        <v>vis</v>
      </c>
      <c r="E345" s="48">
        <f>VLOOKUP(C345,Active!C$21:E$970,3,FALSE)</f>
        <v>34529.424630245245</v>
      </c>
      <c r="F345" s="5" t="s">
        <v>174</v>
      </c>
      <c r="G345" s="10" t="str">
        <f t="shared" si="34"/>
        <v>53314.0918</v>
      </c>
      <c r="H345" s="28">
        <f t="shared" si="35"/>
        <v>34529.5</v>
      </c>
      <c r="I345" s="49" t="s">
        <v>1010</v>
      </c>
      <c r="J345" s="50" t="s">
        <v>1011</v>
      </c>
      <c r="K345" s="49">
        <v>34529.5</v>
      </c>
      <c r="L345" s="49" t="s">
        <v>1012</v>
      </c>
      <c r="M345" s="50" t="s">
        <v>223</v>
      </c>
      <c r="N345" s="50" t="s">
        <v>224</v>
      </c>
      <c r="O345" s="51" t="s">
        <v>941</v>
      </c>
      <c r="P345" s="52" t="s">
        <v>1013</v>
      </c>
    </row>
    <row r="346" spans="1:16" ht="13.5" thickBot="1">
      <c r="A346" s="28" t="str">
        <f t="shared" si="30"/>
        <v> AOEB 10 </v>
      </c>
      <c r="B346" s="5" t="str">
        <f t="shared" si="31"/>
        <v>II</v>
      </c>
      <c r="C346" s="28">
        <f t="shared" si="32"/>
        <v>53316.6273</v>
      </c>
      <c r="D346" s="10" t="str">
        <f t="shared" si="33"/>
        <v>vis</v>
      </c>
      <c r="E346" s="48">
        <f>VLOOKUP(C346,Active!C$21:E$970,3,FALSE)</f>
        <v>34537.426791507336</v>
      </c>
      <c r="F346" s="5" t="s">
        <v>174</v>
      </c>
      <c r="G346" s="10" t="str">
        <f t="shared" si="34"/>
        <v>53316.6273</v>
      </c>
      <c r="H346" s="28">
        <f t="shared" si="35"/>
        <v>34537.5</v>
      </c>
      <c r="I346" s="49" t="s">
        <v>1014</v>
      </c>
      <c r="J346" s="50" t="s">
        <v>1015</v>
      </c>
      <c r="K346" s="49">
        <v>34537.5</v>
      </c>
      <c r="L346" s="49" t="s">
        <v>1016</v>
      </c>
      <c r="M346" s="50" t="s">
        <v>913</v>
      </c>
      <c r="N346" s="50" t="s">
        <v>962</v>
      </c>
      <c r="O346" s="51" t="s">
        <v>998</v>
      </c>
      <c r="P346" s="51" t="s">
        <v>976</v>
      </c>
    </row>
    <row r="347" spans="1:16" ht="13.5" thickBot="1">
      <c r="A347" s="28" t="str">
        <f t="shared" si="30"/>
        <v> AOEB 10 </v>
      </c>
      <c r="B347" s="5" t="str">
        <f t="shared" si="31"/>
        <v>II</v>
      </c>
      <c r="C347" s="28">
        <f t="shared" si="32"/>
        <v>53363.5213</v>
      </c>
      <c r="D347" s="10" t="str">
        <f t="shared" si="33"/>
        <v>vis</v>
      </c>
      <c r="E347" s="48">
        <f>VLOOKUP(C347,Active!C$21:E$970,3,FALSE)</f>
        <v>34685.426535236184</v>
      </c>
      <c r="F347" s="5" t="s">
        <v>174</v>
      </c>
      <c r="G347" s="10" t="str">
        <f t="shared" si="34"/>
        <v>53363.5213</v>
      </c>
      <c r="H347" s="28">
        <f t="shared" si="35"/>
        <v>34685.5</v>
      </c>
      <c r="I347" s="49" t="s">
        <v>1017</v>
      </c>
      <c r="J347" s="50" t="s">
        <v>1018</v>
      </c>
      <c r="K347" s="49">
        <v>34685.5</v>
      </c>
      <c r="L347" s="49" t="s">
        <v>1019</v>
      </c>
      <c r="M347" s="50" t="s">
        <v>913</v>
      </c>
      <c r="N347" s="50" t="s">
        <v>962</v>
      </c>
      <c r="O347" s="51" t="s">
        <v>998</v>
      </c>
      <c r="P347" s="51" t="s">
        <v>976</v>
      </c>
    </row>
    <row r="348" spans="1:16" ht="13.5" thickBot="1">
      <c r="A348" s="28" t="str">
        <f t="shared" si="30"/>
        <v> AOEB 12 </v>
      </c>
      <c r="B348" s="5" t="str">
        <f t="shared" si="31"/>
        <v>II</v>
      </c>
      <c r="C348" s="28">
        <f t="shared" si="32"/>
        <v>53713.641000000003</v>
      </c>
      <c r="D348" s="10" t="str">
        <f t="shared" si="33"/>
        <v>vis</v>
      </c>
      <c r="E348" s="48">
        <f>VLOOKUP(C348,Active!C$21:E$970,3,FALSE)</f>
        <v>35790.421329334007</v>
      </c>
      <c r="F348" s="5" t="s">
        <v>174</v>
      </c>
      <c r="G348" s="10" t="str">
        <f t="shared" si="34"/>
        <v>53713.641</v>
      </c>
      <c r="H348" s="28">
        <f t="shared" si="35"/>
        <v>35790.5</v>
      </c>
      <c r="I348" s="49" t="s">
        <v>1023</v>
      </c>
      <c r="J348" s="50" t="s">
        <v>1024</v>
      </c>
      <c r="K348" s="49">
        <v>35790.5</v>
      </c>
      <c r="L348" s="49" t="s">
        <v>533</v>
      </c>
      <c r="M348" s="50" t="s">
        <v>180</v>
      </c>
      <c r="N348" s="50"/>
      <c r="O348" s="51" t="s">
        <v>884</v>
      </c>
      <c r="P348" s="51" t="s">
        <v>1025</v>
      </c>
    </row>
    <row r="349" spans="1:16" ht="13.5" thickBot="1">
      <c r="A349" s="28" t="str">
        <f t="shared" si="30"/>
        <v> AOEB 12 </v>
      </c>
      <c r="B349" s="5" t="str">
        <f t="shared" si="31"/>
        <v>II</v>
      </c>
      <c r="C349" s="28">
        <f t="shared" si="32"/>
        <v>53758.633999999998</v>
      </c>
      <c r="D349" s="10" t="str">
        <f t="shared" si="33"/>
        <v>vis</v>
      </c>
      <c r="E349" s="48">
        <f>VLOOKUP(C349,Active!C$21:E$970,3,FALSE)</f>
        <v>35932.421424646658</v>
      </c>
      <c r="F349" s="5" t="s">
        <v>174</v>
      </c>
      <c r="G349" s="10" t="str">
        <f t="shared" si="34"/>
        <v>53758.634</v>
      </c>
      <c r="H349" s="28">
        <f t="shared" si="35"/>
        <v>35932.5</v>
      </c>
      <c r="I349" s="49" t="s">
        <v>1026</v>
      </c>
      <c r="J349" s="50" t="s">
        <v>1027</v>
      </c>
      <c r="K349" s="49">
        <v>35932.5</v>
      </c>
      <c r="L349" s="49" t="s">
        <v>533</v>
      </c>
      <c r="M349" s="50" t="s">
        <v>180</v>
      </c>
      <c r="N349" s="50"/>
      <c r="O349" s="51" t="s">
        <v>884</v>
      </c>
      <c r="P349" s="51" t="s">
        <v>1025</v>
      </c>
    </row>
    <row r="350" spans="1:16" ht="13.5" thickBot="1">
      <c r="A350" s="28" t="str">
        <f t="shared" si="30"/>
        <v> AOEB 12 </v>
      </c>
      <c r="B350" s="5" t="str">
        <f t="shared" si="31"/>
        <v>II</v>
      </c>
      <c r="C350" s="28">
        <f t="shared" si="32"/>
        <v>54078.648000000001</v>
      </c>
      <c r="D350" s="10" t="str">
        <f t="shared" si="33"/>
        <v>vis</v>
      </c>
      <c r="E350" s="48">
        <f>VLOOKUP(C350,Active!C$21:E$970,3,FALSE)</f>
        <v>36942.401165970608</v>
      </c>
      <c r="F350" s="5" t="s">
        <v>174</v>
      </c>
      <c r="G350" s="10" t="str">
        <f t="shared" si="34"/>
        <v>54078.648</v>
      </c>
      <c r="H350" s="28">
        <f t="shared" si="35"/>
        <v>36942.5</v>
      </c>
      <c r="I350" s="49" t="s">
        <v>1028</v>
      </c>
      <c r="J350" s="50" t="s">
        <v>1029</v>
      </c>
      <c r="K350" s="49">
        <v>36942.5</v>
      </c>
      <c r="L350" s="49" t="s">
        <v>1030</v>
      </c>
      <c r="M350" s="50" t="s">
        <v>180</v>
      </c>
      <c r="N350" s="50"/>
      <c r="O350" s="51" t="s">
        <v>884</v>
      </c>
      <c r="P350" s="51" t="s">
        <v>1025</v>
      </c>
    </row>
    <row r="351" spans="1:16" ht="13.5" thickBot="1">
      <c r="A351" s="28" t="str">
        <f t="shared" si="30"/>
        <v> AOEB 12 </v>
      </c>
      <c r="B351" s="5" t="str">
        <f t="shared" si="31"/>
        <v>II</v>
      </c>
      <c r="C351" s="28">
        <f t="shared" si="32"/>
        <v>54078.655299999999</v>
      </c>
      <c r="D351" s="10" t="str">
        <f t="shared" si="33"/>
        <v>vis</v>
      </c>
      <c r="E351" s="48">
        <f>VLOOKUP(C351,Active!C$21:E$970,3,FALSE)</f>
        <v>36942.424205125491</v>
      </c>
      <c r="F351" s="5" t="s">
        <v>174</v>
      </c>
      <c r="G351" s="10" t="str">
        <f t="shared" si="34"/>
        <v>54078.6553</v>
      </c>
      <c r="H351" s="28">
        <f t="shared" si="35"/>
        <v>36942.5</v>
      </c>
      <c r="I351" s="49" t="s">
        <v>1031</v>
      </c>
      <c r="J351" s="50" t="s">
        <v>1032</v>
      </c>
      <c r="K351" s="49">
        <v>36942.5</v>
      </c>
      <c r="L351" s="49" t="s">
        <v>1033</v>
      </c>
      <c r="M351" s="50" t="s">
        <v>913</v>
      </c>
      <c r="N351" s="50" t="s">
        <v>962</v>
      </c>
      <c r="O351" s="51" t="s">
        <v>1034</v>
      </c>
      <c r="P351" s="51" t="s">
        <v>1025</v>
      </c>
    </row>
    <row r="352" spans="1:16" ht="13.5" thickBot="1">
      <c r="A352" s="28" t="str">
        <f t="shared" si="30"/>
        <v>VSB 45 </v>
      </c>
      <c r="B352" s="5" t="str">
        <f t="shared" si="31"/>
        <v>II</v>
      </c>
      <c r="C352" s="28">
        <f t="shared" si="32"/>
        <v>54098.933599999997</v>
      </c>
      <c r="D352" s="10" t="str">
        <f t="shared" si="33"/>
        <v>vis</v>
      </c>
      <c r="E352" s="48">
        <f>VLOOKUP(C352,Active!C$21:E$970,3,FALSE)</f>
        <v>37006.423505745108</v>
      </c>
      <c r="F352" s="5" t="s">
        <v>174</v>
      </c>
      <c r="G352" s="10" t="str">
        <f t="shared" si="34"/>
        <v>54098.9336</v>
      </c>
      <c r="H352" s="28">
        <f t="shared" si="35"/>
        <v>37006.5</v>
      </c>
      <c r="I352" s="49" t="s">
        <v>1035</v>
      </c>
      <c r="J352" s="50" t="s">
        <v>1036</v>
      </c>
      <c r="K352" s="49">
        <v>37006.5</v>
      </c>
      <c r="L352" s="49" t="s">
        <v>1037</v>
      </c>
      <c r="M352" s="50" t="s">
        <v>223</v>
      </c>
      <c r="N352" s="50" t="s">
        <v>224</v>
      </c>
      <c r="O352" s="51" t="s">
        <v>1038</v>
      </c>
      <c r="P352" s="52" t="s">
        <v>1039</v>
      </c>
    </row>
    <row r="353" spans="1:16" ht="13.5" thickBot="1">
      <c r="A353" s="28" t="str">
        <f t="shared" si="30"/>
        <v>VSB 46 </v>
      </c>
      <c r="B353" s="5" t="str">
        <f t="shared" si="31"/>
        <v>I</v>
      </c>
      <c r="C353" s="28">
        <f t="shared" si="32"/>
        <v>54427.033199999998</v>
      </c>
      <c r="D353" s="10" t="str">
        <f t="shared" si="33"/>
        <v>vis</v>
      </c>
      <c r="E353" s="48">
        <f>VLOOKUP(C353,Active!C$21:E$970,3,FALSE)</f>
        <v>38041.921793746544</v>
      </c>
      <c r="F353" s="5" t="s">
        <v>174</v>
      </c>
      <c r="G353" s="10" t="str">
        <f t="shared" si="34"/>
        <v>54427.0332</v>
      </c>
      <c r="H353" s="28">
        <f t="shared" si="35"/>
        <v>38042</v>
      </c>
      <c r="I353" s="49" t="s">
        <v>1045</v>
      </c>
      <c r="J353" s="50" t="s">
        <v>1046</v>
      </c>
      <c r="K353" s="49">
        <v>38042</v>
      </c>
      <c r="L353" s="49" t="s">
        <v>1047</v>
      </c>
      <c r="M353" s="50" t="s">
        <v>913</v>
      </c>
      <c r="N353" s="50" t="s">
        <v>914</v>
      </c>
      <c r="O353" s="51" t="s">
        <v>1048</v>
      </c>
      <c r="P353" s="52" t="s">
        <v>1049</v>
      </c>
    </row>
    <row r="354" spans="1:16" ht="13.5" thickBot="1">
      <c r="A354" s="28" t="str">
        <f t="shared" si="30"/>
        <v>VSB 48 </v>
      </c>
      <c r="B354" s="5" t="str">
        <f t="shared" si="31"/>
        <v>II</v>
      </c>
      <c r="C354" s="28">
        <f t="shared" si="32"/>
        <v>54755.132700000002</v>
      </c>
      <c r="D354" s="10" t="str">
        <f t="shared" si="33"/>
        <v>vis</v>
      </c>
      <c r="E354" s="48">
        <f>VLOOKUP(C354,Active!C$21:E$970,3,FALSE)</f>
        <v>39077.419766143124</v>
      </c>
      <c r="F354" s="5" t="s">
        <v>174</v>
      </c>
      <c r="G354" s="10" t="str">
        <f t="shared" si="34"/>
        <v>54755.1327</v>
      </c>
      <c r="H354" s="28">
        <f t="shared" si="35"/>
        <v>39077.5</v>
      </c>
      <c r="I354" s="49" t="s">
        <v>1057</v>
      </c>
      <c r="J354" s="50" t="s">
        <v>1058</v>
      </c>
      <c r="K354" s="49">
        <v>39077.5</v>
      </c>
      <c r="L354" s="49" t="s">
        <v>1059</v>
      </c>
      <c r="M354" s="50" t="s">
        <v>913</v>
      </c>
      <c r="N354" s="50" t="s">
        <v>914</v>
      </c>
      <c r="O354" s="51" t="s">
        <v>1048</v>
      </c>
      <c r="P354" s="52" t="s">
        <v>1060</v>
      </c>
    </row>
    <row r="355" spans="1:16" ht="13.5" thickBot="1">
      <c r="A355" s="28" t="str">
        <f t="shared" si="30"/>
        <v>VSB 53 </v>
      </c>
      <c r="B355" s="5" t="str">
        <f t="shared" si="31"/>
        <v>II</v>
      </c>
      <c r="C355" s="28">
        <f t="shared" si="32"/>
        <v>55892.635000000002</v>
      </c>
      <c r="D355" s="10" t="str">
        <f t="shared" si="33"/>
        <v>vis</v>
      </c>
      <c r="E355" s="48">
        <f>VLOOKUP(C355,Active!C$21:E$970,3,FALSE)</f>
        <v>42667.432324060559</v>
      </c>
      <c r="F355" s="5" t="s">
        <v>174</v>
      </c>
      <c r="G355" s="10" t="str">
        <f t="shared" si="34"/>
        <v>55892.635</v>
      </c>
      <c r="H355" s="28">
        <f t="shared" si="35"/>
        <v>42667.5</v>
      </c>
      <c r="I355" s="49" t="s">
        <v>1082</v>
      </c>
      <c r="J355" s="50" t="s">
        <v>1083</v>
      </c>
      <c r="K355" s="49">
        <v>42667.5</v>
      </c>
      <c r="L355" s="49" t="s">
        <v>912</v>
      </c>
      <c r="M355" s="50" t="s">
        <v>180</v>
      </c>
      <c r="N355" s="50"/>
      <c r="O355" s="51" t="s">
        <v>884</v>
      </c>
      <c r="P355" s="52" t="s">
        <v>1084</v>
      </c>
    </row>
    <row r="356" spans="1:16" ht="13.5" thickBot="1">
      <c r="A356" s="28" t="str">
        <f t="shared" si="30"/>
        <v>VSB 53 </v>
      </c>
      <c r="B356" s="5" t="str">
        <f t="shared" si="31"/>
        <v>II</v>
      </c>
      <c r="C356" s="28">
        <f t="shared" si="32"/>
        <v>55913.546999999999</v>
      </c>
      <c r="D356" s="10" t="str">
        <f t="shared" si="33"/>
        <v>vis</v>
      </c>
      <c r="E356" s="48">
        <f>VLOOKUP(C356,Active!C$21:E$970,3,FALSE)</f>
        <v>42733.431612687193</v>
      </c>
      <c r="F356" s="5" t="s">
        <v>174</v>
      </c>
      <c r="G356" s="10" t="str">
        <f t="shared" si="34"/>
        <v>55913.547</v>
      </c>
      <c r="H356" s="28">
        <f t="shared" si="35"/>
        <v>42733.5</v>
      </c>
      <c r="I356" s="49" t="s">
        <v>1085</v>
      </c>
      <c r="J356" s="50" t="s">
        <v>1086</v>
      </c>
      <c r="K356" s="49">
        <v>42733.5</v>
      </c>
      <c r="L356" s="49" t="s">
        <v>599</v>
      </c>
      <c r="M356" s="50" t="s">
        <v>180</v>
      </c>
      <c r="N356" s="50"/>
      <c r="O356" s="51" t="s">
        <v>884</v>
      </c>
      <c r="P356" s="52" t="s">
        <v>1084</v>
      </c>
    </row>
    <row r="357" spans="1:16" ht="13.5" thickBot="1">
      <c r="A357" s="28" t="str">
        <f t="shared" si="30"/>
        <v>VSB 53 </v>
      </c>
      <c r="B357" s="5" t="str">
        <f t="shared" si="31"/>
        <v>II</v>
      </c>
      <c r="C357" s="28">
        <f t="shared" si="32"/>
        <v>55919.567999999999</v>
      </c>
      <c r="D357" s="10" t="str">
        <f t="shared" si="33"/>
        <v>vis</v>
      </c>
      <c r="E357" s="48">
        <f>VLOOKUP(C357,Active!C$21:E$970,3,FALSE)</f>
        <v>42752.434181395161</v>
      </c>
      <c r="F357" s="5" t="s">
        <v>174</v>
      </c>
      <c r="G357" s="10" t="str">
        <f t="shared" si="34"/>
        <v>55919.568</v>
      </c>
      <c r="H357" s="28">
        <f t="shared" si="35"/>
        <v>42752.5</v>
      </c>
      <c r="I357" s="49" t="s">
        <v>1087</v>
      </c>
      <c r="J357" s="50" t="s">
        <v>1088</v>
      </c>
      <c r="K357" s="49">
        <v>42752.5</v>
      </c>
      <c r="L357" s="49" t="s">
        <v>912</v>
      </c>
      <c r="M357" s="50" t="s">
        <v>180</v>
      </c>
      <c r="N357" s="50"/>
      <c r="O357" s="51" t="s">
        <v>884</v>
      </c>
      <c r="P357" s="52" t="s">
        <v>1084</v>
      </c>
    </row>
    <row r="358" spans="1:16" ht="13.5" thickBot="1">
      <c r="A358" s="28" t="str">
        <f t="shared" si="30"/>
        <v>VSB 55 </v>
      </c>
      <c r="B358" s="5" t="str">
        <f t="shared" si="31"/>
        <v>I</v>
      </c>
      <c r="C358" s="28">
        <f t="shared" si="32"/>
        <v>56233.0867</v>
      </c>
      <c r="D358" s="10" t="str">
        <f t="shared" si="33"/>
        <v>vis</v>
      </c>
      <c r="E358" s="48">
        <f>VLOOKUP(C358,Active!C$21:E$970,3,FALSE)</f>
        <v>43741.914440153276</v>
      </c>
      <c r="F358" s="5" t="s">
        <v>174</v>
      </c>
      <c r="G358" s="10" t="str">
        <f t="shared" si="34"/>
        <v>56233.0867</v>
      </c>
      <c r="H358" s="28">
        <f t="shared" si="35"/>
        <v>43742</v>
      </c>
      <c r="I358" s="49" t="s">
        <v>1089</v>
      </c>
      <c r="J358" s="50" t="s">
        <v>1090</v>
      </c>
      <c r="K358" s="49">
        <v>43742</v>
      </c>
      <c r="L358" s="49" t="s">
        <v>1091</v>
      </c>
      <c r="M358" s="50" t="s">
        <v>913</v>
      </c>
      <c r="N358" s="50" t="s">
        <v>1092</v>
      </c>
      <c r="O358" s="51" t="s">
        <v>1093</v>
      </c>
      <c r="P358" s="52" t="s">
        <v>1094</v>
      </c>
    </row>
    <row r="359" spans="1:16" ht="13.5" thickBot="1">
      <c r="A359" s="28" t="str">
        <f t="shared" si="30"/>
        <v>VSB 55 </v>
      </c>
      <c r="B359" s="5" t="str">
        <f t="shared" si="31"/>
        <v>II</v>
      </c>
      <c r="C359" s="28">
        <f t="shared" si="32"/>
        <v>56240.538</v>
      </c>
      <c r="D359" s="10" t="str">
        <f t="shared" si="33"/>
        <v>vis</v>
      </c>
      <c r="E359" s="48">
        <f>VLOOKUP(C359,Active!C$21:E$970,3,FALSE)</f>
        <v>43765.431105194577</v>
      </c>
      <c r="F359" s="5" t="s">
        <v>174</v>
      </c>
      <c r="G359" s="10" t="str">
        <f t="shared" si="34"/>
        <v>56240.538</v>
      </c>
      <c r="H359" s="28">
        <f t="shared" si="35"/>
        <v>43765.5</v>
      </c>
      <c r="I359" s="49" t="s">
        <v>1095</v>
      </c>
      <c r="J359" s="50" t="s">
        <v>1096</v>
      </c>
      <c r="K359" s="49">
        <v>43765.5</v>
      </c>
      <c r="L359" s="49" t="s">
        <v>599</v>
      </c>
      <c r="M359" s="50" t="s">
        <v>180</v>
      </c>
      <c r="N359" s="50"/>
      <c r="O359" s="51" t="s">
        <v>884</v>
      </c>
      <c r="P359" s="52" t="s">
        <v>1094</v>
      </c>
    </row>
    <row r="360" spans="1:16" ht="13.5" thickBot="1">
      <c r="A360" s="28" t="str">
        <f t="shared" si="30"/>
        <v>VSB 55 </v>
      </c>
      <c r="B360" s="5" t="str">
        <f t="shared" si="31"/>
        <v>II</v>
      </c>
      <c r="C360" s="28">
        <f t="shared" si="32"/>
        <v>56252.569000000003</v>
      </c>
      <c r="D360" s="10" t="str">
        <f t="shared" si="33"/>
        <v>vis</v>
      </c>
      <c r="E360" s="48">
        <f>VLOOKUP(C360,Active!C$21:E$970,3,FALSE)</f>
        <v>43803.401526075766</v>
      </c>
      <c r="F360" s="5" t="s">
        <v>174</v>
      </c>
      <c r="G360" s="10" t="str">
        <f t="shared" si="34"/>
        <v>56252.569</v>
      </c>
      <c r="H360" s="28">
        <f t="shared" si="35"/>
        <v>43803.5</v>
      </c>
      <c r="I360" s="49" t="s">
        <v>1097</v>
      </c>
      <c r="J360" s="50" t="s">
        <v>1098</v>
      </c>
      <c r="K360" s="49">
        <v>43803.5</v>
      </c>
      <c r="L360" s="49" t="s">
        <v>1030</v>
      </c>
      <c r="M360" s="50" t="s">
        <v>180</v>
      </c>
      <c r="N360" s="50"/>
      <c r="O360" s="51" t="s">
        <v>884</v>
      </c>
      <c r="P360" s="52" t="s">
        <v>1094</v>
      </c>
    </row>
    <row r="361" spans="1:16">
      <c r="B361" s="5"/>
      <c r="F361" s="5"/>
    </row>
    <row r="362" spans="1:16">
      <c r="B362" s="5"/>
      <c r="F362" s="5"/>
    </row>
    <row r="363" spans="1:16">
      <c r="B363" s="5"/>
      <c r="F363" s="5"/>
    </row>
    <row r="364" spans="1:16">
      <c r="B364" s="5"/>
      <c r="F364" s="5"/>
    </row>
    <row r="365" spans="1:16">
      <c r="B365" s="5"/>
      <c r="F365" s="5"/>
    </row>
    <row r="366" spans="1:16">
      <c r="B366" s="5"/>
      <c r="F366" s="5"/>
    </row>
    <row r="367" spans="1:16">
      <c r="B367" s="5"/>
      <c r="F367" s="5"/>
    </row>
    <row r="368" spans="1:1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280" r:id="rId1" display="http://vsolj.cetus-net.org/no47.pdf" xr:uid="{00000000-0004-0000-0100-000000000000}"/>
    <hyperlink ref="P119" r:id="rId2" display="http://www.konkoly.hu/cgi-bin/IBVS?1249" xr:uid="{00000000-0004-0000-0100-000001000000}"/>
    <hyperlink ref="P314" r:id="rId3" display="http://vsolj.cetus-net.org/no47.pdf" xr:uid="{00000000-0004-0000-0100-000002000000}"/>
    <hyperlink ref="P324" r:id="rId4" display="http://vsolj.cetus-net.org/no38.pdf" xr:uid="{00000000-0004-0000-0100-000003000000}"/>
    <hyperlink ref="P330" r:id="rId5" display="http://vsolj.cetus-net.org/no39.pdf" xr:uid="{00000000-0004-0000-0100-000004000000}"/>
    <hyperlink ref="P265" r:id="rId6" display="http://var.astro.cz/oejv/issues/oejv0003.pdf" xr:uid="{00000000-0004-0000-0100-000005000000}"/>
    <hyperlink ref="P345" r:id="rId7" display="http://vsolj.cetus-net.org/no43.pdf" xr:uid="{00000000-0004-0000-0100-000006000000}"/>
    <hyperlink ref="P266" r:id="rId8" display="http://var.astro.cz/oejv/issues/oejv0003.pdf" xr:uid="{00000000-0004-0000-0100-000007000000}"/>
    <hyperlink ref="P352" r:id="rId9" display="http://vsolj.cetus-net.org/no45.pdf" xr:uid="{00000000-0004-0000-0100-000008000000}"/>
    <hyperlink ref="P267" r:id="rId10" display="http://www.aavso.org/sites/default/files/jaavso/v36n2/171.pdf" xr:uid="{00000000-0004-0000-0100-000009000000}"/>
    <hyperlink ref="P353" r:id="rId11" display="http://vsolj.cetus-net.org/no46.pdf" xr:uid="{00000000-0004-0000-0100-00000A000000}"/>
    <hyperlink ref="P268" r:id="rId12" display="http://www.aavso.org/sites/default/files/jaavso/v36n2/171.pdf" xr:uid="{00000000-0004-0000-0100-00000B000000}"/>
    <hyperlink ref="P269" r:id="rId13" display="http://www.aavso.org/sites/default/files/jaavso/v36n2/186.pdf" xr:uid="{00000000-0004-0000-0100-00000C000000}"/>
    <hyperlink ref="P354" r:id="rId14" display="http://vsolj.cetus-net.org/no48.pdf" xr:uid="{00000000-0004-0000-0100-00000D000000}"/>
    <hyperlink ref="P355" r:id="rId15" display="http://vsolj.cetus-net.org/vsoljno53.pdf" xr:uid="{00000000-0004-0000-0100-00000E000000}"/>
    <hyperlink ref="P356" r:id="rId16" display="http://vsolj.cetus-net.org/vsoljno53.pdf" xr:uid="{00000000-0004-0000-0100-00000F000000}"/>
    <hyperlink ref="P357" r:id="rId17" display="http://vsolj.cetus-net.org/vsoljno53.pdf" xr:uid="{00000000-0004-0000-0100-000010000000}"/>
    <hyperlink ref="P358" r:id="rId18" display="http://vsolj.cetus-net.org/vsoljno55.pdf" xr:uid="{00000000-0004-0000-0100-000011000000}"/>
    <hyperlink ref="P359" r:id="rId19" display="http://vsolj.cetus-net.org/vsoljno55.pdf" xr:uid="{00000000-0004-0000-0100-000012000000}"/>
    <hyperlink ref="P360" r:id="rId20" display="http://vsolj.cetus-net.org/vsoljno55.pdf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2024-01-26T02:44:51Z</dcterms:modified>
</cp:coreProperties>
</file>