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140C8B-853C-42D7-8C01-0A0EECFEB9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3" r:id="rId2"/>
  </sheets>
  <calcPr calcId="181029"/>
</workbook>
</file>

<file path=xl/calcChain.xml><?xml version="1.0" encoding="utf-8"?>
<calcChain xmlns="http://schemas.openxmlformats.org/spreadsheetml/2006/main">
  <c r="Q56" i="1" l="1"/>
  <c r="C7" i="1"/>
  <c r="C8" i="1"/>
  <c r="E29" i="1"/>
  <c r="F29" i="1"/>
  <c r="E23" i="1"/>
  <c r="F23" i="1"/>
  <c r="E26" i="1"/>
  <c r="F26" i="1"/>
  <c r="E28" i="1"/>
  <c r="F28" i="1"/>
  <c r="E31" i="1"/>
  <c r="F31" i="1"/>
  <c r="E32" i="1"/>
  <c r="F32" i="1"/>
  <c r="E36" i="1"/>
  <c r="F36" i="1"/>
  <c r="E37" i="1"/>
  <c r="F37" i="1"/>
  <c r="E41" i="1"/>
  <c r="F41" i="1"/>
  <c r="E42" i="1"/>
  <c r="F42" i="1"/>
  <c r="E46" i="1"/>
  <c r="F46" i="1"/>
  <c r="E48" i="1"/>
  <c r="F48" i="1"/>
  <c r="E52" i="1"/>
  <c r="F52" i="1"/>
  <c r="E54" i="1"/>
  <c r="F54" i="1"/>
  <c r="E55" i="1"/>
  <c r="F55" i="1"/>
  <c r="E56" i="1"/>
  <c r="F56" i="1"/>
  <c r="E38" i="1"/>
  <c r="F38" i="1"/>
  <c r="E44" i="1"/>
  <c r="F44" i="1"/>
  <c r="G11" i="1"/>
  <c r="F11" i="1"/>
  <c r="Q55" i="1"/>
  <c r="Q53" i="1"/>
  <c r="Q51" i="1"/>
  <c r="Q54" i="1"/>
  <c r="Q52" i="1"/>
  <c r="Q50" i="1"/>
  <c r="Q49" i="1"/>
  <c r="Q48" i="1"/>
  <c r="Q46" i="1"/>
  <c r="Q45" i="1"/>
  <c r="Q43" i="1"/>
  <c r="Q42" i="1"/>
  <c r="Q41" i="1"/>
  <c r="Q40" i="1"/>
  <c r="Q39" i="1"/>
  <c r="Q37" i="1"/>
  <c r="Q36" i="1"/>
  <c r="Q35" i="1"/>
  <c r="Q34" i="1"/>
  <c r="Q32" i="1"/>
  <c r="Q31" i="1"/>
  <c r="Q30" i="1"/>
  <c r="Q29" i="1"/>
  <c r="Q28" i="1"/>
  <c r="Q26" i="1"/>
  <c r="Q25" i="1"/>
  <c r="Q24" i="1"/>
  <c r="Q23" i="1"/>
  <c r="Q22" i="1"/>
  <c r="E21" i="1"/>
  <c r="F21" i="1"/>
  <c r="G21" i="1"/>
  <c r="H21" i="1"/>
  <c r="Q27" i="1"/>
  <c r="Q33" i="1"/>
  <c r="Q38" i="1"/>
  <c r="Q44" i="1"/>
  <c r="Q47" i="1"/>
  <c r="Q57" i="1"/>
  <c r="E15" i="1"/>
  <c r="C17" i="1"/>
  <c r="Q21" i="1"/>
  <c r="G23" i="1"/>
  <c r="E22" i="1"/>
  <c r="F22" i="1"/>
  <c r="E57" i="1"/>
  <c r="F57" i="1"/>
  <c r="G57" i="1"/>
  <c r="J57" i="1"/>
  <c r="E33" i="1"/>
  <c r="F33" i="1"/>
  <c r="E53" i="1"/>
  <c r="F53" i="1"/>
  <c r="E50" i="1"/>
  <c r="F50" i="1"/>
  <c r="E45" i="1"/>
  <c r="F45" i="1"/>
  <c r="E40" i="1"/>
  <c r="F40" i="1"/>
  <c r="E35" i="1"/>
  <c r="F35" i="1"/>
  <c r="E30" i="1"/>
  <c r="F30" i="1"/>
  <c r="E25" i="1"/>
  <c r="F25" i="1"/>
  <c r="E47" i="1"/>
  <c r="F47" i="1"/>
  <c r="E27" i="1"/>
  <c r="F27" i="1"/>
  <c r="E51" i="1"/>
  <c r="F51" i="1"/>
  <c r="E49" i="1"/>
  <c r="F49" i="1"/>
  <c r="E43" i="1"/>
  <c r="F43" i="1"/>
  <c r="E39" i="1"/>
  <c r="F39" i="1"/>
  <c r="E34" i="1"/>
  <c r="F34" i="1"/>
  <c r="E24" i="1"/>
  <c r="F24" i="1"/>
  <c r="G22" i="1"/>
  <c r="C11" i="1"/>
  <c r="C12" i="1"/>
  <c r="C16" i="1" l="1"/>
  <c r="D18" i="1" s="1"/>
  <c r="O39" i="1"/>
  <c r="O31" i="1"/>
  <c r="O55" i="1"/>
  <c r="O44" i="1"/>
  <c r="O50" i="1"/>
  <c r="O48" i="1"/>
  <c r="O40" i="1"/>
  <c r="O24" i="1"/>
  <c r="O49" i="1"/>
  <c r="O51" i="1"/>
  <c r="O26" i="1"/>
  <c r="O32" i="1"/>
  <c r="O33" i="1"/>
  <c r="O47" i="1"/>
  <c r="O37" i="1"/>
  <c r="O53" i="1"/>
  <c r="O23" i="1"/>
  <c r="O45" i="1"/>
  <c r="O35" i="1"/>
  <c r="O43" i="1"/>
  <c r="O22" i="1"/>
  <c r="O38" i="1"/>
  <c r="O27" i="1"/>
  <c r="O54" i="1"/>
  <c r="O42" i="1"/>
  <c r="O28" i="1"/>
  <c r="O56" i="1"/>
  <c r="O46" i="1"/>
  <c r="O29" i="1"/>
  <c r="O25" i="1"/>
  <c r="O34" i="1"/>
  <c r="O30" i="1"/>
  <c r="C15" i="1"/>
  <c r="O21" i="1"/>
  <c r="O52" i="1"/>
  <c r="O36" i="1"/>
  <c r="O57" i="1"/>
  <c r="O41" i="1"/>
  <c r="C18" i="1" l="1"/>
  <c r="E16" i="1"/>
  <c r="E17" i="1" s="1"/>
</calcChain>
</file>

<file path=xl/sharedStrings.xml><?xml version="1.0" encoding="utf-8"?>
<sst xmlns="http://schemas.openxmlformats.org/spreadsheetml/2006/main" count="107" uniqueCount="50">
  <si>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</si>
  <si>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</si>
  <si>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</si>
  <si>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</si>
  <si>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</si>
  <si>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</si>
  <si>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</si>
  <si>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</si>
  <si>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</si>
  <si>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</si>
  <si>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</si>
  <si>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</si>
  <si>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</si>
  <si>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</si>
  <si>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</si>
  <si>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</si>
  <si>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</si>
  <si>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</si>
  <si>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</si>
  <si>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</si>
  <si>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</si>
  <si>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</si>
  <si>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</si>
  <si>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</si>
  <si>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</si>
  <si>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</si>
  <si>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</si>
  <si>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</si>
  <si>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</si>
  <si>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</si>
  <si>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</si>
  <si>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</si>
  <si>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</si>
  <si>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</si>
  <si>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</si>
  <si>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</si>
  <si>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</si>
  <si>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BW Cha / GSC 9430-1439</t>
  </si>
  <si>
    <t>Mallama 1981</t>
  </si>
  <si>
    <t xml:space="preserve">EA/SD:    </t>
  </si>
  <si>
    <t>CPD -77 905</t>
  </si>
  <si>
    <t>IBVS 0118</t>
  </si>
  <si>
    <t>Mallama</t>
  </si>
  <si>
    <t>(S)</t>
  </si>
  <si>
    <t>(S,:)</t>
  </si>
  <si>
    <t>(1/2)</t>
  </si>
  <si>
    <t>(3/4)</t>
  </si>
  <si>
    <t>IBVS 0234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</si>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</sst>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14" fontId="14" fillId="0" borderId="0" xfId="0" applyNumberFormat="1" applyFont="1" applyAlignment="1"/>
    <xf numFmtId="0" fontId="13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/>
    </xf>
    <xf numFmtId="0" fontId="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Cha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B-4E0B-B15A-BA66782F2E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B-4E0B-B15A-BA66782F2E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6">
                  <c:v>-0.30015500000445172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B-4E0B-B15A-BA66782F2E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6B-4E0B-B15A-BA66782F2E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6B-4E0B-B15A-BA66782F2E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6B-4E0B-B15A-BA66782F2E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5">
                    <c:v>0</c:v>
                  </c:pt>
                  <c:pt idx="29">
                    <c:v>0</c:v>
                  </c:pt>
                  <c:pt idx="33">
                    <c:v>0</c:v>
                  </c:pt>
                  <c:pt idx="34">
                    <c:v>0</c:v>
                  </c:pt>
                  <c:pt idx="36">
                    <c:v>8.0999999999999996E-3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6B-4E0B-B15A-BA66782F2E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-4.1089695277393007E-3</c:v>
                </c:pt>
                <c:pt idx="1">
                  <c:v>-4.1089695277393007E-3</c:v>
                </c:pt>
                <c:pt idx="2">
                  <c:v>-5.1024624447262076E-3</c:v>
                </c:pt>
                <c:pt idx="3">
                  <c:v>-0.11041271164533832</c:v>
                </c:pt>
                <c:pt idx="4">
                  <c:v>-0.11184334144579947</c:v>
                </c:pt>
                <c:pt idx="5">
                  <c:v>-0.18869995350390656</c:v>
                </c:pt>
                <c:pt idx="6">
                  <c:v>-0.18869995350390656</c:v>
                </c:pt>
                <c:pt idx="7">
                  <c:v>-0.18869995350390656</c:v>
                </c:pt>
                <c:pt idx="8">
                  <c:v>-0.18869995350390656</c:v>
                </c:pt>
                <c:pt idx="9">
                  <c:v>-0.18933578897077818</c:v>
                </c:pt>
                <c:pt idx="10">
                  <c:v>-0.18933578897077818</c:v>
                </c:pt>
                <c:pt idx="11">
                  <c:v>-0.18933578897077818</c:v>
                </c:pt>
                <c:pt idx="12">
                  <c:v>-0.18969344642089347</c:v>
                </c:pt>
                <c:pt idx="13">
                  <c:v>-0.18969344642089347</c:v>
                </c:pt>
                <c:pt idx="14">
                  <c:v>-0.18973318613757295</c:v>
                </c:pt>
                <c:pt idx="15">
                  <c:v>-0.1903292818877651</c:v>
                </c:pt>
                <c:pt idx="16">
                  <c:v>-0.19036902160444458</c:v>
                </c:pt>
                <c:pt idx="17">
                  <c:v>-0.19036902160444458</c:v>
                </c:pt>
                <c:pt idx="18">
                  <c:v>-0.19036902160444458</c:v>
                </c:pt>
                <c:pt idx="19">
                  <c:v>-0.19485960958922538</c:v>
                </c:pt>
                <c:pt idx="20">
                  <c:v>-0.19489934930590486</c:v>
                </c:pt>
                <c:pt idx="21">
                  <c:v>-0.19589284222289177</c:v>
                </c:pt>
                <c:pt idx="22">
                  <c:v>-0.19589284222289177</c:v>
                </c:pt>
                <c:pt idx="23">
                  <c:v>-0.19589284222289177</c:v>
                </c:pt>
                <c:pt idx="24">
                  <c:v>-0.19589284222289177</c:v>
                </c:pt>
                <c:pt idx="25">
                  <c:v>-0.1965286776897634</c:v>
                </c:pt>
                <c:pt idx="26">
                  <c:v>-0.1965286776897634</c:v>
                </c:pt>
                <c:pt idx="27">
                  <c:v>-0.1965286776897634</c:v>
                </c:pt>
                <c:pt idx="28">
                  <c:v>-0.1965286776897634</c:v>
                </c:pt>
                <c:pt idx="29">
                  <c:v>-0.1965286776897634</c:v>
                </c:pt>
                <c:pt idx="30">
                  <c:v>-0.19752217060675031</c:v>
                </c:pt>
                <c:pt idx="31">
                  <c:v>-0.19752217060675031</c:v>
                </c:pt>
                <c:pt idx="32">
                  <c:v>-0.19752217060675031</c:v>
                </c:pt>
                <c:pt idx="33">
                  <c:v>-0.19752217060675031</c:v>
                </c:pt>
                <c:pt idx="34">
                  <c:v>-0.19752217060675031</c:v>
                </c:pt>
                <c:pt idx="35">
                  <c:v>-0.19752217060675031</c:v>
                </c:pt>
                <c:pt idx="36">
                  <c:v>-0.30020959850651702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6B-4E0B-B15A-BA66782F2E0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2675</c:v>
                </c:pt>
                <c:pt idx="4">
                  <c:v>2711</c:v>
                </c:pt>
                <c:pt idx="5">
                  <c:v>4645</c:v>
                </c:pt>
                <c:pt idx="6">
                  <c:v>4645</c:v>
                </c:pt>
                <c:pt idx="7">
                  <c:v>4645</c:v>
                </c:pt>
                <c:pt idx="8">
                  <c:v>4645</c:v>
                </c:pt>
                <c:pt idx="9">
                  <c:v>4661</c:v>
                </c:pt>
                <c:pt idx="10">
                  <c:v>4661</c:v>
                </c:pt>
                <c:pt idx="11">
                  <c:v>4661</c:v>
                </c:pt>
                <c:pt idx="12">
                  <c:v>4670</c:v>
                </c:pt>
                <c:pt idx="13">
                  <c:v>4670</c:v>
                </c:pt>
                <c:pt idx="14">
                  <c:v>4671</c:v>
                </c:pt>
                <c:pt idx="15">
                  <c:v>4686</c:v>
                </c:pt>
                <c:pt idx="16">
                  <c:v>4687</c:v>
                </c:pt>
                <c:pt idx="17">
                  <c:v>4687</c:v>
                </c:pt>
                <c:pt idx="18">
                  <c:v>4687</c:v>
                </c:pt>
                <c:pt idx="19">
                  <c:v>4800</c:v>
                </c:pt>
                <c:pt idx="20">
                  <c:v>4801</c:v>
                </c:pt>
                <c:pt idx="21">
                  <c:v>4826</c:v>
                </c:pt>
                <c:pt idx="22">
                  <c:v>4826</c:v>
                </c:pt>
                <c:pt idx="23">
                  <c:v>4826</c:v>
                </c:pt>
                <c:pt idx="24">
                  <c:v>4826</c:v>
                </c:pt>
                <c:pt idx="25">
                  <c:v>4842</c:v>
                </c:pt>
                <c:pt idx="26">
                  <c:v>4842</c:v>
                </c:pt>
                <c:pt idx="27">
                  <c:v>4842</c:v>
                </c:pt>
                <c:pt idx="28">
                  <c:v>4842</c:v>
                </c:pt>
                <c:pt idx="29">
                  <c:v>4842</c:v>
                </c:pt>
                <c:pt idx="30">
                  <c:v>4867</c:v>
                </c:pt>
                <c:pt idx="31">
                  <c:v>4867</c:v>
                </c:pt>
                <c:pt idx="32">
                  <c:v>4867</c:v>
                </c:pt>
                <c:pt idx="33">
                  <c:v>4867</c:v>
                </c:pt>
                <c:pt idx="34">
                  <c:v>4867</c:v>
                </c:pt>
                <c:pt idx="35">
                  <c:v>4867</c:v>
                </c:pt>
                <c:pt idx="36">
                  <c:v>7451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-5.3125000005820766E-2</c:v>
                </c:pt>
                <c:pt idx="4">
                  <c:v>-3.3050000056391582E-3</c:v>
                </c:pt>
                <c:pt idx="5">
                  <c:v>-6.6474999999627471E-2</c:v>
                </c:pt>
                <c:pt idx="6">
                  <c:v>-1.4750000045751221E-3</c:v>
                </c:pt>
                <c:pt idx="7">
                  <c:v>-1.4750000045751221E-3</c:v>
                </c:pt>
                <c:pt idx="8">
                  <c:v>4.25249999971129E-2</c:v>
                </c:pt>
                <c:pt idx="9">
                  <c:v>-1.7554999998537824E-2</c:v>
                </c:pt>
                <c:pt idx="10">
                  <c:v>2.6444999995874241E-2</c:v>
                </c:pt>
                <c:pt idx="11">
                  <c:v>9.0445000001636799E-2</c:v>
                </c:pt>
                <c:pt idx="12">
                  <c:v>-2.3850000005040783E-2</c:v>
                </c:pt>
                <c:pt idx="13">
                  <c:v>-2.3850000005040783E-2</c:v>
                </c:pt>
                <c:pt idx="14">
                  <c:v>-5.3104999999050051E-2</c:v>
                </c:pt>
                <c:pt idx="15">
                  <c:v>3.0070000000705477E-2</c:v>
                </c:pt>
                <c:pt idx="16">
                  <c:v>-4.1185000001860317E-2</c:v>
                </c:pt>
                <c:pt idx="17">
                  <c:v>-4.0184999998018611E-2</c:v>
                </c:pt>
                <c:pt idx="18">
                  <c:v>4.815000000235159E-3</c:v>
                </c:pt>
                <c:pt idx="19">
                  <c:v>6.5000000002328306E-2</c:v>
                </c:pt>
                <c:pt idx="20">
                  <c:v>-5.1254999998491257E-2</c:v>
                </c:pt>
                <c:pt idx="21">
                  <c:v>-4.4630000003962778E-2</c:v>
                </c:pt>
                <c:pt idx="22">
                  <c:v>-6.3000000227475539E-4</c:v>
                </c:pt>
                <c:pt idx="23">
                  <c:v>3.6999999429099262E-4</c:v>
                </c:pt>
                <c:pt idx="24">
                  <c:v>4.4369999995979015E-2</c:v>
                </c:pt>
                <c:pt idx="25">
                  <c:v>-9.8710000005667098E-2</c:v>
                </c:pt>
                <c:pt idx="26">
                  <c:v>-1.4710000003105961E-2</c:v>
                </c:pt>
                <c:pt idx="27">
                  <c:v>-1.4710000003105961E-2</c:v>
                </c:pt>
                <c:pt idx="28">
                  <c:v>3.3289999992121011E-2</c:v>
                </c:pt>
                <c:pt idx="29">
                  <c:v>7.7289999993809033E-2</c:v>
                </c:pt>
                <c:pt idx="30">
                  <c:v>-3.085000003920868E-3</c:v>
                </c:pt>
                <c:pt idx="31">
                  <c:v>5.9149999942746945E-3</c:v>
                </c:pt>
                <c:pt idx="32">
                  <c:v>4.2914999998174608E-2</c:v>
                </c:pt>
                <c:pt idx="33">
                  <c:v>5.191499999637017E-2</c:v>
                </c:pt>
                <c:pt idx="34">
                  <c:v>8.3914999995613471E-2</c:v>
                </c:pt>
                <c:pt idx="35">
                  <c:v>0.12891499999386724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6B-4E0B-B15A-BA66782F2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414240"/>
        <c:axId val="1"/>
      </c:scatterChart>
      <c:valAx>
        <c:axId val="56641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41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75366568914952"/>
          <c:w val="0.80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24D476-A0E8-9712-BF0B-2C61B60DB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sqref="A1:IV2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24</v>
      </c>
      <c r="B2" s="29" t="s">
        <v>39</v>
      </c>
      <c r="C2" s="3"/>
      <c r="D2" s="3"/>
    </row>
    <row r="3" spans="1:7" ht="13.5" thickBot="1">
      <c r="A3" t="s">
        <v>40</v>
      </c>
    </row>
    <row r="4" spans="1:7" ht="14.25" thickTop="1" thickBot="1">
      <c r="A4" s="5" t="s">
        <v>0</v>
      </c>
      <c r="C4" s="8">
        <v>28664.400000000001</v>
      </c>
      <c r="D4" s="9">
        <v>2.1162550000000002</v>
      </c>
    </row>
    <row r="6" spans="1:7">
      <c r="A6" s="5" t="s">
        <v>1</v>
      </c>
    </row>
    <row r="7" spans="1:7">
      <c r="A7" t="s">
        <v>2</v>
      </c>
      <c r="C7">
        <f>+C4</f>
        <v>28664.400000000001</v>
      </c>
    </row>
    <row r="8" spans="1:7">
      <c r="A8" t="s">
        <v>3</v>
      </c>
      <c r="C8">
        <f>+D4</f>
        <v>2.1162550000000002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-4.1089695277393007E-3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-3.973971667947627E-5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44432.315795401497</v>
      </c>
      <c r="D15" s="16" t="s">
        <v>32</v>
      </c>
      <c r="E15" s="17">
        <f ca="1">TODAY()+15018.5-B9/24</f>
        <v>60335.5</v>
      </c>
    </row>
    <row r="16" spans="1:7">
      <c r="A16" s="18" t="s">
        <v>4</v>
      </c>
      <c r="B16" s="12"/>
      <c r="C16" s="19">
        <f ca="1">+C8+C12</f>
        <v>2.1162152602833206</v>
      </c>
      <c r="D16" s="16" t="s">
        <v>33</v>
      </c>
      <c r="E16" s="17">
        <f ca="1">ROUND(2*(E15-C15)/C16,0)/2+1</f>
        <v>7516</v>
      </c>
    </row>
    <row r="17" spans="1:18" ht="13.5" thickBot="1">
      <c r="A17" s="16" t="s">
        <v>29</v>
      </c>
      <c r="B17" s="12"/>
      <c r="C17" s="12">
        <f>COUNT(C21:C2191)</f>
        <v>37</v>
      </c>
      <c r="D17" s="16" t="s">
        <v>34</v>
      </c>
      <c r="E17" s="20">
        <f ca="1">+C15+C16*E16-15018.5-C9/24</f>
        <v>45319.685525024273</v>
      </c>
    </row>
    <row r="18" spans="1:18" ht="14.25" thickTop="1" thickBot="1">
      <c r="A18" s="18" t="s">
        <v>5</v>
      </c>
      <c r="B18" s="12"/>
      <c r="C18" s="21">
        <f ca="1">+C15</f>
        <v>44432.315795401497</v>
      </c>
      <c r="D18" s="22">
        <f ca="1">+C16</f>
        <v>2.1162152602833206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42</v>
      </c>
      <c r="K20" s="7" t="s">
        <v>49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37" t="s">
        <v>48</v>
      </c>
    </row>
    <row r="21" spans="1:18">
      <c r="A21" t="s">
        <v>12</v>
      </c>
      <c r="C21" s="10">
        <v>28664.400000000001</v>
      </c>
      <c r="D21" s="10" t="s">
        <v>14</v>
      </c>
      <c r="E21">
        <f t="shared" ref="E21:E57" si="0">+(C21-C$7)/C$8</f>
        <v>0</v>
      </c>
      <c r="F21">
        <f t="shared" ref="F21:F57" si="1">ROUND(2*E21,0)/2</f>
        <v>0</v>
      </c>
      <c r="G21">
        <f>+C21-(C$7+F21*C$8)</f>
        <v>0</v>
      </c>
      <c r="H21">
        <f>+G21</f>
        <v>0</v>
      </c>
      <c r="O21">
        <f t="shared" ref="O21:O57" ca="1" si="2">+C$11+C$12*$F21</f>
        <v>-4.1089695277393007E-3</v>
      </c>
      <c r="Q21" s="2">
        <f t="shared" ref="Q21:Q57" si="3">+C21-15018.5</f>
        <v>13645.900000000001</v>
      </c>
    </row>
    <row r="22" spans="1:18">
      <c r="A22" t="s">
        <v>47</v>
      </c>
      <c r="C22" s="36">
        <v>28664.407999999999</v>
      </c>
      <c r="D22" t="s">
        <v>43</v>
      </c>
      <c r="E22" s="30">
        <f t="shared" si="0"/>
        <v>3.7802627745672592E-3</v>
      </c>
      <c r="F22" s="30">
        <f t="shared" si="1"/>
        <v>0</v>
      </c>
      <c r="G22">
        <f>+C22-(C$7+F22*C$8)</f>
        <v>7.9999999979918357E-3</v>
      </c>
      <c r="H22" s="30"/>
      <c r="K22" s="30"/>
      <c r="L22" s="30"/>
      <c r="M22" s="30"/>
      <c r="N22" s="30"/>
      <c r="O22" s="30">
        <f t="shared" ca="1" si="2"/>
        <v>-4.1089695277393007E-3</v>
      </c>
      <c r="P22" s="30"/>
      <c r="Q22" s="35">
        <f t="shared" si="3"/>
        <v>13645.907999999999</v>
      </c>
      <c r="R22" s="38"/>
    </row>
    <row r="23" spans="1:18">
      <c r="A23" t="s">
        <v>47</v>
      </c>
      <c r="C23" s="36">
        <v>28717.285</v>
      </c>
      <c r="D23" t="s">
        <v>43</v>
      </c>
      <c r="E23" s="30">
        <f t="shared" si="0"/>
        <v>24.989899610395909</v>
      </c>
      <c r="F23" s="30">
        <f t="shared" si="1"/>
        <v>25</v>
      </c>
      <c r="G23">
        <f>+C23-(C$7+F23*C$8)</f>
        <v>-2.1375000000261934E-2</v>
      </c>
      <c r="H23" s="30"/>
      <c r="K23" s="30"/>
      <c r="L23" s="30"/>
      <c r="M23" s="30"/>
      <c r="N23" s="30"/>
      <c r="O23" s="30">
        <f t="shared" ca="1" si="2"/>
        <v>-5.1024624447262076E-3</v>
      </c>
      <c r="P23" s="30"/>
      <c r="Q23" s="35">
        <f t="shared" si="3"/>
        <v>13698.785</v>
      </c>
      <c r="R23" s="38"/>
    </row>
    <row r="24" spans="1:18">
      <c r="A24" t="s">
        <v>47</v>
      </c>
      <c r="C24" s="36">
        <v>34325.328999999998</v>
      </c>
      <c r="D24" t="s">
        <v>44</v>
      </c>
      <c r="E24" s="30">
        <f t="shared" si="0"/>
        <v>2674.9748966925044</v>
      </c>
      <c r="F24" s="30">
        <f t="shared" si="1"/>
        <v>2675</v>
      </c>
      <c r="G24" s="30"/>
      <c r="H24" s="30"/>
      <c r="K24" s="30"/>
      <c r="L24" s="30"/>
      <c r="M24" s="30"/>
      <c r="N24" s="30"/>
      <c r="O24" s="30">
        <f t="shared" ca="1" si="2"/>
        <v>-0.11041271164533832</v>
      </c>
      <c r="P24" s="30"/>
      <c r="Q24" s="35">
        <f t="shared" si="3"/>
        <v>19306.828999999998</v>
      </c>
      <c r="R24" s="38">
        <v>-5.3125000005820766E-2</v>
      </c>
    </row>
    <row r="25" spans="1:18">
      <c r="A25" t="s">
        <v>47</v>
      </c>
      <c r="C25" s="36">
        <v>34401.563999999998</v>
      </c>
      <c r="D25" t="s">
        <v>43</v>
      </c>
      <c r="E25" s="30">
        <f t="shared" si="0"/>
        <v>2710.9984382789394</v>
      </c>
      <c r="F25" s="30">
        <f t="shared" si="1"/>
        <v>2711</v>
      </c>
      <c r="G25" s="30"/>
      <c r="H25" s="30"/>
      <c r="K25" s="30"/>
      <c r="L25" s="30"/>
      <c r="M25" s="30"/>
      <c r="N25" s="30"/>
      <c r="O25" s="30">
        <f t="shared" ca="1" si="2"/>
        <v>-0.11184334144579947</v>
      </c>
      <c r="P25" s="30"/>
      <c r="Q25" s="35">
        <f t="shared" si="3"/>
        <v>19383.063999999998</v>
      </c>
      <c r="R25" s="38">
        <v>-3.3050000056391582E-3</v>
      </c>
    </row>
    <row r="26" spans="1:18">
      <c r="A26" t="s">
        <v>47</v>
      </c>
      <c r="C26" s="36">
        <v>38494.338000000003</v>
      </c>
      <c r="D26" t="s">
        <v>45</v>
      </c>
      <c r="E26" s="30">
        <f t="shared" si="0"/>
        <v>4644.9685883789998</v>
      </c>
      <c r="F26" s="30">
        <f t="shared" si="1"/>
        <v>4645</v>
      </c>
      <c r="G26" s="30"/>
      <c r="H26" s="30"/>
      <c r="K26" s="30"/>
      <c r="L26" s="30"/>
      <c r="M26" s="30"/>
      <c r="N26" s="30"/>
      <c r="O26" s="30">
        <f t="shared" ca="1" si="2"/>
        <v>-0.18869995350390656</v>
      </c>
      <c r="P26" s="30"/>
      <c r="Q26" s="35">
        <f t="shared" si="3"/>
        <v>23475.838000000003</v>
      </c>
      <c r="R26" s="38">
        <v>-6.6474999999627471E-2</v>
      </c>
    </row>
    <row r="27" spans="1:18">
      <c r="A27" t="s">
        <v>41</v>
      </c>
      <c r="C27" s="31">
        <v>38494.402999999998</v>
      </c>
      <c r="D27" s="10"/>
      <c r="E27" s="30">
        <f t="shared" si="0"/>
        <v>4644.9993030140486</v>
      </c>
      <c r="F27" s="30">
        <f t="shared" si="1"/>
        <v>4645</v>
      </c>
      <c r="G27" s="30"/>
      <c r="H27" s="30"/>
      <c r="K27" s="30"/>
      <c r="L27" s="30"/>
      <c r="M27" s="30"/>
      <c r="N27" s="30"/>
      <c r="O27" s="30">
        <f t="shared" ca="1" si="2"/>
        <v>-0.18869995350390656</v>
      </c>
      <c r="P27" s="30"/>
      <c r="Q27" s="35">
        <f t="shared" si="3"/>
        <v>23475.902999999998</v>
      </c>
      <c r="R27" s="38">
        <v>-1.4750000045751221E-3</v>
      </c>
    </row>
    <row r="28" spans="1:18">
      <c r="A28" t="s">
        <v>47</v>
      </c>
      <c r="C28" s="36">
        <v>38494.402999999998</v>
      </c>
      <c r="E28" s="30">
        <f t="shared" si="0"/>
        <v>4644.9993030140486</v>
      </c>
      <c r="F28" s="30">
        <f t="shared" si="1"/>
        <v>4645</v>
      </c>
      <c r="G28" s="30"/>
      <c r="H28" s="30"/>
      <c r="K28" s="30"/>
      <c r="L28" s="30"/>
      <c r="M28" s="30"/>
      <c r="N28" s="30"/>
      <c r="O28" s="30">
        <f t="shared" ca="1" si="2"/>
        <v>-0.18869995350390656</v>
      </c>
      <c r="P28" s="30"/>
      <c r="Q28" s="35">
        <f t="shared" si="3"/>
        <v>23475.902999999998</v>
      </c>
      <c r="R28" s="38">
        <v>-1.4750000045751221E-3</v>
      </c>
    </row>
    <row r="29" spans="1:18">
      <c r="A29" t="s">
        <v>47</v>
      </c>
      <c r="C29" s="36">
        <v>38494.447</v>
      </c>
      <c r="D29" t="s">
        <v>45</v>
      </c>
      <c r="E29" s="30">
        <f t="shared" si="0"/>
        <v>4645.0200944593153</v>
      </c>
      <c r="F29" s="30">
        <f t="shared" si="1"/>
        <v>4645</v>
      </c>
      <c r="G29" s="30"/>
      <c r="H29" s="30"/>
      <c r="K29" s="30"/>
      <c r="L29" s="30"/>
      <c r="M29" s="30"/>
      <c r="N29" s="30"/>
      <c r="O29" s="30">
        <f t="shared" ca="1" si="2"/>
        <v>-0.18869995350390656</v>
      </c>
      <c r="P29" s="30"/>
      <c r="Q29" s="35">
        <f t="shared" si="3"/>
        <v>23475.947</v>
      </c>
      <c r="R29" s="38">
        <v>4.25249999971129E-2</v>
      </c>
    </row>
    <row r="30" spans="1:18">
      <c r="A30" t="s">
        <v>47</v>
      </c>
      <c r="C30" s="36">
        <v>38528.247000000003</v>
      </c>
      <c r="E30" s="30">
        <f t="shared" si="0"/>
        <v>4660.9917046858718</v>
      </c>
      <c r="F30" s="30">
        <f t="shared" si="1"/>
        <v>4661</v>
      </c>
      <c r="G30" s="30"/>
      <c r="H30" s="30"/>
      <c r="K30" s="30"/>
      <c r="L30" s="30"/>
      <c r="M30" s="30"/>
      <c r="N30" s="30"/>
      <c r="O30" s="30">
        <f t="shared" ca="1" si="2"/>
        <v>-0.18933578897077818</v>
      </c>
      <c r="P30" s="30"/>
      <c r="Q30" s="35">
        <f t="shared" si="3"/>
        <v>23509.747000000003</v>
      </c>
      <c r="R30" s="38">
        <v>-1.7554999998537824E-2</v>
      </c>
    </row>
    <row r="31" spans="1:18">
      <c r="A31" t="s">
        <v>47</v>
      </c>
      <c r="C31" s="36">
        <v>38528.290999999997</v>
      </c>
      <c r="E31" s="30">
        <f t="shared" si="0"/>
        <v>4661.0124961311349</v>
      </c>
      <c r="F31" s="30">
        <f t="shared" si="1"/>
        <v>4661</v>
      </c>
      <c r="G31" s="30"/>
      <c r="H31" s="30"/>
      <c r="K31" s="30"/>
      <c r="L31" s="30"/>
      <c r="M31" s="30"/>
      <c r="N31" s="30"/>
      <c r="O31" s="30">
        <f t="shared" ca="1" si="2"/>
        <v>-0.18933578897077818</v>
      </c>
      <c r="P31" s="30"/>
      <c r="Q31" s="35">
        <f t="shared" si="3"/>
        <v>23509.790999999997</v>
      </c>
      <c r="R31" s="38">
        <v>2.6444999995874241E-2</v>
      </c>
    </row>
    <row r="32" spans="1:18">
      <c r="A32" t="s">
        <v>47</v>
      </c>
      <c r="C32" s="36">
        <v>38528.355000000003</v>
      </c>
      <c r="D32" t="s">
        <v>45</v>
      </c>
      <c r="E32" s="30">
        <f t="shared" si="0"/>
        <v>4661.0427382333419</v>
      </c>
      <c r="F32" s="30">
        <f t="shared" si="1"/>
        <v>4661</v>
      </c>
      <c r="G32" s="30"/>
      <c r="H32" s="30"/>
      <c r="K32" s="30"/>
      <c r="L32" s="30"/>
      <c r="M32" s="30"/>
      <c r="N32" s="30"/>
      <c r="O32" s="30">
        <f t="shared" ca="1" si="2"/>
        <v>-0.18933578897077818</v>
      </c>
      <c r="P32" s="30"/>
      <c r="Q32" s="35">
        <f t="shared" si="3"/>
        <v>23509.855000000003</v>
      </c>
      <c r="R32" s="38">
        <v>9.0445000001636799E-2</v>
      </c>
    </row>
    <row r="33" spans="1:18">
      <c r="A33" t="s">
        <v>41</v>
      </c>
      <c r="C33" s="10">
        <v>38547.286999999997</v>
      </c>
      <c r="D33" s="10"/>
      <c r="E33" s="30">
        <f t="shared" si="0"/>
        <v>4669.988730091598</v>
      </c>
      <c r="F33" s="30">
        <f t="shared" si="1"/>
        <v>4670</v>
      </c>
      <c r="G33" s="30"/>
      <c r="H33" s="30"/>
      <c r="K33" s="30"/>
      <c r="L33" s="30"/>
      <c r="M33" s="30"/>
      <c r="N33" s="30"/>
      <c r="O33" s="30">
        <f t="shared" ca="1" si="2"/>
        <v>-0.18969344642089347</v>
      </c>
      <c r="P33" s="30"/>
      <c r="Q33" s="35">
        <f t="shared" si="3"/>
        <v>23528.786999999997</v>
      </c>
      <c r="R33" s="38">
        <v>-2.3850000005040783E-2</v>
      </c>
    </row>
    <row r="34" spans="1:18">
      <c r="A34" t="s">
        <v>47</v>
      </c>
      <c r="C34" s="36">
        <v>38547.286999999997</v>
      </c>
      <c r="E34" s="30">
        <f t="shared" si="0"/>
        <v>4669.988730091598</v>
      </c>
      <c r="F34" s="30">
        <f t="shared" si="1"/>
        <v>4670</v>
      </c>
      <c r="G34" s="30"/>
      <c r="H34" s="30"/>
      <c r="K34" s="30"/>
      <c r="L34" s="30"/>
      <c r="M34" s="30"/>
      <c r="N34" s="30"/>
      <c r="O34" s="30">
        <f t="shared" ca="1" si="2"/>
        <v>-0.18969344642089347</v>
      </c>
      <c r="P34" s="30"/>
      <c r="Q34" s="35">
        <f t="shared" si="3"/>
        <v>23528.786999999997</v>
      </c>
      <c r="R34" s="38">
        <v>-2.3850000005040783E-2</v>
      </c>
    </row>
    <row r="35" spans="1:18">
      <c r="A35" t="s">
        <v>47</v>
      </c>
      <c r="C35" s="36">
        <v>38549.374000000003</v>
      </c>
      <c r="E35" s="30">
        <f t="shared" si="0"/>
        <v>4670.9749061431639</v>
      </c>
      <c r="F35" s="30">
        <f t="shared" si="1"/>
        <v>4671</v>
      </c>
      <c r="G35" s="30"/>
      <c r="H35" s="30"/>
      <c r="K35" s="30"/>
      <c r="L35" s="30"/>
      <c r="M35" s="30"/>
      <c r="N35" s="30"/>
      <c r="O35" s="30">
        <f t="shared" ca="1" si="2"/>
        <v>-0.18973318613757295</v>
      </c>
      <c r="P35" s="30"/>
      <c r="Q35" s="35">
        <f t="shared" si="3"/>
        <v>23530.874000000003</v>
      </c>
      <c r="R35" s="38">
        <v>-5.3104999999050051E-2</v>
      </c>
    </row>
    <row r="36" spans="1:18">
      <c r="A36" t="s">
        <v>47</v>
      </c>
      <c r="C36" s="36">
        <v>38581.201000000001</v>
      </c>
      <c r="E36" s="30">
        <f t="shared" si="0"/>
        <v>4686.0142090627069</v>
      </c>
      <c r="F36" s="30">
        <f t="shared" si="1"/>
        <v>4686</v>
      </c>
      <c r="G36" s="30"/>
      <c r="H36" s="30"/>
      <c r="K36" s="30"/>
      <c r="L36" s="30"/>
      <c r="M36" s="30"/>
      <c r="N36" s="30"/>
      <c r="O36" s="30">
        <f t="shared" ca="1" si="2"/>
        <v>-0.1903292818877651</v>
      </c>
      <c r="P36" s="30"/>
      <c r="Q36" s="35">
        <f t="shared" si="3"/>
        <v>23562.701000000001</v>
      </c>
      <c r="R36" s="38">
        <v>3.0070000000705477E-2</v>
      </c>
    </row>
    <row r="37" spans="1:18">
      <c r="A37" t="s">
        <v>47</v>
      </c>
      <c r="C37" s="36">
        <v>38583.245999999999</v>
      </c>
      <c r="E37" s="30">
        <f t="shared" si="0"/>
        <v>4686.9805387346969</v>
      </c>
      <c r="F37" s="30">
        <f t="shared" si="1"/>
        <v>4687</v>
      </c>
      <c r="G37" s="30"/>
      <c r="H37" s="30"/>
      <c r="K37" s="30"/>
      <c r="L37" s="30"/>
      <c r="M37" s="30"/>
      <c r="N37" s="30"/>
      <c r="O37" s="30">
        <f t="shared" ca="1" si="2"/>
        <v>-0.19036902160444458</v>
      </c>
      <c r="P37" s="30"/>
      <c r="Q37" s="35">
        <f t="shared" si="3"/>
        <v>23564.745999999999</v>
      </c>
      <c r="R37" s="38">
        <v>-4.1185000001860317E-2</v>
      </c>
    </row>
    <row r="38" spans="1:18">
      <c r="A38" t="s">
        <v>41</v>
      </c>
      <c r="C38" s="10">
        <v>38583.247000000003</v>
      </c>
      <c r="D38" s="10"/>
      <c r="E38" s="30">
        <f t="shared" si="0"/>
        <v>4686.9810112675459</v>
      </c>
      <c r="F38" s="30">
        <f t="shared" si="1"/>
        <v>4687</v>
      </c>
      <c r="G38" s="30"/>
      <c r="H38" s="30"/>
      <c r="K38" s="30"/>
      <c r="L38" s="30"/>
      <c r="M38" s="30"/>
      <c r="N38" s="30"/>
      <c r="O38" s="30">
        <f t="shared" ca="1" si="2"/>
        <v>-0.19036902160444458</v>
      </c>
      <c r="P38" s="30"/>
      <c r="Q38" s="35">
        <f t="shared" si="3"/>
        <v>23564.747000000003</v>
      </c>
      <c r="R38" s="38">
        <v>-4.0184999998018611E-2</v>
      </c>
    </row>
    <row r="39" spans="1:18">
      <c r="A39" t="s">
        <v>47</v>
      </c>
      <c r="C39" s="36">
        <v>38583.292000000001</v>
      </c>
      <c r="E39" s="30">
        <f t="shared" si="0"/>
        <v>4687.0022752456571</v>
      </c>
      <c r="F39" s="30">
        <f t="shared" si="1"/>
        <v>4687</v>
      </c>
      <c r="G39" s="30"/>
      <c r="H39" s="30"/>
      <c r="K39" s="30"/>
      <c r="L39" s="30"/>
      <c r="M39" s="30"/>
      <c r="N39" s="30"/>
      <c r="O39" s="30">
        <f t="shared" ca="1" si="2"/>
        <v>-0.19036902160444458</v>
      </c>
      <c r="P39" s="30"/>
      <c r="Q39" s="35">
        <f t="shared" si="3"/>
        <v>23564.792000000001</v>
      </c>
      <c r="R39" s="38">
        <v>4.815000000235159E-3</v>
      </c>
    </row>
    <row r="40" spans="1:18">
      <c r="A40" t="s">
        <v>47</v>
      </c>
      <c r="C40" s="36">
        <v>38822.489000000001</v>
      </c>
      <c r="D40" t="s">
        <v>45</v>
      </c>
      <c r="E40" s="30">
        <f t="shared" si="0"/>
        <v>4800.0307146350506</v>
      </c>
      <c r="F40" s="30">
        <f t="shared" si="1"/>
        <v>4800</v>
      </c>
      <c r="G40" s="30"/>
      <c r="H40" s="30"/>
      <c r="K40" s="30"/>
      <c r="L40" s="30"/>
      <c r="M40" s="30"/>
      <c r="N40" s="30"/>
      <c r="O40" s="30">
        <f t="shared" ca="1" si="2"/>
        <v>-0.19485960958922538</v>
      </c>
      <c r="P40" s="30"/>
      <c r="Q40" s="35">
        <f t="shared" si="3"/>
        <v>23803.989000000001</v>
      </c>
      <c r="R40" s="38">
        <v>6.5000000002328306E-2</v>
      </c>
    </row>
    <row r="41" spans="1:18">
      <c r="A41" t="s">
        <v>47</v>
      </c>
      <c r="C41" s="36">
        <v>38824.489000000001</v>
      </c>
      <c r="D41" t="s">
        <v>45</v>
      </c>
      <c r="E41" s="30">
        <f t="shared" si="0"/>
        <v>4800.9757803289294</v>
      </c>
      <c r="F41" s="30">
        <f t="shared" si="1"/>
        <v>4801</v>
      </c>
      <c r="G41" s="30"/>
      <c r="H41" s="30"/>
      <c r="K41" s="30"/>
      <c r="L41" s="30"/>
      <c r="M41" s="30"/>
      <c r="N41" s="30"/>
      <c r="O41" s="30">
        <f t="shared" ca="1" si="2"/>
        <v>-0.19489934930590486</v>
      </c>
      <c r="P41" s="30"/>
      <c r="Q41" s="35">
        <f t="shared" si="3"/>
        <v>23805.989000000001</v>
      </c>
      <c r="R41" s="38">
        <v>-5.1254999998491257E-2</v>
      </c>
    </row>
    <row r="42" spans="1:18">
      <c r="A42" t="s">
        <v>47</v>
      </c>
      <c r="C42" s="36">
        <v>38877.402000000002</v>
      </c>
      <c r="E42" s="30">
        <f t="shared" si="0"/>
        <v>4825.9789108590412</v>
      </c>
      <c r="F42" s="30">
        <f t="shared" si="1"/>
        <v>4826</v>
      </c>
      <c r="G42" s="30"/>
      <c r="H42" s="30"/>
      <c r="K42" s="30"/>
      <c r="L42" s="30"/>
      <c r="M42" s="30"/>
      <c r="N42" s="30"/>
      <c r="O42" s="30">
        <f t="shared" ca="1" si="2"/>
        <v>-0.19589284222289177</v>
      </c>
      <c r="P42" s="30"/>
      <c r="Q42" s="35">
        <f t="shared" si="3"/>
        <v>23858.902000000002</v>
      </c>
      <c r="R42" s="38">
        <v>-4.4630000003962778E-2</v>
      </c>
    </row>
    <row r="43" spans="1:18">
      <c r="A43" t="s">
        <v>47</v>
      </c>
      <c r="C43" s="36">
        <v>38877.446000000004</v>
      </c>
      <c r="E43" s="30">
        <f t="shared" si="0"/>
        <v>4825.999702304307</v>
      </c>
      <c r="F43" s="30">
        <f t="shared" si="1"/>
        <v>4826</v>
      </c>
      <c r="G43" s="30"/>
      <c r="H43" s="30"/>
      <c r="K43" s="30"/>
      <c r="L43" s="30"/>
      <c r="M43" s="30"/>
      <c r="N43" s="30"/>
      <c r="O43" s="30">
        <f t="shared" ca="1" si="2"/>
        <v>-0.19589284222289177</v>
      </c>
      <c r="P43" s="30"/>
      <c r="Q43" s="35">
        <f t="shared" si="3"/>
        <v>23858.946000000004</v>
      </c>
      <c r="R43" s="38">
        <v>-6.3000000227475539E-4</v>
      </c>
    </row>
    <row r="44" spans="1:18">
      <c r="A44" t="s">
        <v>41</v>
      </c>
      <c r="C44" s="10">
        <v>38877.447</v>
      </c>
      <c r="D44" s="10"/>
      <c r="E44" s="30">
        <f t="shared" si="0"/>
        <v>4826.0001748371524</v>
      </c>
      <c r="F44" s="30">
        <f t="shared" si="1"/>
        <v>4826</v>
      </c>
      <c r="G44" s="30"/>
      <c r="H44" s="30"/>
      <c r="K44" s="30"/>
      <c r="L44" s="30"/>
      <c r="M44" s="30"/>
      <c r="N44" s="30"/>
      <c r="O44" s="30">
        <f t="shared" ca="1" si="2"/>
        <v>-0.19589284222289177</v>
      </c>
      <c r="P44" s="30"/>
      <c r="Q44" s="35">
        <f t="shared" si="3"/>
        <v>23858.947</v>
      </c>
      <c r="R44" s="38">
        <v>3.6999999429099262E-4</v>
      </c>
    </row>
    <row r="45" spans="1:18">
      <c r="A45" t="s">
        <v>47</v>
      </c>
      <c r="C45" s="36">
        <v>38877.491000000002</v>
      </c>
      <c r="E45" s="30">
        <f t="shared" si="0"/>
        <v>4826.0209662824182</v>
      </c>
      <c r="F45" s="30">
        <f t="shared" si="1"/>
        <v>4826</v>
      </c>
      <c r="G45" s="30"/>
      <c r="H45" s="30"/>
      <c r="K45" s="30"/>
      <c r="L45" s="30"/>
      <c r="M45" s="30"/>
      <c r="N45" s="30"/>
      <c r="O45" s="30">
        <f t="shared" ca="1" si="2"/>
        <v>-0.19589284222289177</v>
      </c>
      <c r="P45" s="30"/>
      <c r="Q45" s="35">
        <f t="shared" si="3"/>
        <v>23858.991000000002</v>
      </c>
      <c r="R45" s="38">
        <v>4.4369999995979015E-2</v>
      </c>
    </row>
    <row r="46" spans="1:18">
      <c r="A46" t="s">
        <v>47</v>
      </c>
      <c r="C46" s="36">
        <v>38911.207999999999</v>
      </c>
      <c r="D46" t="s">
        <v>45</v>
      </c>
      <c r="E46" s="30">
        <f t="shared" si="0"/>
        <v>4841.9533562826764</v>
      </c>
      <c r="F46" s="30">
        <f t="shared" si="1"/>
        <v>4842</v>
      </c>
      <c r="G46" s="30"/>
      <c r="H46" s="30"/>
      <c r="K46" s="30"/>
      <c r="L46" s="30"/>
      <c r="M46" s="30"/>
      <c r="N46" s="30"/>
      <c r="O46" s="30">
        <f t="shared" ca="1" si="2"/>
        <v>-0.1965286776897634</v>
      </c>
      <c r="P46" s="30"/>
      <c r="Q46" s="35">
        <f t="shared" si="3"/>
        <v>23892.707999999999</v>
      </c>
      <c r="R46" s="38">
        <v>-9.8710000005667098E-2</v>
      </c>
    </row>
    <row r="47" spans="1:18">
      <c r="A47" t="s">
        <v>41</v>
      </c>
      <c r="C47" s="10">
        <v>38911.292000000001</v>
      </c>
      <c r="D47" s="10"/>
      <c r="E47" s="30">
        <f t="shared" si="0"/>
        <v>4841.993049041821</v>
      </c>
      <c r="F47" s="30">
        <f t="shared" si="1"/>
        <v>4842</v>
      </c>
      <c r="G47" s="30"/>
      <c r="H47" s="30"/>
      <c r="K47" s="30"/>
      <c r="L47" s="30"/>
      <c r="M47" s="30"/>
      <c r="N47" s="30"/>
      <c r="O47" s="30">
        <f t="shared" ca="1" si="2"/>
        <v>-0.1965286776897634</v>
      </c>
      <c r="P47" s="30"/>
      <c r="Q47" s="35">
        <f t="shared" si="3"/>
        <v>23892.792000000001</v>
      </c>
      <c r="R47" s="38">
        <v>-1.4710000003105961E-2</v>
      </c>
    </row>
    <row r="48" spans="1:18">
      <c r="A48" t="s">
        <v>47</v>
      </c>
      <c r="C48" s="36">
        <v>38911.292000000001</v>
      </c>
      <c r="E48" s="30">
        <f t="shared" si="0"/>
        <v>4841.993049041821</v>
      </c>
      <c r="F48" s="30">
        <f t="shared" si="1"/>
        <v>4842</v>
      </c>
      <c r="G48" s="30"/>
      <c r="H48" s="30"/>
      <c r="K48" s="30"/>
      <c r="L48" s="30"/>
      <c r="M48" s="30"/>
      <c r="N48" s="30"/>
      <c r="O48" s="30">
        <f t="shared" ca="1" si="2"/>
        <v>-0.1965286776897634</v>
      </c>
      <c r="P48" s="30"/>
      <c r="Q48" s="35">
        <f t="shared" si="3"/>
        <v>23892.792000000001</v>
      </c>
      <c r="R48" s="38">
        <v>-1.4710000003105961E-2</v>
      </c>
    </row>
    <row r="49" spans="1:18">
      <c r="A49" t="s">
        <v>47</v>
      </c>
      <c r="C49" s="36">
        <v>38911.339999999997</v>
      </c>
      <c r="E49" s="30">
        <f t="shared" si="0"/>
        <v>4842.0157306184719</v>
      </c>
      <c r="F49" s="30">
        <f t="shared" si="1"/>
        <v>4842</v>
      </c>
      <c r="G49" s="30"/>
      <c r="H49" s="30"/>
      <c r="K49" s="30"/>
      <c r="L49" s="30"/>
      <c r="M49" s="30"/>
      <c r="N49" s="30"/>
      <c r="O49" s="30">
        <f t="shared" ca="1" si="2"/>
        <v>-0.1965286776897634</v>
      </c>
      <c r="P49" s="30"/>
      <c r="Q49" s="35">
        <f t="shared" si="3"/>
        <v>23892.839999999997</v>
      </c>
      <c r="R49" s="38">
        <v>3.3289999992121011E-2</v>
      </c>
    </row>
    <row r="50" spans="1:18">
      <c r="A50" t="s">
        <v>47</v>
      </c>
      <c r="C50" s="36">
        <v>38911.383999999998</v>
      </c>
      <c r="D50" t="s">
        <v>45</v>
      </c>
      <c r="E50" s="30">
        <f t="shared" si="0"/>
        <v>4842.0365220637377</v>
      </c>
      <c r="F50" s="30">
        <f t="shared" si="1"/>
        <v>4842</v>
      </c>
      <c r="G50" s="30"/>
      <c r="H50" s="30"/>
      <c r="K50" s="30"/>
      <c r="L50" s="30"/>
      <c r="M50" s="30"/>
      <c r="N50" s="30"/>
      <c r="O50" s="30">
        <f t="shared" ca="1" si="2"/>
        <v>-0.1965286776897634</v>
      </c>
      <c r="P50" s="30"/>
      <c r="Q50" s="35">
        <f t="shared" si="3"/>
        <v>23892.883999999998</v>
      </c>
      <c r="R50" s="38">
        <v>7.7289999993809033E-2</v>
      </c>
    </row>
    <row r="51" spans="1:18">
      <c r="A51" t="s">
        <v>47</v>
      </c>
      <c r="C51" s="36">
        <v>38964.21</v>
      </c>
      <c r="E51" s="30">
        <f t="shared" si="0"/>
        <v>4866.998542236166</v>
      </c>
      <c r="F51" s="30">
        <f t="shared" si="1"/>
        <v>4867</v>
      </c>
      <c r="G51" s="30"/>
      <c r="H51" s="30"/>
      <c r="K51" s="30"/>
      <c r="L51" s="30"/>
      <c r="M51" s="30"/>
      <c r="N51" s="30"/>
      <c r="O51" s="30">
        <f t="shared" ca="1" si="2"/>
        <v>-0.19752217060675031</v>
      </c>
      <c r="P51" s="30"/>
      <c r="Q51" s="35">
        <f t="shared" si="3"/>
        <v>23945.71</v>
      </c>
      <c r="R51" s="38">
        <v>-3.085000003920868E-3</v>
      </c>
    </row>
    <row r="52" spans="1:18">
      <c r="A52" t="s">
        <v>47</v>
      </c>
      <c r="C52" s="36">
        <v>38964.218999999997</v>
      </c>
      <c r="E52" s="30">
        <f t="shared" si="0"/>
        <v>4867.0027950317872</v>
      </c>
      <c r="F52" s="30">
        <f t="shared" si="1"/>
        <v>4867</v>
      </c>
      <c r="G52" s="30"/>
      <c r="H52" s="30"/>
      <c r="K52" s="30"/>
      <c r="L52" s="30"/>
      <c r="M52" s="30"/>
      <c r="N52" s="30"/>
      <c r="O52" s="30">
        <f t="shared" ca="1" si="2"/>
        <v>-0.19752217060675031</v>
      </c>
      <c r="P52" s="30"/>
      <c r="Q52" s="35">
        <f t="shared" si="3"/>
        <v>23945.718999999997</v>
      </c>
      <c r="R52" s="38">
        <v>5.9149999942746945E-3</v>
      </c>
    </row>
    <row r="53" spans="1:18">
      <c r="A53" t="s">
        <v>47</v>
      </c>
      <c r="C53" s="36">
        <v>38964.256000000001</v>
      </c>
      <c r="E53" s="30">
        <f t="shared" si="0"/>
        <v>4867.0202787471262</v>
      </c>
      <c r="F53" s="30">
        <f t="shared" si="1"/>
        <v>4867</v>
      </c>
      <c r="G53" s="30"/>
      <c r="H53" s="30"/>
      <c r="K53" s="30"/>
      <c r="L53" s="30"/>
      <c r="M53" s="30"/>
      <c r="N53" s="30"/>
      <c r="O53" s="30">
        <f t="shared" ca="1" si="2"/>
        <v>-0.19752217060675031</v>
      </c>
      <c r="P53" s="30"/>
      <c r="Q53" s="35">
        <f t="shared" si="3"/>
        <v>23945.756000000001</v>
      </c>
      <c r="R53" s="38">
        <v>4.2914999998174608E-2</v>
      </c>
    </row>
    <row r="54" spans="1:18">
      <c r="A54" t="s">
        <v>47</v>
      </c>
      <c r="C54" s="36">
        <v>38964.264999999999</v>
      </c>
      <c r="D54" t="s">
        <v>45</v>
      </c>
      <c r="E54" s="30">
        <f t="shared" si="0"/>
        <v>4867.0245315427474</v>
      </c>
      <c r="F54" s="30">
        <f t="shared" si="1"/>
        <v>4867</v>
      </c>
      <c r="G54" s="30"/>
      <c r="H54" s="30"/>
      <c r="K54" s="30"/>
      <c r="L54" s="30"/>
      <c r="M54" s="30"/>
      <c r="N54" s="30"/>
      <c r="O54" s="30">
        <f t="shared" ca="1" si="2"/>
        <v>-0.19752217060675031</v>
      </c>
      <c r="P54" s="30"/>
      <c r="Q54" s="35">
        <f t="shared" si="3"/>
        <v>23945.764999999999</v>
      </c>
      <c r="R54" s="38">
        <v>5.191499999637017E-2</v>
      </c>
    </row>
    <row r="55" spans="1:18">
      <c r="A55" t="s">
        <v>47</v>
      </c>
      <c r="C55" s="36">
        <v>38964.296999999999</v>
      </c>
      <c r="D55" t="s">
        <v>46</v>
      </c>
      <c r="E55" s="30">
        <f t="shared" si="0"/>
        <v>4867.0396525938495</v>
      </c>
      <c r="F55" s="30">
        <f t="shared" si="1"/>
        <v>4867</v>
      </c>
      <c r="G55" s="30"/>
      <c r="H55" s="30"/>
      <c r="K55" s="30"/>
      <c r="L55" s="30"/>
      <c r="M55" s="30"/>
      <c r="N55" s="30"/>
      <c r="O55" s="30">
        <f t="shared" ca="1" si="2"/>
        <v>-0.19752217060675031</v>
      </c>
      <c r="P55" s="30"/>
      <c r="Q55" s="35">
        <f t="shared" si="3"/>
        <v>23945.796999999999</v>
      </c>
      <c r="R55" s="38">
        <v>8.3914999995613471E-2</v>
      </c>
    </row>
    <row r="56" spans="1:18">
      <c r="A56" t="s">
        <v>47</v>
      </c>
      <c r="C56" s="36">
        <v>38964.341999999997</v>
      </c>
      <c r="E56" s="30">
        <f t="shared" si="0"/>
        <v>4867.0609165719607</v>
      </c>
      <c r="F56" s="30">
        <f t="shared" si="1"/>
        <v>4867</v>
      </c>
      <c r="G56" s="30"/>
      <c r="H56" s="30"/>
      <c r="K56" s="30"/>
      <c r="L56" s="30"/>
      <c r="M56" s="30"/>
      <c r="N56" s="30"/>
      <c r="O56" s="30">
        <f t="shared" ca="1" si="2"/>
        <v>-0.19752217060675031</v>
      </c>
      <c r="P56" s="30"/>
      <c r="Q56" s="35">
        <f t="shared" si="3"/>
        <v>23945.841999999997</v>
      </c>
      <c r="R56" s="38">
        <v>0.12891499999386724</v>
      </c>
    </row>
    <row r="57" spans="1:18">
      <c r="A57" s="32" t="s">
        <v>38</v>
      </c>
      <c r="B57" s="33"/>
      <c r="C57" s="34">
        <v>44432.315849999999</v>
      </c>
      <c r="D57" s="34">
        <v>8.0999999999999996E-3</v>
      </c>
      <c r="E57" s="30">
        <f t="shared" si="0"/>
        <v>7450.8581669033247</v>
      </c>
      <c r="F57" s="30">
        <f t="shared" si="1"/>
        <v>7451</v>
      </c>
      <c r="G57" s="30">
        <f>+C57-(C$7+F57*C$8)</f>
        <v>-0.30015500000445172</v>
      </c>
      <c r="H57" s="30"/>
      <c r="J57" s="30">
        <f>+G57</f>
        <v>-0.30015500000445172</v>
      </c>
      <c r="K57" s="30"/>
      <c r="L57" s="30"/>
      <c r="M57" s="30"/>
      <c r="N57" s="30"/>
      <c r="O57" s="30">
        <f t="shared" ca="1" si="2"/>
        <v>-0.30020959850651702</v>
      </c>
      <c r="P57" s="30"/>
      <c r="Q57" s="35">
        <f t="shared" si="3"/>
        <v>29413.815849999999</v>
      </c>
    </row>
    <row r="58" spans="1:18">
      <c r="C58" s="10"/>
      <c r="D58" s="10"/>
    </row>
    <row r="59" spans="1:18">
      <c r="C59" s="10"/>
      <c r="D59" s="10"/>
    </row>
    <row r="60" spans="1:18">
      <c r="C60" s="10"/>
      <c r="D60" s="10"/>
    </row>
    <row r="61" spans="1:18">
      <c r="C61" s="10"/>
      <c r="D61" s="10"/>
    </row>
    <row r="62" spans="1:18">
      <c r="C62" s="10"/>
      <c r="D62" s="10"/>
    </row>
    <row r="63" spans="1:18">
      <c r="C63" s="10"/>
      <c r="D63" s="10"/>
    </row>
    <row r="64" spans="1:18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30"/>
    </sheetView>
  </sheetViews>
  <sheetFormatPr defaultRowHeight="12.75"/>
  <cols>
    <col min="1" max="1" width="13.28515625" customWidth="1"/>
  </cols>
  <sheetData>
    <row r="1" spans="1:4">
      <c r="A1" s="36">
        <v>28664.407999999999</v>
      </c>
      <c r="B1" t="s">
        <v>43</v>
      </c>
      <c r="C1">
        <v>0</v>
      </c>
      <c r="D1">
        <v>8.0000000000000002E-3</v>
      </c>
    </row>
    <row r="2" spans="1:4">
      <c r="A2" s="36">
        <v>28717.285</v>
      </c>
      <c r="B2" t="s">
        <v>43</v>
      </c>
      <c r="C2">
        <v>25</v>
      </c>
      <c r="D2">
        <v>-2.1000000000000001E-2</v>
      </c>
    </row>
    <row r="3" spans="1:4">
      <c r="A3" s="36">
        <v>34325.328999999998</v>
      </c>
      <c r="B3" t="s">
        <v>44</v>
      </c>
      <c r="C3">
        <v>2675</v>
      </c>
      <c r="D3">
        <v>-5.2999999999999999E-2</v>
      </c>
    </row>
    <row r="4" spans="1:4">
      <c r="A4" s="36">
        <v>34401.563999999998</v>
      </c>
      <c r="B4" t="s">
        <v>43</v>
      </c>
      <c r="C4">
        <v>2711</v>
      </c>
      <c r="D4">
        <v>-3.0000000000000001E-3</v>
      </c>
    </row>
    <row r="5" spans="1:4">
      <c r="A5" s="36">
        <v>38494.338000000003</v>
      </c>
      <c r="B5" t="s">
        <v>45</v>
      </c>
      <c r="C5">
        <v>4645</v>
      </c>
      <c r="D5">
        <v>-4.5999999999999999E-2</v>
      </c>
    </row>
    <row r="6" spans="1:4">
      <c r="A6" s="36">
        <v>38494.402999999998</v>
      </c>
      <c r="C6">
        <v>4645</v>
      </c>
      <c r="D6">
        <v>-1E-3</v>
      </c>
    </row>
    <row r="7" spans="1:4">
      <c r="A7" s="36">
        <v>38494.447</v>
      </c>
      <c r="B7" t="s">
        <v>45</v>
      </c>
      <c r="C7">
        <v>4645</v>
      </c>
      <c r="D7">
        <v>4.2999999999999997E-2</v>
      </c>
    </row>
    <row r="8" spans="1:4">
      <c r="A8" s="36">
        <v>38528.247000000003</v>
      </c>
      <c r="C8">
        <v>4661</v>
      </c>
      <c r="D8">
        <v>-1.7000000000000001E-2</v>
      </c>
    </row>
    <row r="9" spans="1:4">
      <c r="A9" s="36">
        <v>38528.290999999997</v>
      </c>
      <c r="C9">
        <v>4661</v>
      </c>
      <c r="D9">
        <v>2.7E-2</v>
      </c>
    </row>
    <row r="10" spans="1:4">
      <c r="A10" s="36">
        <v>38528.355000000003</v>
      </c>
      <c r="B10" t="s">
        <v>45</v>
      </c>
      <c r="C10">
        <v>4661</v>
      </c>
      <c r="D10">
        <v>7.0999999999999994E-2</v>
      </c>
    </row>
    <row r="11" spans="1:4">
      <c r="A11" s="36">
        <v>38547.286999999997</v>
      </c>
      <c r="C11">
        <v>4670</v>
      </c>
      <c r="D11">
        <v>-2.4E-2</v>
      </c>
    </row>
    <row r="12" spans="1:4">
      <c r="A12" s="36">
        <v>38549.374000000003</v>
      </c>
      <c r="C12">
        <v>4671</v>
      </c>
      <c r="D12">
        <v>-5.2999999999999999E-2</v>
      </c>
    </row>
    <row r="13" spans="1:4">
      <c r="A13" s="36">
        <v>38581.201000000001</v>
      </c>
      <c r="C13">
        <v>4686</v>
      </c>
      <c r="D13">
        <v>0.03</v>
      </c>
    </row>
    <row r="14" spans="1:4">
      <c r="A14" s="36">
        <v>38583.245999999999</v>
      </c>
      <c r="C14">
        <v>4687</v>
      </c>
      <c r="D14">
        <v>-4.1000000000000002E-2</v>
      </c>
    </row>
    <row r="15" spans="1:4">
      <c r="A15" s="36">
        <v>38583.292000000001</v>
      </c>
      <c r="C15">
        <v>4687</v>
      </c>
      <c r="D15">
        <v>5.0000000000000001E-3</v>
      </c>
    </row>
    <row r="16" spans="1:4">
      <c r="A16" s="36">
        <v>38822.489000000001</v>
      </c>
      <c r="B16" t="s">
        <v>45</v>
      </c>
      <c r="C16">
        <v>4800</v>
      </c>
      <c r="D16">
        <v>6.5000000000000002E-2</v>
      </c>
    </row>
    <row r="17" spans="1:4">
      <c r="A17" s="36">
        <v>38824.489000000001</v>
      </c>
      <c r="B17" t="s">
        <v>45</v>
      </c>
      <c r="C17">
        <v>4801</v>
      </c>
      <c r="D17">
        <v>-6.0999999999999999E-2</v>
      </c>
    </row>
    <row r="18" spans="1:4">
      <c r="A18" s="36">
        <v>38877.402000000002</v>
      </c>
      <c r="C18">
        <v>4826</v>
      </c>
      <c r="D18">
        <v>-4.4999999999999998E-2</v>
      </c>
    </row>
    <row r="19" spans="1:4">
      <c r="A19" s="36">
        <v>38877.446000000004</v>
      </c>
      <c r="C19">
        <v>4826</v>
      </c>
      <c r="D19">
        <v>-1E-3</v>
      </c>
    </row>
    <row r="20" spans="1:4">
      <c r="A20" s="36">
        <v>38877.491000000002</v>
      </c>
      <c r="C20">
        <v>4826</v>
      </c>
      <c r="D20">
        <v>4.3999999999999997E-2</v>
      </c>
    </row>
    <row r="21" spans="1:4">
      <c r="A21" s="36">
        <v>38911.207999999999</v>
      </c>
      <c r="B21" t="s">
        <v>45</v>
      </c>
      <c r="C21">
        <v>4842</v>
      </c>
      <c r="D21">
        <v>-9.9000000000000005E-2</v>
      </c>
    </row>
    <row r="22" spans="1:4">
      <c r="A22" s="36">
        <v>38911.292000000001</v>
      </c>
      <c r="C22">
        <v>4842</v>
      </c>
      <c r="D22">
        <v>-1.4999999999999999E-2</v>
      </c>
    </row>
    <row r="23" spans="1:4">
      <c r="A23" s="36">
        <v>38911.339999999997</v>
      </c>
      <c r="C23">
        <v>4842</v>
      </c>
      <c r="D23">
        <v>3.3000000000000002E-2</v>
      </c>
    </row>
    <row r="24" spans="1:4">
      <c r="A24" s="36">
        <v>38911.383999999998</v>
      </c>
      <c r="B24" t="s">
        <v>45</v>
      </c>
      <c r="C24">
        <v>4842</v>
      </c>
      <c r="D24">
        <v>7.6999999999999999E-2</v>
      </c>
    </row>
    <row r="25" spans="1:4">
      <c r="A25" s="36">
        <v>38964.218999999997</v>
      </c>
      <c r="C25">
        <v>4867</v>
      </c>
      <c r="D25">
        <v>6.0000000000000001E-3</v>
      </c>
    </row>
    <row r="26" spans="1:4">
      <c r="A26" s="36">
        <v>38964.264999999999</v>
      </c>
      <c r="B26" t="s">
        <v>45</v>
      </c>
      <c r="C26">
        <v>4867</v>
      </c>
      <c r="D26">
        <v>5.1999999999999998E-2</v>
      </c>
    </row>
    <row r="27" spans="1:4">
      <c r="A27" s="36">
        <v>38964.21</v>
      </c>
      <c r="C27">
        <v>5022</v>
      </c>
      <c r="D27">
        <v>-2.3E-2</v>
      </c>
    </row>
    <row r="28" spans="1:4">
      <c r="A28" s="36">
        <v>38964.256000000001</v>
      </c>
      <c r="C28">
        <v>5022</v>
      </c>
      <c r="D28">
        <v>2.3E-2</v>
      </c>
    </row>
    <row r="29" spans="1:4">
      <c r="A29" s="36">
        <v>38964.296999999999</v>
      </c>
      <c r="B29" t="s">
        <v>46</v>
      </c>
      <c r="C29">
        <v>5023</v>
      </c>
      <c r="D29">
        <v>-5.1999999999999998E-2</v>
      </c>
    </row>
    <row r="30" spans="1:4">
      <c r="A30" s="36">
        <v>38964.341999999997</v>
      </c>
      <c r="C30">
        <v>5023</v>
      </c>
      <c r="D30">
        <v>-7.0000000000000001E-3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2024-01-26T02:57:16Z</dcterms:modified>
</cp:coreProperties>
</file>