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ED68B7-88F8-405D-A54B-494C54B8DB1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F11" i="1"/>
  <c r="G11" i="1"/>
  <c r="Q22" i="1"/>
  <c r="C7" i="1"/>
  <c r="E22" i="1"/>
  <c r="F22" i="1"/>
  <c r="C8" i="1"/>
  <c r="E21" i="1"/>
  <c r="F21" i="1"/>
  <c r="Q24" i="1"/>
  <c r="Q23" i="1"/>
  <c r="E15" i="1"/>
  <c r="C17" i="1"/>
  <c r="Q21" i="1"/>
  <c r="G21" i="1"/>
  <c r="E23" i="1"/>
  <c r="F23" i="1"/>
  <c r="G23" i="1"/>
  <c r="I23" i="1"/>
  <c r="G22" i="1"/>
  <c r="I22" i="1"/>
  <c r="G24" i="1"/>
  <c r="I24" i="1"/>
  <c r="H21" i="1"/>
  <c r="C11" i="1"/>
  <c r="C12" i="1"/>
  <c r="C16" i="1" l="1"/>
  <c r="D18" i="1" s="1"/>
  <c r="C15" i="1"/>
  <c r="O23" i="1"/>
  <c r="O22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<sst xmlns="http://schemas.openxmlformats.org/spreadsheetml/2006/main" count="53" uniqueCount="48">
  <si>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</si>
  <si>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</si>
  <si>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</si>
  <si>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</si>
  <si>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</si>
  <si>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</si>
  <si>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</si>
  <si>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</si>
  <si>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</si>
  <si>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</si>
  <si>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</si>
  <si>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</si>
  <si>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</si>
  <si>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</si>
  <si>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</si>
  <si>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</si>
  <si>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</si>
  <si>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</si>
  <si>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</si>
  <si>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</si>
  <si>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</si>
  <si>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</si>
  <si>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</si>
  <si>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</si>
  <si>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</si>
  <si>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</si>
  <si>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</si>
  <si>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</si>
  <si>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</si>
  <si>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</si>
  <si>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</si>
  <si>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</si>
  <si>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</si>
  <si>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</si>
  <si>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</si>
  <si>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</si>
  <si>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</si>
  <si>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</si>
  <si>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BN Cir / na</t>
  </si>
  <si>
    <t>EA</t>
  </si>
  <si>
    <t>Cir_BN.xls</t>
  </si>
  <si>
    <t>IBVS 5653</t>
  </si>
  <si>
    <t>I</t>
  </si>
  <si>
    <t>GCVS</t>
  </si>
  <si>
    <t>II</t>
  </si>
  <si>
    <t>IBVS 5931</t>
  </si>
  <si>
    <t>The true cycle count (and the period) are not known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</si>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</sst>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3E-4B2F-BEF6-71295E6EE8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-0.49645000000600703</c:v>
                </c:pt>
                <c:pt idx="2">
                  <c:v>1.3567500000062864</c:v>
                </c:pt>
                <c:pt idx="3">
                  <c:v>-1.0054999999993015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3E-4B2F-BEF6-71295E6EE8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3E-4B2F-BEF6-71295E6EE8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3E-4B2F-BEF6-71295E6EE8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3E-4B2F-BEF6-71295E6EE8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3E-4B2F-BEF6-71295E6EE8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1.8E-3</c:v>
                  </c:pt>
                  <c:pt idx="2">
                    <c:v>3.0000000000000001E-3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3E-4B2F-BEF6-71295E6EE8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2264.5</c:v>
                </c:pt>
                <c:pt idx="2">
                  <c:v>2280.5</c:v>
                </c:pt>
                <c:pt idx="3">
                  <c:v>2281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-2.9418518838493363E-3</c:v>
                </c:pt>
                <c:pt idx="1">
                  <c:v>-4.7207615967335755E-2</c:v>
                </c:pt>
                <c:pt idx="2">
                  <c:v>-4.7520379149201854E-2</c:v>
                </c:pt>
                <c:pt idx="3">
                  <c:v>-4.7530152998635174E-2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3E-4B2F-BEF6-71295E6E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0936"/>
        <c:axId val="1"/>
      </c:scatterChart>
      <c:valAx>
        <c:axId val="681670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C52277-343A-93FE-5388-0F2B4D5A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38233.25</v>
      </c>
      <c r="G1">
        <v>6.7125000000000004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>
      <c r="A3" s="26" t="s">
        <v>46</v>
      </c>
    </row>
    <row r="4" spans="1:9" ht="14.25" thickTop="1" thickBot="1" x14ac:dyDescent="0.25">
      <c r="A4" s="5" t="s">
        <v>0</v>
      </c>
      <c r="C4" s="8">
        <v>38233.25</v>
      </c>
      <c r="D4" s="9">
        <v>6.7125000000000004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38233.25</v>
      </c>
    </row>
    <row r="8" spans="1:9" x14ac:dyDescent="0.2">
      <c r="A8" t="s">
        <v>3</v>
      </c>
      <c r="C8">
        <f>+D4</f>
        <v>6.7125000000000004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INTERCEPT(INDIRECT($G$11):G991,INDIRECT($F$11):F991)</f>
        <v>-2.9418518838493363E-3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SLOPE(INDIRECT($G$11):G991,INDIRECT($F$11):F991)</f>
        <v>-1.954769886663123E-5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(C7+C11)+(C8+C12)*INT(MAX(F21:F3532))</f>
        <v>53544.414969846999</v>
      </c>
      <c r="D15" s="16" t="s">
        <v>33</v>
      </c>
      <c r="E15" s="17">
        <f ca="1">TODAY()+15018.5-B9/24</f>
        <v>60335.5</v>
      </c>
    </row>
    <row r="16" spans="1:9" x14ac:dyDescent="0.2">
      <c r="A16" s="18" t="s">
        <v>4</v>
      </c>
      <c r="B16" s="12"/>
      <c r="C16" s="19">
        <f ca="1">+C8+C12</f>
        <v>6.7124804523011337</v>
      </c>
      <c r="D16" s="16" t="s">
        <v>34</v>
      </c>
      <c r="E16" s="17">
        <f ca="1">ROUND(2*(E15-C15)/C16,0)/2+1</f>
        <v>1012.5</v>
      </c>
    </row>
    <row r="17" spans="1:17" ht="13.5" thickBot="1" x14ac:dyDescent="0.25">
      <c r="A17" s="16" t="s">
        <v>30</v>
      </c>
      <c r="B17" s="12"/>
      <c r="C17" s="12">
        <f>COUNT(C21:C2190)</f>
        <v>4</v>
      </c>
      <c r="D17" s="16" t="s">
        <v>35</v>
      </c>
      <c r="E17" s="20">
        <f ca="1">+C15+C16*E16-15018.5-C9/24</f>
        <v>45322.697261135232</v>
      </c>
    </row>
    <row r="18" spans="1:17" ht="14.25" thickTop="1" thickBot="1" x14ac:dyDescent="0.25">
      <c r="A18" s="18" t="s">
        <v>5</v>
      </c>
      <c r="B18" s="12"/>
      <c r="C18" s="21">
        <f ca="1">+C15</f>
        <v>53544.414969846999</v>
      </c>
      <c r="D18" s="22">
        <f ca="1">+C16</f>
        <v>6.7124804523011337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38233.25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-2.9418518838493363E-3</v>
      </c>
      <c r="Q21" s="2">
        <f>+C21-15018.5</f>
        <v>23214.75</v>
      </c>
    </row>
    <row r="22" spans="1:17" x14ac:dyDescent="0.2">
      <c r="A22" s="32" t="s">
        <v>45</v>
      </c>
      <c r="B22" s="33" t="s">
        <v>42</v>
      </c>
      <c r="C22" s="32">
        <v>53433.209799999997</v>
      </c>
      <c r="D22" s="32">
        <v>1.8E-3</v>
      </c>
      <c r="E22">
        <f>+(C22-C$7)/C$8</f>
        <v>2264.426040968342</v>
      </c>
      <c r="F22">
        <f>ROUND(2*E22,0)/2</f>
        <v>2264.5</v>
      </c>
      <c r="G22">
        <f>+C22-(C$7+F22*C$8)</f>
        <v>-0.49645000000600703</v>
      </c>
      <c r="I22">
        <f>+G22</f>
        <v>-0.49645000000600703</v>
      </c>
      <c r="O22">
        <f ca="1">+C$11+C$12*$F22</f>
        <v>-4.7207615967335755E-2</v>
      </c>
      <c r="Q22" s="2">
        <f>+C22-15018.5</f>
        <v>38414.709799999997</v>
      </c>
    </row>
    <row r="23" spans="1:17" x14ac:dyDescent="0.2">
      <c r="A23" s="29" t="s">
        <v>41</v>
      </c>
      <c r="B23" s="30" t="s">
        <v>42</v>
      </c>
      <c r="C23" s="29">
        <v>53542.463000000003</v>
      </c>
      <c r="D23" s="29">
        <v>3.0000000000000001E-3</v>
      </c>
      <c r="E23">
        <f>+(C23-C$7)/C$8</f>
        <v>2280.7021229050283</v>
      </c>
      <c r="F23">
        <f>ROUND(2*E23,0)/2</f>
        <v>2280.5</v>
      </c>
      <c r="G23">
        <f>+C23-(C$7+F23*C$8)</f>
        <v>1.3567500000062864</v>
      </c>
      <c r="I23">
        <f>+G23</f>
        <v>1.3567500000062864</v>
      </c>
      <c r="O23">
        <f ca="1">+C$11+C$12*$F23</f>
        <v>-4.7520379149201854E-2</v>
      </c>
      <c r="Q23" s="2">
        <f>+C23-15018.5</f>
        <v>38523.963000000003</v>
      </c>
    </row>
    <row r="24" spans="1:17" x14ac:dyDescent="0.2">
      <c r="A24" s="31" t="s">
        <v>41</v>
      </c>
      <c r="B24" s="30" t="s">
        <v>44</v>
      </c>
      <c r="C24" s="31">
        <v>53543.457000000002</v>
      </c>
      <c r="D24" s="31">
        <v>3.0000000000000001E-3</v>
      </c>
      <c r="E24">
        <f>+(C24-C$7)/C$8</f>
        <v>2280.8502048417135</v>
      </c>
      <c r="F24">
        <f>ROUND(2*E24,0)/2</f>
        <v>2281</v>
      </c>
      <c r="G24">
        <f>+C24-(C$7+F24*C$8)</f>
        <v>-1.0054999999993015</v>
      </c>
      <c r="I24">
        <f>+G24</f>
        <v>-1.0054999999993015</v>
      </c>
      <c r="O24">
        <f ca="1">+C$11+C$12*$F24</f>
        <v>-4.7530152998635174E-2</v>
      </c>
      <c r="Q24" s="2">
        <f>+C24-15018.5</f>
        <v>38524.957000000002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2024-01-26T03:17:33Z</dcterms:modified>
</cp:coreProperties>
</file>