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223838-9869-4422-ACDE-3114D9A66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C7" i="1"/>
  <c r="C8" i="1"/>
  <c r="E22" i="1"/>
  <c r="F22" i="1"/>
  <c r="E21" i="1"/>
  <c r="F21" i="1"/>
  <c r="G21" i="1"/>
  <c r="H21" i="1"/>
  <c r="E14" i="1"/>
  <c r="G11" i="1"/>
  <c r="C17" i="1"/>
  <c r="Q21" i="1"/>
  <c r="G22" i="1"/>
  <c r="I22" i="1"/>
  <c r="C11" i="1"/>
  <c r="E15" i="1" l="1"/>
  <c r="C12" i="1"/>
  <c r="O22" i="1" l="1"/>
  <c r="C16" i="1"/>
  <c r="D18" i="1" s="1"/>
  <c r="O21" i="1"/>
  <c r="C15" i="1"/>
  <c r="C18" i="1" s="1"/>
  <c r="E16" i="1" l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<sst xmlns="http://schemas.openxmlformats.org/spreadsheetml/2006/main" count="47" uniqueCount="46">
  <si>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</si>
  <si>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</si>
  <si>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</si>
  <si>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</si>
  <si>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</si>
  <si>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</si>
  <si>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</si>
  <si>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</si>
  <si>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</si>
  <si>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</si>
  <si>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</si>
  <si>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</si>
  <si>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</si>
  <si>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</si>
  <si>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</si>
  <si>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</si>
  <si>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</si>
  <si>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</si>
  <si>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</si>
  <si>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</si>
  <si>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</si>
  <si>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</si>
  <si>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</si>
  <si>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</si>
  <si>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</si>
  <si>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</si>
  <si>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</si>
  <si>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</si>
  <si>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</si>
  <si>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</si>
  <si>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</si>
  <si>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</si>
  <si>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</si>
  <si>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</si>
  <si>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</si>
  <si>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</si>
  <si>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</si>
  <si>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</si>
  <si>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</si>
  <si>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S Cir / GSC 8703-0261</t>
  </si>
  <si>
    <t>OEJV 116</t>
  </si>
  <si>
    <t>I</t>
  </si>
  <si>
    <t>OEJV</t>
  </si>
  <si>
    <t>GCVS</t>
  </si>
  <si>
    <t>EA/DS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</si>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</sst>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 vertical="top"/>
    </xf>
    <xf numFmtId="165" fontId="13" fillId="0" borderId="0" xfId="0" applyNumberFormat="1" applyFont="1" applyAlignment="1">
      <alignment horizontal="left" vertical="top"/>
    </xf>
    <xf numFmtId="0" fontId="14" fillId="0" borderId="1" xfId="0" applyFont="1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Cir - O-C Diagr.</a:t>
            </a:r>
          </a:p>
        </c:rich>
      </c:tx>
      <c:layout>
        <c:manualLayout>
          <c:xMode val="edge"/>
          <c:yMode val="edge"/>
          <c:x val="0.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E-4469-A1A6-C1276D1824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0.63357200000609737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E-4469-A1A6-C1276D1824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E-4469-A1A6-C1276D1824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CE-4469-A1A6-C1276D1824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CE-4469-A1A6-C1276D1824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CE-4469-A1A6-C1276D1824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CE-4469-A1A6-C1276D1824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0.63357200000609737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CE-4469-A1A6-C1276D18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97520"/>
        <c:axId val="1"/>
      </c:scatterChart>
      <c:valAx>
        <c:axId val="69279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9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64661654135338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EB4FCD-1B3B-EB76-BCB1-43DE84221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32" t="s">
        <v>44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29117.473999999998</v>
      </c>
      <c r="D4" s="9">
        <v>9.9765960000000007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29117.473999999998</v>
      </c>
    </row>
    <row r="8" spans="1:7" x14ac:dyDescent="0.2">
      <c r="A8" t="s">
        <v>3</v>
      </c>
      <c r="C8">
        <f>+D4</f>
        <v>9.9765960000000007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2.4433937524338502E-4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60335.685139583329</v>
      </c>
    </row>
    <row r="15" spans="1:7" x14ac:dyDescent="0.2">
      <c r="A15" s="14" t="s">
        <v>18</v>
      </c>
      <c r="B15" s="12"/>
      <c r="C15" s="15">
        <f ca="1">(C7+C11)+(C8+C12)*INT(MAX(F21:F3533))</f>
        <v>54987.421000000002</v>
      </c>
      <c r="D15" s="16" t="s">
        <v>37</v>
      </c>
      <c r="E15" s="17">
        <f ca="1">ROUND(2*(E14-$C$7)/$C$8,0)/2+E13</f>
        <v>3130</v>
      </c>
    </row>
    <row r="16" spans="1:7" x14ac:dyDescent="0.2">
      <c r="A16" s="18" t="s">
        <v>4</v>
      </c>
      <c r="B16" s="12"/>
      <c r="C16" s="19">
        <f ca="1">+C8+C12</f>
        <v>9.9768403393752436</v>
      </c>
      <c r="D16" s="16" t="s">
        <v>38</v>
      </c>
      <c r="E16" s="26">
        <f ca="1">ROUND(2*(E14-$C$15)/$C$16,0)/2+E13</f>
        <v>537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45326.880095577842</v>
      </c>
    </row>
    <row r="18" spans="1:17" ht="14.25" thickTop="1" thickBot="1" x14ac:dyDescent="0.25">
      <c r="A18" s="18" t="s">
        <v>5</v>
      </c>
      <c r="B18" s="12"/>
      <c r="C18" s="21">
        <f ca="1">+C15</f>
        <v>54987.421000000002</v>
      </c>
      <c r="D18" s="22">
        <f ca="1">+C16</f>
        <v>9.9768403393752436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42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29117.473999999998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14098.973999999998</v>
      </c>
    </row>
    <row r="22" spans="1:17" x14ac:dyDescent="0.2">
      <c r="A22" s="29" t="s">
        <v>40</v>
      </c>
      <c r="B22" s="30" t="s">
        <v>41</v>
      </c>
      <c r="C22" s="31">
        <v>54987.421000000002</v>
      </c>
      <c r="D22" s="31">
        <v>0.01</v>
      </c>
      <c r="E22">
        <f>+(C22-C$7)/C$8</f>
        <v>2593.0635058290427</v>
      </c>
      <c r="F22">
        <f>ROUND(2*E22,0)/2</f>
        <v>2593</v>
      </c>
      <c r="G22">
        <f>+C22-(C$7+F22*C$8)</f>
        <v>0.63357200000609737</v>
      </c>
      <c r="I22">
        <f>+G22</f>
        <v>0.63357200000609737</v>
      </c>
      <c r="O22">
        <f ca="1">+C$11+C$12*$F22</f>
        <v>0.63357200000609737</v>
      </c>
      <c r="Q22" s="2">
        <f>+C22-15018.5</f>
        <v>39968.921000000002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2024-01-26T03:26:36Z</dcterms:modified>
</cp:coreProperties>
</file>