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1C78AA5-CB7D-4259-8C99-F61783AEF92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E23" i="1"/>
  <c r="F23" i="1"/>
  <c r="G23" i="1"/>
  <c r="I23" i="1"/>
  <c r="Q23" i="1"/>
  <c r="C9" i="1"/>
  <c r="D9" i="1"/>
  <c r="Q21" i="1"/>
  <c r="F15" i="1"/>
  <c r="F16" i="1" s="1"/>
  <c r="E21" i="1"/>
  <c r="F21" i="1"/>
  <c r="G21" i="1"/>
  <c r="I21" i="1"/>
  <c r="C17" i="1"/>
  <c r="C11" i="1"/>
  <c r="C12" i="1"/>
  <c r="C16" i="1" l="1"/>
  <c r="D18" i="1" s="1"/>
  <c r="O21" i="1"/>
  <c r="C15" i="1"/>
  <c r="F17" i="1" s="1"/>
  <c r="O23" i="1"/>
  <c r="O22" i="1"/>
  <c r="C18" i="1" l="1"/>
  <c r="F18" i="1"/>
</calcChain>
</file>

<file path=xl/sharedStrings.xml><?xml version="1.0" encoding="utf-8"?>
<sst xmlns="http://schemas.openxmlformats.org/spreadsheetml/2006/main" count="56" uniqueCount="51">
  <si>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</si>
  <si>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</si>
  <si>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</si>
  <si>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</si>
  <si>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</si>
  <si>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</si>
  <si>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</si>
  <si>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</si>
  <si>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</si>
  <si>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</si>
  <si>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</si>
  <si>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</si>
  <si>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</si>
  <si>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</si>
  <si>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</si>
  <si>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</si>
  <si>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</si>
  <si>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</si>
  <si>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</si>
  <si>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</si>
  <si>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</si>
  <si>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</si>
  <si>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</si>
  <si>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</si>
  <si>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</si>
  <si>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</si>
  <si>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</si>
  <si>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</si>
  <si>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</si>
  <si>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</si>
  <si>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</si>
  <si>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</si>
  <si>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</si>
  <si>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</si>
  <si>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</si>
  <si>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</si>
  <si>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</si>
  <si>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</si>
  <si>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</si>
  <si>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</si>
  <si>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</si>
  <si>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</si>
  <si>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</si>
  <si>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</si>
  <si>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VY Cir / GSC 9261-0134</t>
  </si>
  <si>
    <t>EA</t>
  </si>
  <si>
    <t>IBVS 5652</t>
  </si>
  <si>
    <t>OEJV 0048</t>
  </si>
  <si>
    <t>I</t>
  </si>
  <si>
    <t>OEJV 0155</t>
  </si>
  <si>
    <t>0,0060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</si>
</sst>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Font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VY Cir - O-C Diagr.</a:t>
            </a:r>
          </a:p>
        </c:rich>
      </c:tx>
      <c:layout>
        <c:manualLayout>
          <c:xMode val="edge"/>
          <c:yMode val="edge"/>
          <c:x val="0.39248120300751882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433</c:v>
                </c:pt>
                <c:pt idx="2">
                  <c:v>897.5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0C-4908-B3CB-4BD8558A7F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433</c:v>
                </c:pt>
                <c:pt idx="2">
                  <c:v>897.5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-2.0640000002458692E-2</c:v>
                </c:pt>
                <c:pt idx="2">
                  <c:v>0.11869999999908032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0C-4908-B3CB-4BD8558A7F4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433</c:v>
                </c:pt>
                <c:pt idx="2">
                  <c:v>897.5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0C-4908-B3CB-4BD8558A7F4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433</c:v>
                </c:pt>
                <c:pt idx="2">
                  <c:v>897.5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0C-4908-B3CB-4BD8558A7F4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433</c:v>
                </c:pt>
                <c:pt idx="2">
                  <c:v>897.5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0C-4908-B3CB-4BD8558A7F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433</c:v>
                </c:pt>
                <c:pt idx="2">
                  <c:v>897.5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0C-4908-B3CB-4BD8558A7F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433</c:v>
                </c:pt>
                <c:pt idx="2">
                  <c:v>897.5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0C-4908-B3CB-4BD8558A7F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433</c:v>
                </c:pt>
                <c:pt idx="2">
                  <c:v>897.5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-2.6869401422239675E-2</c:v>
                </c:pt>
                <c:pt idx="1">
                  <c:v>3.1276658289166939E-2</c:v>
                </c:pt>
                <c:pt idx="2">
                  <c:v>9.3652743129694363E-2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0C-4908-B3CB-4BD8558A7F4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433</c:v>
                </c:pt>
                <c:pt idx="2">
                  <c:v>897.5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0C-4908-B3CB-4BD8558A7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923200"/>
        <c:axId val="1"/>
      </c:scatterChart>
      <c:valAx>
        <c:axId val="526923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923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FE60CFE-2CEE-2159-FBAF-C33F51455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44</v>
      </c>
      <c r="F1" s="34" t="s">
        <v>42</v>
      </c>
      <c r="G1" s="35"/>
      <c r="H1" s="30"/>
      <c r="I1" s="36"/>
      <c r="J1" s="37"/>
      <c r="K1" s="33"/>
      <c r="L1" s="38"/>
      <c r="M1" s="39"/>
      <c r="N1" s="39"/>
      <c r="O1" s="40"/>
    </row>
    <row r="2" spans="1:15" x14ac:dyDescent="0.2">
      <c r="A2" t="s">
        <v>23</v>
      </c>
      <c r="B2" s="42" t="s">
        <v>45</v>
      </c>
      <c r="C2" s="29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>
        <v>51901.832000000002</v>
      </c>
      <c r="D7" t="s">
        <v>46</v>
      </c>
    </row>
    <row r="8" spans="1:15" x14ac:dyDescent="0.2">
      <c r="A8" t="s">
        <v>3</v>
      </c>
      <c r="C8">
        <v>4.6870799999999999</v>
      </c>
      <c r="D8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-2.6869401422239675E-2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1.342865120355811E-4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1">
        <v>1</v>
      </c>
    </row>
    <row r="15" spans="1:15" x14ac:dyDescent="0.2">
      <c r="A15" s="12" t="s">
        <v>17</v>
      </c>
      <c r="B15" s="10"/>
      <c r="C15" s="13">
        <f ca="1">(C7+C11)+(C8+C12)*INT(MAX(F21:F3533))</f>
        <v>56106.236345599871</v>
      </c>
      <c r="E15" s="14" t="s">
        <v>30</v>
      </c>
      <c r="F15" s="32">
        <f ca="1">NOW()+15018.5+$C$5/24</f>
        <v>60335.686869560181</v>
      </c>
    </row>
    <row r="16" spans="1:15" x14ac:dyDescent="0.2">
      <c r="A16" s="16" t="s">
        <v>4</v>
      </c>
      <c r="B16" s="10"/>
      <c r="C16" s="17">
        <f ca="1">+C8+C12</f>
        <v>4.6872142865120354</v>
      </c>
      <c r="E16" s="14" t="s">
        <v>35</v>
      </c>
      <c r="F16" s="15">
        <f ca="1">ROUND(2*(F15-$C$7)/$C$8,0)/2+F14</f>
        <v>1800.5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903.5</v>
      </c>
    </row>
    <row r="18" spans="1:21" ht="14.25" thickTop="1" thickBot="1" x14ac:dyDescent="0.25">
      <c r="A18" s="16" t="s">
        <v>5</v>
      </c>
      <c r="B18" s="10"/>
      <c r="C18" s="19">
        <f ca="1">+C15</f>
        <v>56106.236345599871</v>
      </c>
      <c r="D18" s="20">
        <f ca="1">+C16</f>
        <v>4.6872142865120354</v>
      </c>
      <c r="E18" s="14" t="s">
        <v>31</v>
      </c>
      <c r="F18" s="18">
        <f ca="1">+$C$15+$C$16*F17-15018.5-$C$5/24</f>
        <v>45323.030286796835</v>
      </c>
    </row>
    <row r="19" spans="1:21" ht="13.5" thickTop="1" x14ac:dyDescent="0.2">
      <c r="F19" s="41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>
        <v>51901.832000000002</v>
      </c>
      <c r="D21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-2.6869401422239675E-2</v>
      </c>
      <c r="Q21" s="2">
        <f>+C21-15018.5</f>
        <v>36883.332000000002</v>
      </c>
    </row>
    <row r="22" spans="1:21" x14ac:dyDescent="0.2">
      <c r="A22" t="s">
        <v>47</v>
      </c>
      <c r="B22" t="s">
        <v>48</v>
      </c>
      <c r="C22">
        <v>53931.317000000003</v>
      </c>
      <c r="D22">
        <v>6.0000000000000001E-3</v>
      </c>
      <c r="E22">
        <f>+(C22-C$7)/C$8</f>
        <v>432.99559640543805</v>
      </c>
      <c r="F22">
        <f>ROUND(2*E22,0)/2</f>
        <v>433</v>
      </c>
      <c r="G22">
        <f>+C22-(C$7+F22*C$8)</f>
        <v>-2.0640000002458692E-2</v>
      </c>
      <c r="I22">
        <f>+G22</f>
        <v>-2.0640000002458692E-2</v>
      </c>
      <c r="O22">
        <f ca="1">+C$11+C$12*$F22</f>
        <v>3.1276658289166939E-2</v>
      </c>
      <c r="Q22" s="2">
        <f>+C22-15018.5</f>
        <v>38912.817000000003</v>
      </c>
    </row>
    <row r="23" spans="1:21" x14ac:dyDescent="0.2">
      <c r="A23" t="s">
        <v>49</v>
      </c>
      <c r="B23" t="s">
        <v>48</v>
      </c>
      <c r="C23">
        <v>56108.605000000003</v>
      </c>
      <c r="D23" t="s">
        <v>50</v>
      </c>
      <c r="E23">
        <f>+(C23-C$7)/C$8</f>
        <v>897.5253249357811</v>
      </c>
      <c r="F23">
        <f>ROUND(2*E23,0)/2</f>
        <v>897.5</v>
      </c>
      <c r="G23">
        <f>+C23-(C$7+F23*C$8)</f>
        <v>0.11869999999908032</v>
      </c>
      <c r="I23">
        <f>+G23</f>
        <v>0.11869999999908032</v>
      </c>
      <c r="O23">
        <f ca="1">+C$11+C$12*$F23</f>
        <v>9.3652743129694363E-2</v>
      </c>
      <c r="Q23" s="2">
        <f>+C23-15018.5</f>
        <v>41090.105000000003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2024-01-26T03:29:05Z</dcterms:modified>
</cp:coreProperties>
</file>