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C17C3E9-A776-4833-A7FE-D623192271A7}" xr6:coauthVersionLast="47" xr6:coauthVersionMax="47" xr10:uidLastSave="{00000000-0000-0000-0000-000000000000}"/>
  <bookViews>
    <workbookView xWindow="14160" yWindow="67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2" i="1"/>
  <c r="Q23" i="1"/>
  <c r="Q24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F17" i="1" s="1"/>
  <c r="C17" i="1"/>
  <c r="Q21" i="1"/>
  <c r="E24" i="1"/>
  <c r="F24" i="1"/>
  <c r="G24" i="1"/>
  <c r="K24" i="1"/>
  <c r="E23" i="1"/>
  <c r="F23" i="1"/>
  <c r="G23" i="1"/>
  <c r="K23" i="1"/>
  <c r="C11" i="1"/>
  <c r="C12" i="1"/>
  <c r="O25" i="1" l="1"/>
  <c r="C16" i="1"/>
  <c r="D18" i="1" s="1"/>
  <c r="C15" i="1"/>
  <c r="F18" i="1" s="1"/>
  <c r="O23" i="1"/>
  <c r="O21" i="1"/>
  <c r="O22" i="1"/>
  <c r="O24" i="1"/>
  <c r="C18" i="1" l="1"/>
  <c r="F19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<sst xmlns="http://schemas.openxmlformats.org/spreadsheetml/2006/main" count="62" uniqueCount="54">
  <si>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</si>
  <si>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</si>
  <si>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</si>
  <si>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</si>
  <si>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</si>
  <si>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</si>
  <si>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</si>
  <si>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</si>
  <si>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</si>
  <si>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</si>
  <si>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</si>
  <si>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</si>
  <si>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</si>
  <si>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</si>
  <si>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</si>
  <si>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</si>
  <si>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</si>
  <si>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</si>
  <si>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</si>
  <si>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</si>
  <si>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</si>
  <si>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</si>
  <si>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</si>
  <si>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</si>
  <si>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</si>
  <si>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</si>
  <si>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</si>
  <si>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</si>
  <si>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</si>
  <si>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</si>
  <si>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</si>
  <si>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</si>
  <si>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</si>
  <si>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</si>
  <si>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</si>
  <si>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</si>
  <si>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</si>
  <si>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</si>
  <si>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</si>
  <si>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</si>
  <si>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</si>
  <si>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MO Cnc</t>
  </si>
  <si>
    <t>2017K</t>
  </si>
  <si>
    <t>G805.-0062</t>
  </si>
  <si>
    <t xml:space="preserve">EW        </t>
  </si>
  <si>
    <t>pr_6</t>
  </si>
  <si>
    <t xml:space="preserve">      </t>
  </si>
  <si>
    <t>MO Cnc / GSC 805.-0062</t>
  </si>
  <si>
    <t>GCVS</t>
  </si>
  <si>
    <t>OEJV 0179</t>
  </si>
  <si>
    <t>II</t>
  </si>
  <si>
    <t>VSB, 91</t>
  </si>
  <si>
    <t>I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</si>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</sst>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Cnc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FC-4F41-A506-35A7B15B95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FC-4F41-A506-35A7B15B95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FC-4F41-A506-35A7B15B95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4.7950000007404014E-3</c:v>
                </c:pt>
                <c:pt idx="2">
                  <c:v>5.0250000058440492E-3</c:v>
                </c:pt>
                <c:pt idx="3">
                  <c:v>5.3750000006402843E-3</c:v>
                </c:pt>
                <c:pt idx="4">
                  <c:v>1.1857499950565398E-2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FC-4F41-A506-35A7B15B95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FC-4F41-A506-35A7B15B95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FC-4F41-A506-35A7B15B95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FC-4F41-A506-35A7B15B95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-8.906688419018571E-4</c:v>
                </c:pt>
                <c:pt idx="1">
                  <c:v>5.7675451341798389E-3</c:v>
                </c:pt>
                <c:pt idx="2">
                  <c:v>5.7675451341798389E-3</c:v>
                </c:pt>
                <c:pt idx="3">
                  <c:v>5.7675451341798389E-3</c:v>
                </c:pt>
                <c:pt idx="4">
                  <c:v>1.0640533397152475E-2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FC-4F41-A506-35A7B15B95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11049</c:v>
                </c:pt>
                <c:pt idx="2">
                  <c:v>11049</c:v>
                </c:pt>
                <c:pt idx="3">
                  <c:v>11049</c:v>
                </c:pt>
                <c:pt idx="4">
                  <c:v>19135.5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FC-4F41-A506-35A7B15B9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81320"/>
        <c:axId val="1"/>
      </c:scatterChart>
      <c:valAx>
        <c:axId val="56008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8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FB3328-2526-8090-8DD4-5E2E349C4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8.4030000000000005</v>
      </c>
      <c r="L1" s="32">
        <v>12.361839999999999</v>
      </c>
      <c r="M1" s="33">
        <v>53664.875</v>
      </c>
      <c r="N1" s="33">
        <v>0.308035</v>
      </c>
      <c r="O1" s="31" t="s">
        <v>44</v>
      </c>
      <c r="P1" s="42">
        <v>12</v>
      </c>
      <c r="Q1" s="42">
        <v>12.45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53664.875</v>
      </c>
      <c r="D4" s="27">
        <v>0.308035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53664.875</v>
      </c>
      <c r="D7" s="28" t="s">
        <v>48</v>
      </c>
    </row>
    <row r="8" spans="1:19" x14ac:dyDescent="0.2">
      <c r="A8" t="s">
        <v>3</v>
      </c>
      <c r="C8" s="8">
        <f>N1</f>
        <v>0.308035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-8.906688419018571E-4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6.026078356486285E-7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59559.13536523209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0.30803560260783563</v>
      </c>
      <c r="E16" s="14" t="s">
        <v>30</v>
      </c>
      <c r="F16" s="35">
        <f ca="1">NOW()+15018.5+$C$5/24</f>
        <v>59955.777388888884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20423.5</v>
      </c>
    </row>
    <row r="18" spans="1:21" ht="14.25" thickTop="1" thickBot="1" x14ac:dyDescent="0.25">
      <c r="A18" s="16" t="s">
        <v>5</v>
      </c>
      <c r="B18" s="10"/>
      <c r="C18" s="19">
        <f ca="1">+C15</f>
        <v>59559.13536523209</v>
      </c>
      <c r="D18" s="20">
        <f ca="1">+C16</f>
        <v>0.30803560260783563</v>
      </c>
      <c r="E18" s="14" t="s">
        <v>36</v>
      </c>
      <c r="F18" s="23">
        <f ca="1">ROUND(2*(F16-$C$15)/$C$16,0)/2+F15</f>
        <v>1288.5</v>
      </c>
    </row>
    <row r="19" spans="1:21" ht="13.5" thickTop="1" x14ac:dyDescent="0.2">
      <c r="E19" s="14" t="s">
        <v>31</v>
      </c>
      <c r="F19" s="18">
        <f ca="1">+$C$15+$C$16*F18-15018.5-$C$5/24</f>
        <v>44937.935072525623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53664.875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-8.906688419018571E-4</v>
      </c>
      <c r="Q21" s="2">
        <f>+C21-15018.5</f>
        <v>38646.375</v>
      </c>
    </row>
    <row r="22" spans="1:21" x14ac:dyDescent="0.2">
      <c r="A22" s="44" t="s">
        <v>49</v>
      </c>
      <c r="B22" s="45" t="s">
        <v>50</v>
      </c>
      <c r="C22" s="46">
        <v>57068.358509999998</v>
      </c>
      <c r="D22" s="46">
        <v>2.9999999999999997E-4</v>
      </c>
      <c r="E22">
        <f>+(C22-C$7)/C$8</f>
        <v>11049.015566412902</v>
      </c>
      <c r="F22">
        <f>ROUND(2*E22,0)/2</f>
        <v>11049</v>
      </c>
      <c r="G22">
        <f>+C22-(C$7+F22*C$8)</f>
        <v>4.7950000007404014E-3</v>
      </c>
      <c r="K22">
        <f>+G22</f>
        <v>4.7950000007404014E-3</v>
      </c>
      <c r="O22">
        <f ca="1">+C$11+C$12*$F22</f>
        <v>5.7675451341798389E-3</v>
      </c>
      <c r="Q22" s="2">
        <f>+C22-15018.5</f>
        <v>42049.858509999998</v>
      </c>
    </row>
    <row r="23" spans="1:21" x14ac:dyDescent="0.2">
      <c r="A23" s="44" t="s">
        <v>49</v>
      </c>
      <c r="B23" s="45" t="s">
        <v>50</v>
      </c>
      <c r="C23" s="46">
        <v>57068.358740000003</v>
      </c>
      <c r="D23" s="46">
        <v>2.9999999999999997E-4</v>
      </c>
      <c r="E23">
        <f>+(C23-C$7)/C$8</f>
        <v>11049.016313081316</v>
      </c>
      <c r="F23">
        <f>ROUND(2*E23,0)/2</f>
        <v>11049</v>
      </c>
      <c r="G23">
        <f>+C23-(C$7+F23*C$8)</f>
        <v>5.0250000058440492E-3</v>
      </c>
      <c r="K23">
        <f>+G23</f>
        <v>5.0250000058440492E-3</v>
      </c>
      <c r="O23">
        <f ca="1">+C$11+C$12*$F23</f>
        <v>5.7675451341798389E-3</v>
      </c>
      <c r="Q23" s="2">
        <f>+C23-15018.5</f>
        <v>42049.858740000003</v>
      </c>
    </row>
    <row r="24" spans="1:21" x14ac:dyDescent="0.2">
      <c r="A24" s="44" t="s">
        <v>49</v>
      </c>
      <c r="B24" s="45" t="s">
        <v>50</v>
      </c>
      <c r="C24" s="46">
        <v>57068.359089999998</v>
      </c>
      <c r="D24" s="46">
        <v>4.0000000000000002E-4</v>
      </c>
      <c r="E24">
        <f>+(C24-C$7)/C$8</f>
        <v>11049.017449315817</v>
      </c>
      <c r="F24">
        <f>ROUND(2*E24,0)/2</f>
        <v>11049</v>
      </c>
      <c r="G24">
        <f>+C24-(C$7+F24*C$8)</f>
        <v>5.3750000006402843E-3</v>
      </c>
      <c r="K24">
        <f>+G24</f>
        <v>5.3750000006402843E-3</v>
      </c>
      <c r="O24">
        <f ca="1">+C$11+C$12*$F24</f>
        <v>5.7675451341798389E-3</v>
      </c>
      <c r="Q24" s="2">
        <f>+C24-15018.5</f>
        <v>42049.859089999998</v>
      </c>
    </row>
    <row r="25" spans="1:21" x14ac:dyDescent="0.2">
      <c r="A25" s="47" t="s">
        <v>51</v>
      </c>
      <c r="B25" s="48" t="s">
        <v>52</v>
      </c>
      <c r="C25" s="49">
        <v>59559.290599999949</v>
      </c>
      <c r="D25" s="47" t="s">
        <v>53</v>
      </c>
      <c r="E25">
        <f>+(C25-C$7)/C$8</f>
        <v>19135.538494002139</v>
      </c>
      <c r="F25">
        <f>ROUND(2*E25,0)/2</f>
        <v>19135.5</v>
      </c>
      <c r="G25">
        <f>+C25-(C$7+F25*C$8)</f>
        <v>1.1857499950565398E-2</v>
      </c>
      <c r="K25">
        <f>+G25</f>
        <v>1.1857499950565398E-2</v>
      </c>
      <c r="O25">
        <f ca="1">+C$11+C$12*$F25</f>
        <v>1.0640533397152475E-2</v>
      </c>
      <c r="Q25" s="2">
        <f>+C25-15018.5</f>
        <v>44540.790599999949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2023-01-11T05:39:26Z</dcterms:modified>
</cp:coreProperties>
</file>