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FB21D07-3E2B-4D8B-A393-661363C72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D9" i="1"/>
  <c r="E9" i="1"/>
  <c r="F16" i="1"/>
  <c r="Q21" i="1"/>
  <c r="C17" i="1"/>
  <c r="G21" i="1"/>
  <c r="H21" i="1"/>
  <c r="C11" i="1"/>
  <c r="C12" i="1"/>
  <c r="C15" i="1" l="1"/>
  <c r="F18" i="1" s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<sst xmlns="http://schemas.openxmlformats.org/spreadsheetml/2006/main" count="50" uniqueCount="46">
  <si>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</si>
  <si>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</si>
  <si>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</si>
  <si>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</si>
  <si>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</si>
  <si>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</si>
  <si>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</si>
  <si>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</si>
  <si>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</si>
  <si>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</si>
  <si>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</si>
  <si>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</si>
  <si>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</si>
  <si>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</si>
  <si>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</si>
  <si>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</si>
  <si>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</si>
  <si>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</si>
  <si>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</si>
  <si>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</si>
  <si>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</si>
  <si>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</si>
  <si>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</si>
  <si>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</si>
  <si>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</si>
  <si>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</si>
  <si>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</si>
  <si>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</si>
  <si>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</si>
  <si>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</si>
  <si>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</si>
  <si>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</si>
  <si>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</si>
  <si>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</si>
  <si>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</si>
  <si>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</si>
  <si>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</si>
  <si>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</si>
  <si>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</si>
  <si>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</si>
  <si>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</si>
  <si>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</si>
  <si>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</si>
  <si>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6084</t>
  </si>
  <si>
    <t>I</t>
  </si>
  <si>
    <t>NSVS 7317356 Cnc/ GSC 1935-0177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</si>
</sst>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1935-0177 -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AD-4947-8181-543B5237B1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5.2175000004353933E-2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AD-4947-8181-543B5237B1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AD-4947-8181-543B5237B1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AD-4947-8181-543B5237B1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AD-4947-8181-543B5237B1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AD-4947-8181-543B5237B1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AD-4947-8181-543B5237B1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5.2175000004353933E-2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AD-4947-8181-543B5237B1F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7047.5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AD-4947-8181-543B5237B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70520"/>
        <c:axId val="1"/>
      </c:scatterChart>
      <c:valAx>
        <c:axId val="11107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7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19050</xdr:rowOff>
    </xdr:from>
    <xdr:to>
      <xdr:col>17</xdr:col>
      <xdr:colOff>333375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E77271-7F00-A362-30B8-C5858745E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8" t="s">
        <v>45</v>
      </c>
    </row>
    <row r="2" spans="1:6" x14ac:dyDescent="0.2">
      <c r="A2" t="s">
        <v>24</v>
      </c>
      <c r="C2" s="2"/>
      <c r="D2" s="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40</v>
      </c>
      <c r="D4" s="27" t="s">
        <v>40</v>
      </c>
    </row>
    <row r="5" spans="1:6" ht="13.5" thickTop="1" x14ac:dyDescent="0.2">
      <c r="A5" s="8" t="s">
        <v>31</v>
      </c>
      <c r="B5" s="9"/>
      <c r="C5" s="10">
        <v>-9.5</v>
      </c>
      <c r="D5" s="9" t="s">
        <v>32</v>
      </c>
    </row>
    <row r="6" spans="1:6" x14ac:dyDescent="0.2">
      <c r="A6" s="4" t="s">
        <v>1</v>
      </c>
    </row>
    <row r="7" spans="1:6" x14ac:dyDescent="0.2">
      <c r="A7" t="s">
        <v>2</v>
      </c>
      <c r="C7" s="7">
        <v>53062.57</v>
      </c>
      <c r="D7" s="28" t="s">
        <v>41</v>
      </c>
    </row>
    <row r="8" spans="1:6" x14ac:dyDescent="0.2">
      <c r="A8" t="s">
        <v>3</v>
      </c>
      <c r="C8" s="7">
        <v>0.41871000000000003</v>
      </c>
      <c r="D8" s="28" t="s">
        <v>41</v>
      </c>
    </row>
    <row r="9" spans="1:6" x14ac:dyDescent="0.2">
      <c r="A9" s="23" t="s">
        <v>35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0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7.4033345164035377E-6</v>
      </c>
      <c r="D12" s="2"/>
      <c r="E12" s="9"/>
    </row>
    <row r="13" spans="1:6" x14ac:dyDescent="0.2">
      <c r="A13" s="9" t="s">
        <v>19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56013.271541298338</v>
      </c>
      <c r="E15" s="13" t="s">
        <v>37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0.4187174033345164</v>
      </c>
      <c r="E16" s="13" t="s">
        <v>33</v>
      </c>
      <c r="F16" s="14">
        <f ca="1">NOW()+15018.5+$C$5/24</f>
        <v>60314.685572453702</v>
      </c>
    </row>
    <row r="17" spans="1:18" ht="13.5" thickBot="1" x14ac:dyDescent="0.25">
      <c r="A17" s="13" t="s">
        <v>30</v>
      </c>
      <c r="B17" s="9"/>
      <c r="C17" s="9">
        <f>COUNT(C21:C2191)</f>
        <v>2</v>
      </c>
      <c r="E17" s="13" t="s">
        <v>38</v>
      </c>
      <c r="F17" s="14">
        <f ca="1">ROUND(2*(F16-$C$7)/$C$8,0)/2+F15</f>
        <v>17321</v>
      </c>
    </row>
    <row r="18" spans="1:18" ht="14.25" thickTop="1" thickBot="1" x14ac:dyDescent="0.25">
      <c r="A18" s="15" t="s">
        <v>5</v>
      </c>
      <c r="B18" s="9"/>
      <c r="C18" s="18">
        <f ca="1">+C15</f>
        <v>56013.271541298338</v>
      </c>
      <c r="D18" s="19">
        <f ca="1">+C16</f>
        <v>0.4187174033345164</v>
      </c>
      <c r="E18" s="13" t="s">
        <v>39</v>
      </c>
      <c r="F18" s="22">
        <f ca="1">ROUND(2*(F16-$C$15)/$C$16,0)/2+F15</f>
        <v>10274</v>
      </c>
    </row>
    <row r="19" spans="1:18" ht="13.5" thickTop="1" x14ac:dyDescent="0.2">
      <c r="E19" s="13" t="s">
        <v>34</v>
      </c>
      <c r="F19" s="17">
        <f ca="1">+$C$15+$C$16*F18-15018.5-$C$5/24</f>
        <v>45297.069976490493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41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5" t="s">
        <v>36</v>
      </c>
    </row>
    <row r="21" spans="1:18" x14ac:dyDescent="0.2">
      <c r="A21" t="s">
        <v>41</v>
      </c>
      <c r="C21" s="7">
        <f>C7</f>
        <v>53062.57</v>
      </c>
      <c r="D21" s="7"/>
      <c r="E21">
        <f>+(C21-C$7)/C$8</f>
        <v>0</v>
      </c>
      <c r="F21" s="35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38044.07</v>
      </c>
    </row>
    <row r="22" spans="1:18" x14ac:dyDescent="0.2">
      <c r="A22" s="36" t="s">
        <v>43</v>
      </c>
      <c r="B22" s="37" t="s">
        <v>44</v>
      </c>
      <c r="C22" s="36">
        <v>56013.480900000002</v>
      </c>
      <c r="D22" s="36">
        <v>2.5000000000000001E-3</v>
      </c>
      <c r="E22">
        <f>+(C22-C$7)/C$8</f>
        <v>7047.6246089178721</v>
      </c>
      <c r="F22" s="35">
        <f>ROUND(2*E22,0)/2</f>
        <v>7047.5</v>
      </c>
      <c r="G22">
        <f>+C22-(C$7+F22*C$8)</f>
        <v>5.2175000004353933E-2</v>
      </c>
      <c r="I22">
        <f>+G22</f>
        <v>5.2175000004353933E-2</v>
      </c>
      <c r="O22">
        <f ca="1">+C$11+C$12*$F22</f>
        <v>5.2175000004353933E-2</v>
      </c>
      <c r="Q22" s="1">
        <f>+C22-15018.5</f>
        <v>40994.980900000002</v>
      </c>
    </row>
    <row r="23" spans="1:18" x14ac:dyDescent="0.2">
      <c r="A23" s="33"/>
      <c r="B23" s="34"/>
      <c r="C23" s="33"/>
      <c r="D23" s="33"/>
      <c r="Q23" s="1"/>
    </row>
    <row r="24" spans="1:18" x14ac:dyDescent="0.2">
      <c r="A24" s="33"/>
      <c r="B24" s="34"/>
      <c r="C24" s="33"/>
      <c r="D24" s="33"/>
      <c r="Q24" s="1"/>
    </row>
    <row r="25" spans="1:18" x14ac:dyDescent="0.2">
      <c r="A25" s="29"/>
      <c r="B25" s="30"/>
      <c r="C25" s="31"/>
      <c r="D25" s="32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2024-01-05T03:27:13Z</dcterms:modified>
</cp:coreProperties>
</file>