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FA05B74-A4B6-4FD1-A9CB-495D856BF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H29" i="1" s="1"/>
  <c r="Q29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F27" i="1" s="1"/>
  <c r="G27" i="1" s="1"/>
  <c r="H27" i="1" s="1"/>
  <c r="Q27" i="1"/>
  <c r="E28" i="1"/>
  <c r="F28" i="1"/>
  <c r="G28" i="1" s="1"/>
  <c r="H28" i="1" s="1"/>
  <c r="Q28" i="1"/>
  <c r="E21" i="1"/>
  <c r="F21" i="1"/>
  <c r="G21" i="1"/>
  <c r="H21" i="1"/>
  <c r="E22" i="1"/>
  <c r="F22" i="1"/>
  <c r="G22" i="1"/>
  <c r="H22" i="1"/>
  <c r="E23" i="1"/>
  <c r="F23" i="1"/>
  <c r="G23" i="1"/>
  <c r="G11" i="1"/>
  <c r="F11" i="1"/>
  <c r="Q21" i="1"/>
  <c r="Q22" i="1"/>
  <c r="H23" i="1"/>
  <c r="Q23" i="1"/>
  <c r="E14" i="1"/>
  <c r="E15" i="1" s="1"/>
  <c r="C17" i="1"/>
  <c r="C11" i="1"/>
  <c r="C12" i="1"/>
  <c r="O28" i="1" l="1"/>
  <c r="S28" i="1" s="1"/>
  <c r="C16" i="1"/>
  <c r="D18" i="1" s="1"/>
  <c r="O21" i="1"/>
  <c r="S21" i="1" s="1"/>
  <c r="O22" i="1"/>
  <c r="S22" i="1" s="1"/>
  <c r="C15" i="1"/>
  <c r="O27" i="1"/>
  <c r="S27" i="1" s="1"/>
  <c r="O26" i="1"/>
  <c r="S26" i="1" s="1"/>
  <c r="O24" i="1"/>
  <c r="S24" i="1" s="1"/>
  <c r="O29" i="1"/>
  <c r="S29" i="1" s="1"/>
  <c r="O25" i="1"/>
  <c r="S25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<sst xmlns="http://schemas.openxmlformats.org/spreadsheetml/2006/main" count="71" uniqueCount="57">
  <si>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</si>
  <si>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</si>
  <si>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</si>
  <si>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</si>
  <si>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</si>
  <si>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</si>
  <si>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</si>
  <si>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</si>
  <si>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</si>
  <si>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</si>
  <si>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</si>
  <si>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</si>
  <si>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</si>
  <si>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</si>
  <si>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</si>
  <si>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</si>
  <si>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</si>
  <si>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</si>
  <si>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</si>
  <si>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</si>
  <si>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</si>
  <si>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</si>
  <si>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</si>
  <si>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</si>
  <si>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</si>
  <si>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</si>
  <si>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</si>
  <si>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</si>
  <si>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</si>
  <si>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</si>
  <si>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</si>
  <si>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</si>
  <si>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</si>
  <si>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</si>
  <si>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</si>
  <si>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</si>
  <si>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</si>
  <si>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</si>
  <si>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</si>
  <si>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</si>
  <si>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</si>
  <si>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</si>
  <si>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</si>
  <si>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G0809-0569</t>
  </si>
  <si>
    <t>G0809-0569_Cnc.xls</t>
  </si>
  <si>
    <t>EB / EW</t>
  </si>
  <si>
    <t>Cnc</t>
  </si>
  <si>
    <t>VSX</t>
  </si>
  <si>
    <t>IBVS 5992</t>
  </si>
  <si>
    <t>I</t>
  </si>
  <si>
    <t>IBVS 6011</t>
  </si>
  <si>
    <t>II</t>
  </si>
  <si>
    <t>IBVS 6063</t>
  </si>
  <si>
    <t>S2</t>
  </si>
  <si>
    <t>JBAV, 60</t>
  </si>
  <si>
    <t>OX Cnc / GSC 0809-0569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</si>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</sst>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0809-0569 -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4.8204999984591268E-3</c:v>
                </c:pt>
                <c:pt idx="2">
                  <c:v>1.919999995152466E-4</c:v>
                </c:pt>
                <c:pt idx="3">
                  <c:v>2.551099999982398E-2</c:v>
                </c:pt>
                <c:pt idx="4">
                  <c:v>2.8424500000255648E-2</c:v>
                </c:pt>
                <c:pt idx="5">
                  <c:v>3.197849999560276E-2</c:v>
                </c:pt>
                <c:pt idx="6">
                  <c:v>2.5291999998444226E-2</c:v>
                </c:pt>
                <c:pt idx="7">
                  <c:v>2.945950000139419E-2</c:v>
                </c:pt>
                <c:pt idx="8">
                  <c:v>3.2515999999304768E-2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3-4704-AA3D-15FE1FD04D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3-4704-AA3D-15FE1FD04D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3-4704-AA3D-15FE1FD04D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3-4704-AA3D-15FE1FD04D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D3-4704-AA3D-15FE1FD04D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D3-4704-AA3D-15FE1FD04D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2.5999999999999999E-3</c:v>
                  </c:pt>
                  <c:pt idx="5">
                    <c:v>1.6000000000000001E-3</c:v>
                  </c:pt>
                  <c:pt idx="6">
                    <c:v>2.3999999999999998E-3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D3-4704-AA3D-15FE1FD04D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-1.0598913336011991E-3</c:v>
                </c:pt>
                <c:pt idx="1">
                  <c:v>1.8177525107622356E-3</c:v>
                </c:pt>
                <c:pt idx="2">
                  <c:v>4.7351301522331841E-3</c:v>
                </c:pt>
                <c:pt idx="3">
                  <c:v>2.8260594485812959E-2</c:v>
                </c:pt>
                <c:pt idx="4">
                  <c:v>2.826212270877863E-2</c:v>
                </c:pt>
                <c:pt idx="5">
                  <c:v>2.8268235600641328E-2</c:v>
                </c:pt>
                <c:pt idx="6">
                  <c:v>2.8269763823606998E-2</c:v>
                </c:pt>
                <c:pt idx="7">
                  <c:v>2.8277404938435367E-2</c:v>
                </c:pt>
                <c:pt idx="8">
                  <c:v>3.1362887106130416E-2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D3-4704-AA3D-15FE1FD04D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941.5</c:v>
                </c:pt>
                <c:pt idx="2">
                  <c:v>1896</c:v>
                </c:pt>
                <c:pt idx="3">
                  <c:v>9593</c:v>
                </c:pt>
                <c:pt idx="4">
                  <c:v>9593.5</c:v>
                </c:pt>
                <c:pt idx="5">
                  <c:v>9595.5</c:v>
                </c:pt>
                <c:pt idx="6">
                  <c:v>9596</c:v>
                </c:pt>
                <c:pt idx="7">
                  <c:v>9598.5</c:v>
                </c:pt>
                <c:pt idx="8">
                  <c:v>10608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D3-4704-AA3D-15FE1FD04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35368"/>
        <c:axId val="1"/>
      </c:scatterChart>
      <c:valAx>
        <c:axId val="82973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3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104775</xdr:rowOff>
    </xdr:from>
    <xdr:to>
      <xdr:col>16</xdr:col>
      <xdr:colOff>257175</xdr:colOff>
      <xdr:row>19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BC73B4-0C6B-C0A7-A89C-7FD043B8C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55</v>
      </c>
      <c r="E1" t="s">
        <v>44</v>
      </c>
    </row>
    <row r="2" spans="1:7" s="9" customFormat="1" ht="12.95" customHeight="1" x14ac:dyDescent="0.2">
      <c r="A2" s="9" t="s">
        <v>24</v>
      </c>
      <c r="B2" s="9" t="s">
        <v>45</v>
      </c>
      <c r="C2" s="10" t="s">
        <v>42</v>
      </c>
      <c r="D2" s="11" t="s">
        <v>46</v>
      </c>
      <c r="E2" s="2" t="s">
        <v>43</v>
      </c>
      <c r="F2" s="9" t="s">
        <v>43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41</v>
      </c>
      <c r="D4" s="14" t="s">
        <v>41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15">
        <v>55565.893100000001</v>
      </c>
      <c r="D7" s="16" t="s">
        <v>47</v>
      </c>
    </row>
    <row r="8" spans="1:7" s="9" customFormat="1" ht="12.95" customHeight="1" x14ac:dyDescent="0.2">
      <c r="A8" s="9" t="s">
        <v>3</v>
      </c>
      <c r="C8" s="15">
        <v>0.386573</v>
      </c>
      <c r="D8" s="16" t="s">
        <v>47</v>
      </c>
    </row>
    <row r="9" spans="1:7" s="9" customFormat="1" ht="12.95" customHeight="1" x14ac:dyDescent="0.2">
      <c r="A9" s="17" t="s">
        <v>31</v>
      </c>
      <c r="C9" s="18">
        <v>-9.5</v>
      </c>
      <c r="D9" s="9" t="s">
        <v>32</v>
      </c>
    </row>
    <row r="10" spans="1:7" s="9" customFormat="1" ht="12.95" customHeight="1" thickBot="1" x14ac:dyDescent="0.25">
      <c r="C10" s="19" t="s">
        <v>20</v>
      </c>
      <c r="D10" s="19" t="s">
        <v>21</v>
      </c>
    </row>
    <row r="11" spans="1:7" s="9" customFormat="1" ht="12.95" customHeight="1" x14ac:dyDescent="0.2">
      <c r="A11" s="9" t="s">
        <v>15</v>
      </c>
      <c r="C11" s="20">
        <f ca="1">INTERCEPT(INDIRECT($G$11):G991,INDIRECT($F$11):F991)</f>
        <v>-1.0598913336011991E-3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SLOPE(INDIRECT($G$11):G991,INDIRECT($F$11):F991)</f>
        <v>3.0564459313472487E-6</v>
      </c>
      <c r="D12" s="11"/>
    </row>
    <row r="13" spans="1:7" s="9" customFormat="1" ht="12.95" customHeight="1" x14ac:dyDescent="0.2">
      <c r="A13" s="9" t="s">
        <v>19</v>
      </c>
      <c r="C13" s="11" t="s">
        <v>13</v>
      </c>
      <c r="D13" s="22" t="s">
        <v>38</v>
      </c>
      <c r="E13" s="18">
        <v>1</v>
      </c>
    </row>
    <row r="14" spans="1:7" s="9" customFormat="1" ht="12.95" customHeight="1" x14ac:dyDescent="0.2">
      <c r="D14" s="22" t="s">
        <v>33</v>
      </c>
      <c r="E14" s="23">
        <f ca="1">NOW()+15018.5+$C$9/24</f>
        <v>60313.788191087959</v>
      </c>
    </row>
    <row r="15" spans="1:7" s="9" customFormat="1" ht="12.95" customHeight="1" x14ac:dyDescent="0.2">
      <c r="A15" s="24" t="s">
        <v>17</v>
      </c>
      <c r="C15" s="25">
        <f ca="1">(C7+C11)+(C8+C12)*INT(MAX(F21:F3532))</f>
        <v>59666.690846887104</v>
      </c>
      <c r="D15" s="22" t="s">
        <v>39</v>
      </c>
      <c r="E15" s="23">
        <f ca="1">ROUND(2*(E14-$C$7)/$C$8,0)/2+E13</f>
        <v>12283</v>
      </c>
    </row>
    <row r="16" spans="1:7" s="9" customFormat="1" ht="12.95" customHeight="1" x14ac:dyDescent="0.2">
      <c r="A16" s="12" t="s">
        <v>4</v>
      </c>
      <c r="C16" s="26">
        <f ca="1">+C8+C12</f>
        <v>0.38657605644593135</v>
      </c>
      <c r="D16" s="22" t="s">
        <v>40</v>
      </c>
      <c r="E16" s="20">
        <f ca="1">ROUND(2*(E14-$C$15)/$C$16,0)/2+E13</f>
        <v>1675</v>
      </c>
    </row>
    <row r="17" spans="1:19" s="9" customFormat="1" ht="12.95" customHeight="1" thickBot="1" x14ac:dyDescent="0.25">
      <c r="A17" s="22" t="s">
        <v>30</v>
      </c>
      <c r="C17" s="11">
        <f>COUNT(C21:C2190)</f>
        <v>9</v>
      </c>
      <c r="D17" s="22" t="s">
        <v>34</v>
      </c>
      <c r="E17" s="27">
        <f ca="1">+$C$15+$C$16*E16-15018.5-$C$9/24</f>
        <v>45296.101574767374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59666.690846887104</v>
      </c>
      <c r="D18" s="29">
        <f ca="1">+C16</f>
        <v>0.38657605644593135</v>
      </c>
      <c r="E18" s="30" t="s">
        <v>35</v>
      </c>
    </row>
    <row r="19" spans="1:19" s="9" customFormat="1" ht="12.95" customHeight="1" thickTop="1" x14ac:dyDescent="0.2">
      <c r="A19" s="31" t="s">
        <v>36</v>
      </c>
      <c r="E19" s="32">
        <v>21</v>
      </c>
      <c r="S19" s="9">
        <f ca="1">SQRT(SUM(S21:S49)/(COUNT(S21:S49)-1))</f>
        <v>2.8223812482073393E-3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">
        <v>29</v>
      </c>
      <c r="I20" s="33" t="s">
        <v>53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37</v>
      </c>
    </row>
    <row r="21" spans="1:19" s="9" customFormat="1" ht="12.95" customHeight="1" x14ac:dyDescent="0.2">
      <c r="A21" s="3" t="s">
        <v>48</v>
      </c>
      <c r="B21" s="4" t="s">
        <v>49</v>
      </c>
      <c r="C21" s="3">
        <v>55565.893100000001</v>
      </c>
      <c r="D21" s="3">
        <v>6.9999999999999999E-4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-1.0598913336011991E-3</v>
      </c>
      <c r="Q21" s="36">
        <f>+C21-15018.5</f>
        <v>40547.393100000001</v>
      </c>
      <c r="S21" s="9">
        <f ca="1">+(O21-G21)^2</f>
        <v>1.1233696390429283E-6</v>
      </c>
    </row>
    <row r="22" spans="1:19" s="9" customFormat="1" ht="12.95" customHeight="1" x14ac:dyDescent="0.2">
      <c r="A22" s="3" t="s">
        <v>50</v>
      </c>
      <c r="B22" s="4" t="s">
        <v>51</v>
      </c>
      <c r="C22" s="3">
        <v>55929.856399999997</v>
      </c>
      <c r="D22" s="3">
        <v>2.9999999999999997E-4</v>
      </c>
      <c r="E22" s="9">
        <f>+(C22-C$7)/C$8</f>
        <v>941.51246983104306</v>
      </c>
      <c r="F22" s="9">
        <f>ROUND(2*E22,0)/2</f>
        <v>941.5</v>
      </c>
      <c r="G22" s="9">
        <f>+C22-(C$7+F22*C$8)</f>
        <v>4.8204999984591268E-3</v>
      </c>
      <c r="H22" s="9">
        <f>+G22</f>
        <v>4.8204999984591268E-3</v>
      </c>
      <c r="O22" s="9">
        <f ca="1">+C$11+C$12*$F22</f>
        <v>1.8177525107622356E-3</v>
      </c>
      <c r="Q22" s="36">
        <f>+C22-15018.5</f>
        <v>40911.356399999997</v>
      </c>
      <c r="S22" s="9">
        <f ca="1">+(O22-G22)^2</f>
        <v>9.0164924748699914E-6</v>
      </c>
    </row>
    <row r="23" spans="1:19" s="9" customFormat="1" ht="12.95" customHeight="1" x14ac:dyDescent="0.2">
      <c r="A23" s="37" t="s">
        <v>52</v>
      </c>
      <c r="B23" s="38" t="s">
        <v>49</v>
      </c>
      <c r="C23" s="39">
        <v>56298.835700000003</v>
      </c>
      <c r="D23" s="39">
        <v>4.0000000000000002E-4</v>
      </c>
      <c r="E23" s="9">
        <f>+(C23-C$7)/C$8</f>
        <v>1896.0004966720442</v>
      </c>
      <c r="F23" s="9">
        <f>ROUND(2*E23,0)/2</f>
        <v>1896</v>
      </c>
      <c r="G23" s="9">
        <f>+C23-(C$7+F23*C$8)</f>
        <v>1.919999995152466E-4</v>
      </c>
      <c r="H23" s="9">
        <f>+G23</f>
        <v>1.919999995152466E-4</v>
      </c>
      <c r="O23" s="9">
        <f ca="1">+C$11+C$12*$F23</f>
        <v>4.7351301522331841E-3</v>
      </c>
      <c r="Q23" s="36">
        <f>+C23-15018.5</f>
        <v>41280.335700000003</v>
      </c>
      <c r="S23" s="9">
        <f ca="1">+(O23-G23)^2</f>
        <v>2.064003158453491E-5</v>
      </c>
    </row>
    <row r="24" spans="1:19" s="9" customFormat="1" ht="12.95" customHeight="1" x14ac:dyDescent="0.2">
      <c r="A24" s="5" t="s">
        <v>54</v>
      </c>
      <c r="B24" s="6" t="s">
        <v>49</v>
      </c>
      <c r="C24" s="42">
        <v>59274.313399999999</v>
      </c>
      <c r="D24" s="43">
        <v>1.4E-3</v>
      </c>
      <c r="E24" s="9">
        <f t="shared" ref="E24:E28" si="0">+(C24-C$7)/C$8</f>
        <v>9593.065992710297</v>
      </c>
      <c r="F24" s="9">
        <f t="shared" ref="F24:F28" si="1">ROUND(2*E24,0)/2</f>
        <v>9593</v>
      </c>
      <c r="G24" s="9">
        <f t="shared" ref="G24:G28" si="2">+C24-(C$7+F24*C$8)</f>
        <v>2.551099999982398E-2</v>
      </c>
      <c r="H24" s="9">
        <f t="shared" ref="H24:H28" si="3">+G24</f>
        <v>2.551099999982398E-2</v>
      </c>
      <c r="O24" s="9">
        <f t="shared" ref="O24:O28" ca="1" si="4">+C$11+C$12*$F24</f>
        <v>2.8260594485812959E-2</v>
      </c>
      <c r="Q24" s="36">
        <f t="shared" ref="Q24:Q28" si="5">+C24-15018.5</f>
        <v>44255.813399999999</v>
      </c>
      <c r="S24" s="9">
        <f t="shared" ref="S24:S28" ca="1" si="6">+(O24-G24)^2</f>
        <v>7.5602698373809988E-6</v>
      </c>
    </row>
    <row r="25" spans="1:19" s="9" customFormat="1" ht="12.95" customHeight="1" x14ac:dyDescent="0.2">
      <c r="A25" s="5" t="s">
        <v>54</v>
      </c>
      <c r="B25" s="6" t="s">
        <v>49</v>
      </c>
      <c r="C25" s="42">
        <v>59274.509599999998</v>
      </c>
      <c r="D25" s="43">
        <v>2.5999999999999999E-3</v>
      </c>
      <c r="E25" s="9">
        <f t="shared" si="0"/>
        <v>9593.5735294497972</v>
      </c>
      <c r="F25" s="9">
        <f t="shared" si="1"/>
        <v>9593.5</v>
      </c>
      <c r="G25" s="9">
        <f t="shared" si="2"/>
        <v>2.8424500000255648E-2</v>
      </c>
      <c r="H25" s="9">
        <f t="shared" si="3"/>
        <v>2.8424500000255648E-2</v>
      </c>
      <c r="O25" s="9">
        <f t="shared" ca="1" si="4"/>
        <v>2.826212270877863E-2</v>
      </c>
      <c r="Q25" s="36">
        <f t="shared" si="5"/>
        <v>44256.009599999998</v>
      </c>
      <c r="S25" s="9">
        <f t="shared" ca="1" si="6"/>
        <v>2.6366384787412422E-8</v>
      </c>
    </row>
    <row r="26" spans="1:19" s="9" customFormat="1" ht="12.95" customHeight="1" x14ac:dyDescent="0.2">
      <c r="A26" s="5" t="s">
        <v>54</v>
      </c>
      <c r="B26" s="6" t="s">
        <v>49</v>
      </c>
      <c r="C26" s="42">
        <v>59275.2863</v>
      </c>
      <c r="D26" s="43">
        <v>1.6000000000000001E-3</v>
      </c>
      <c r="E26" s="9">
        <f t="shared" si="0"/>
        <v>9595.5827230561845</v>
      </c>
      <c r="F26" s="9">
        <f t="shared" si="1"/>
        <v>9595.5</v>
      </c>
      <c r="G26" s="9">
        <f t="shared" si="2"/>
        <v>3.197849999560276E-2</v>
      </c>
      <c r="H26" s="9">
        <f t="shared" si="3"/>
        <v>3.197849999560276E-2</v>
      </c>
      <c r="O26" s="9">
        <f t="shared" ca="1" si="4"/>
        <v>2.8268235600641328E-2</v>
      </c>
      <c r="Q26" s="36">
        <f t="shared" si="5"/>
        <v>44256.7863</v>
      </c>
      <c r="S26" s="9">
        <f t="shared" ca="1" si="6"/>
        <v>1.3766061880518528E-5</v>
      </c>
    </row>
    <row r="27" spans="1:19" s="9" customFormat="1" ht="12.95" customHeight="1" x14ac:dyDescent="0.2">
      <c r="A27" s="5" t="s">
        <v>54</v>
      </c>
      <c r="B27" s="6" t="s">
        <v>49</v>
      </c>
      <c r="C27" s="42">
        <v>59275.472900000001</v>
      </c>
      <c r="D27" s="43">
        <v>2.3999999999999998E-3</v>
      </c>
      <c r="E27" s="9">
        <f t="shared" si="0"/>
        <v>9596.065426193758</v>
      </c>
      <c r="F27" s="9">
        <f t="shared" si="1"/>
        <v>9596</v>
      </c>
      <c r="G27" s="9">
        <f t="shared" si="2"/>
        <v>2.5291999998444226E-2</v>
      </c>
      <c r="H27" s="9">
        <f t="shared" si="3"/>
        <v>2.5291999998444226E-2</v>
      </c>
      <c r="O27" s="9">
        <f t="shared" ca="1" si="4"/>
        <v>2.8269763823606998E-2</v>
      </c>
      <c r="Q27" s="36">
        <f t="shared" si="5"/>
        <v>44256.972900000001</v>
      </c>
      <c r="S27" s="9">
        <f t="shared" ca="1" si="6"/>
        <v>8.8670773984480276E-6</v>
      </c>
    </row>
    <row r="28" spans="1:19" s="9" customFormat="1" ht="12.95" customHeight="1" x14ac:dyDescent="0.2">
      <c r="A28" s="5" t="s">
        <v>54</v>
      </c>
      <c r="B28" s="6" t="s">
        <v>49</v>
      </c>
      <c r="C28" s="42">
        <v>59276.443500000001</v>
      </c>
      <c r="D28" s="43">
        <v>2.9999999999999997E-4</v>
      </c>
      <c r="E28" s="9">
        <f t="shared" si="0"/>
        <v>9598.5762068225158</v>
      </c>
      <c r="F28" s="9">
        <f t="shared" si="1"/>
        <v>9598.5</v>
      </c>
      <c r="G28" s="9">
        <f t="shared" si="2"/>
        <v>2.945950000139419E-2</v>
      </c>
      <c r="H28" s="9">
        <f t="shared" si="3"/>
        <v>2.945950000139419E-2</v>
      </c>
      <c r="O28" s="9">
        <f t="shared" ca="1" si="4"/>
        <v>2.8277404938435367E-2</v>
      </c>
      <c r="Q28" s="36">
        <f t="shared" si="5"/>
        <v>44257.943500000001</v>
      </c>
      <c r="S28" s="9">
        <f t="shared" ca="1" si="6"/>
        <v>1.3973487378716242E-6</v>
      </c>
    </row>
    <row r="29" spans="1:19" s="9" customFormat="1" ht="12.95" customHeight="1" x14ac:dyDescent="0.2">
      <c r="A29" s="8" t="s">
        <v>56</v>
      </c>
      <c r="B29" s="40" t="s">
        <v>49</v>
      </c>
      <c r="C29" s="41">
        <v>59666.692000000003</v>
      </c>
      <c r="D29" s="41">
        <v>1E-4</v>
      </c>
      <c r="E29" s="9">
        <f t="shared" ref="E29" si="7">+(C29-C$7)/C$8</f>
        <v>10608.084113479217</v>
      </c>
      <c r="F29" s="9">
        <f t="shared" ref="F29" si="8">ROUND(2*E29,0)/2</f>
        <v>10608</v>
      </c>
      <c r="G29" s="9">
        <f t="shared" ref="G29" si="9">+C29-(C$7+F29*C$8)</f>
        <v>3.2515999999304768E-2</v>
      </c>
      <c r="H29" s="9">
        <f t="shared" ref="H29" si="10">+G29</f>
        <v>3.2515999999304768E-2</v>
      </c>
      <c r="O29" s="9">
        <f t="shared" ref="O29" ca="1" si="11">+C$11+C$12*$F29</f>
        <v>3.1362887106130416E-2</v>
      </c>
      <c r="Q29" s="36">
        <f t="shared" ref="Q29" si="12">+C29-15018.5</f>
        <v>44648.192000000003</v>
      </c>
      <c r="S29" s="9">
        <f t="shared" ref="S29" ca="1" si="13">+(O29-G29)^2</f>
        <v>1.3296693444049238E-6</v>
      </c>
    </row>
    <row r="30" spans="1:19" s="9" customFormat="1" ht="12.95" customHeight="1" x14ac:dyDescent="0.2">
      <c r="C30" s="15"/>
      <c r="D30" s="15"/>
      <c r="Q30" s="36"/>
    </row>
    <row r="31" spans="1:19" s="9" customFormat="1" ht="12.95" customHeight="1" x14ac:dyDescent="0.2">
      <c r="C31" s="15"/>
      <c r="D31" s="15"/>
      <c r="Q31" s="36"/>
    </row>
    <row r="32" spans="1:19" s="9" customFormat="1" ht="12.95" customHeight="1" x14ac:dyDescent="0.2">
      <c r="C32" s="15"/>
      <c r="D32" s="15"/>
      <c r="Q32" s="36"/>
    </row>
    <row r="33" spans="3:4" s="9" customFormat="1" ht="12.95" customHeight="1" x14ac:dyDescent="0.2">
      <c r="C33" s="15"/>
      <c r="D33" s="15"/>
    </row>
    <row r="34" spans="3:4" s="9" customFormat="1" ht="12.95" customHeight="1" x14ac:dyDescent="0.2">
      <c r="C34" s="15"/>
      <c r="D34" s="15"/>
    </row>
    <row r="35" spans="3:4" s="9" customFormat="1" ht="12.95" customHeight="1" x14ac:dyDescent="0.2">
      <c r="C35" s="15"/>
      <c r="D35" s="15"/>
    </row>
    <row r="36" spans="3:4" s="9" customFormat="1" ht="12.95" customHeight="1" x14ac:dyDescent="0.2">
      <c r="C36" s="15"/>
      <c r="D36" s="15"/>
    </row>
    <row r="37" spans="3:4" s="9" customFormat="1" ht="12.95" customHeight="1" x14ac:dyDescent="0.2">
      <c r="C37" s="15"/>
      <c r="D37" s="15"/>
    </row>
    <row r="38" spans="3:4" s="9" customFormat="1" ht="12.95" customHeight="1" x14ac:dyDescent="0.2">
      <c r="C38" s="15"/>
      <c r="D38" s="15"/>
    </row>
    <row r="39" spans="3:4" s="9" customFormat="1" ht="12.95" customHeight="1" x14ac:dyDescent="0.2">
      <c r="C39" s="15"/>
      <c r="D39" s="15"/>
    </row>
    <row r="40" spans="3:4" s="9" customFormat="1" ht="12.95" customHeight="1" x14ac:dyDescent="0.2">
      <c r="C40" s="15"/>
      <c r="D40" s="15"/>
    </row>
    <row r="41" spans="3:4" s="9" customFormat="1" ht="12.95" customHeight="1" x14ac:dyDescent="0.2">
      <c r="C41" s="15"/>
      <c r="D41" s="15"/>
    </row>
    <row r="42" spans="3:4" s="9" customFormat="1" ht="12.95" customHeight="1" x14ac:dyDescent="0.2">
      <c r="C42" s="15"/>
      <c r="D42" s="15"/>
    </row>
    <row r="43" spans="3:4" s="9" customFormat="1" ht="12.95" customHeight="1" x14ac:dyDescent="0.2">
      <c r="C43" s="15"/>
      <c r="D43" s="15"/>
    </row>
    <row r="44" spans="3:4" s="9" customFormat="1" ht="12.95" customHeight="1" x14ac:dyDescent="0.2">
      <c r="C44" s="15"/>
      <c r="D44" s="15"/>
    </row>
    <row r="45" spans="3:4" s="9" customFormat="1" ht="12.95" customHeight="1" x14ac:dyDescent="0.2">
      <c r="C45" s="15"/>
      <c r="D45" s="15"/>
    </row>
    <row r="46" spans="3:4" s="9" customFormat="1" ht="12.95" customHeight="1" x14ac:dyDescent="0.2">
      <c r="C46" s="15"/>
      <c r="D46" s="15"/>
    </row>
    <row r="47" spans="3:4" s="9" customFormat="1" ht="12.95" customHeight="1" x14ac:dyDescent="0.2">
      <c r="C47" s="15"/>
      <c r="D47" s="15"/>
    </row>
    <row r="48" spans="3:4" s="9" customFormat="1" ht="12.95" customHeight="1" x14ac:dyDescent="0.2">
      <c r="C48" s="15"/>
      <c r="D48" s="15"/>
    </row>
    <row r="49" spans="3:4" s="9" customFormat="1" ht="12.95" customHeight="1" x14ac:dyDescent="0.2">
      <c r="C49" s="15"/>
      <c r="D49" s="15"/>
    </row>
    <row r="50" spans="3:4" s="9" customFormat="1" ht="12.95" customHeight="1" x14ac:dyDescent="0.2">
      <c r="C50" s="15"/>
      <c r="D50" s="15"/>
    </row>
    <row r="51" spans="3:4" s="9" customFormat="1" ht="12.95" customHeight="1" x14ac:dyDescent="0.2">
      <c r="C51" s="15"/>
      <c r="D51" s="15"/>
    </row>
    <row r="52" spans="3:4" s="9" customFormat="1" ht="12.95" customHeight="1" x14ac:dyDescent="0.2">
      <c r="C52" s="15"/>
      <c r="D52" s="15"/>
    </row>
    <row r="53" spans="3:4" s="9" customFormat="1" ht="12.95" customHeight="1" x14ac:dyDescent="0.2">
      <c r="C53" s="15"/>
      <c r="D53" s="15"/>
    </row>
    <row r="54" spans="3:4" s="9" customFormat="1" ht="12.95" customHeight="1" x14ac:dyDescent="0.2">
      <c r="C54" s="15"/>
      <c r="D54" s="15"/>
    </row>
    <row r="55" spans="3:4" s="9" customFormat="1" ht="12.95" customHeight="1" x14ac:dyDescent="0.2">
      <c r="C55" s="15"/>
      <c r="D55" s="15"/>
    </row>
    <row r="56" spans="3:4" s="9" customFormat="1" ht="12.95" customHeight="1" x14ac:dyDescent="0.2">
      <c r="C56" s="15"/>
      <c r="D56" s="15"/>
    </row>
    <row r="57" spans="3:4" s="9" customFormat="1" ht="12.95" customHeight="1" x14ac:dyDescent="0.2">
      <c r="C57" s="15"/>
      <c r="D57" s="15"/>
    </row>
    <row r="58" spans="3:4" s="9" customFormat="1" ht="12.95" customHeight="1" x14ac:dyDescent="0.2">
      <c r="C58" s="15"/>
      <c r="D58" s="15"/>
    </row>
    <row r="59" spans="3:4" s="9" customFormat="1" ht="12.95" customHeight="1" x14ac:dyDescent="0.2">
      <c r="C59" s="15"/>
      <c r="D59" s="15"/>
    </row>
    <row r="60" spans="3:4" s="9" customFormat="1" ht="12.95" customHeight="1" x14ac:dyDescent="0.2">
      <c r="C60" s="15"/>
      <c r="D60" s="15"/>
    </row>
    <row r="61" spans="3:4" s="9" customFormat="1" ht="12.95" customHeight="1" x14ac:dyDescent="0.2">
      <c r="C61" s="15"/>
      <c r="D61" s="15"/>
    </row>
    <row r="62" spans="3:4" s="9" customFormat="1" ht="12.95" customHeight="1" x14ac:dyDescent="0.2">
      <c r="C62" s="15"/>
      <c r="D62" s="15"/>
    </row>
    <row r="63" spans="3:4" s="9" customFormat="1" ht="12.95" customHeight="1" x14ac:dyDescent="0.2">
      <c r="C63" s="15"/>
      <c r="D63" s="15"/>
    </row>
    <row r="64" spans="3:4" s="9" customFormat="1" ht="12.95" customHeight="1" x14ac:dyDescent="0.2">
      <c r="C64" s="15"/>
      <c r="D64" s="15"/>
    </row>
    <row r="65" spans="3:4" s="9" customFormat="1" ht="12.95" customHeight="1" x14ac:dyDescent="0.2">
      <c r="C65" s="15"/>
      <c r="D65" s="15"/>
    </row>
    <row r="66" spans="3:4" s="9" customFormat="1" ht="12.95" customHeight="1" x14ac:dyDescent="0.2">
      <c r="C66" s="15"/>
      <c r="D66" s="15"/>
    </row>
    <row r="67" spans="3:4" s="9" customFormat="1" ht="12.95" customHeight="1" x14ac:dyDescent="0.2">
      <c r="C67" s="15"/>
      <c r="D67" s="15"/>
    </row>
    <row r="68" spans="3:4" s="9" customFormat="1" ht="12.95" customHeight="1" x14ac:dyDescent="0.2">
      <c r="C68" s="15"/>
      <c r="D68" s="15"/>
    </row>
    <row r="69" spans="3:4" s="9" customFormat="1" ht="12.95" customHeight="1" x14ac:dyDescent="0.2">
      <c r="C69" s="15"/>
      <c r="D69" s="15"/>
    </row>
    <row r="70" spans="3:4" s="9" customFormat="1" ht="12.95" customHeight="1" x14ac:dyDescent="0.2">
      <c r="C70" s="15"/>
      <c r="D70" s="15"/>
    </row>
    <row r="71" spans="3:4" s="9" customFormat="1" ht="12.95" customHeight="1" x14ac:dyDescent="0.2">
      <c r="C71" s="15"/>
      <c r="D71" s="15"/>
    </row>
    <row r="72" spans="3:4" s="9" customFormat="1" ht="12.95" customHeight="1" x14ac:dyDescent="0.2">
      <c r="C72" s="15"/>
      <c r="D72" s="15"/>
    </row>
    <row r="73" spans="3:4" s="9" customFormat="1" ht="12.95" customHeight="1" x14ac:dyDescent="0.2">
      <c r="C73" s="15"/>
      <c r="D73" s="15"/>
    </row>
    <row r="74" spans="3:4" s="9" customFormat="1" ht="12.95" customHeight="1" x14ac:dyDescent="0.2">
      <c r="C74" s="15"/>
      <c r="D74" s="15"/>
    </row>
    <row r="75" spans="3:4" s="9" customFormat="1" ht="12.95" customHeight="1" x14ac:dyDescent="0.2">
      <c r="C75" s="15"/>
      <c r="D75" s="15"/>
    </row>
    <row r="76" spans="3:4" s="9" customFormat="1" ht="12.95" customHeight="1" x14ac:dyDescent="0.2">
      <c r="C76" s="15"/>
      <c r="D76" s="15"/>
    </row>
    <row r="77" spans="3:4" s="9" customFormat="1" ht="12.95" customHeight="1" x14ac:dyDescent="0.2">
      <c r="C77" s="15"/>
      <c r="D77" s="15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2024-01-04T05:54:59Z</dcterms:modified>
</cp:coreProperties>
</file>