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449C420-BB4D-47ED-8D43-FAF34C2A8C0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G11" i="1"/>
  <c r="F11" i="1"/>
  <c r="Q22" i="1"/>
  <c r="Q23" i="1"/>
  <c r="I24" i="1"/>
  <c r="Q24" i="1"/>
  <c r="Q25" i="1"/>
  <c r="Q26" i="1"/>
  <c r="Q27" i="1"/>
  <c r="Q28" i="1"/>
  <c r="C21" i="1"/>
  <c r="E21" i="1"/>
  <c r="F21" i="1"/>
  <c r="G21" i="1"/>
  <c r="H21" i="1"/>
  <c r="A21" i="1"/>
  <c r="H20" i="1"/>
  <c r="E14" i="1"/>
  <c r="Q21" i="1"/>
  <c r="C17" i="1"/>
  <c r="C11" i="1"/>
  <c r="C12" i="1"/>
  <c r="C16" i="1" l="1"/>
  <c r="D18" i="1" s="1"/>
  <c r="O22" i="1"/>
  <c r="S22" i="1" s="1"/>
  <c r="C15" i="1"/>
  <c r="O25" i="1"/>
  <c r="S25" i="1" s="1"/>
  <c r="O26" i="1"/>
  <c r="S26" i="1" s="1"/>
  <c r="O27" i="1"/>
  <c r="S27" i="1" s="1"/>
  <c r="O28" i="1"/>
  <c r="S28" i="1" s="1"/>
  <c r="O23" i="1"/>
  <c r="S23" i="1" s="1"/>
  <c r="O24" i="1"/>
  <c r="S24" i="1" s="1"/>
  <c r="O21" i="1"/>
  <c r="S21" i="1" s="1"/>
  <c r="E15" i="1"/>
  <c r="C18" i="1" l="1"/>
  <c r="E16" i="1"/>
  <c r="E17" i="1" s="1"/>
  <c r="S19" i="1"/>
</calcChain>
</file>

<file path=xl/sharedStrings.xml><?xml version="1.0" encoding="utf-8"?>
<sst xmlns="http://schemas.openxmlformats.org/spreadsheetml/2006/main" count="68" uniqueCount="53">
  <si>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</si>
  <si>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</si>
  <si>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</si>
  <si>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</si>
  <si>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</si>
  <si>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</si>
  <si>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</si>
  <si>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</si>
  <si>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</si>
  <si>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</si>
  <si>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</si>
  <si>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</si>
  <si>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</si>
  <si>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</si>
  <si>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</si>
  <si>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</si>
  <si>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</si>
  <si>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</si>
  <si>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</si>
  <si>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</si>
  <si>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</si>
  <si>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</si>
  <si>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</si>
  <si>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</si>
  <si>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</si>
  <si>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</si>
  <si>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</si>
  <si>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</si>
  <si>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</si>
  <si>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</si>
  <si>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</si>
  <si>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</si>
  <si>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</si>
  <si>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</si>
  <si>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</si>
  <si>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</si>
  <si>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</si>
  <si>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</si>
  <si>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</si>
  <si>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</si>
  <si>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</si>
  <si>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AA Cru</t>
  </si>
  <si>
    <t>AA Cru / GSC 8979-1292</t>
  </si>
  <si>
    <t>Cru_AA.xls</t>
  </si>
  <si>
    <t>EA/DM</t>
  </si>
  <si>
    <t>Cru</t>
  </si>
  <si>
    <t>G8979-1292</t>
  </si>
  <si>
    <t>Kreiner</t>
  </si>
  <si>
    <t>VSS_2013-01-28</t>
  </si>
  <si>
    <t>II</t>
  </si>
  <si>
    <t>I</t>
  </si>
  <si>
    <t>VSS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</si>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</sst>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Cru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8.0000000000000007E-5</c:v>
                  </c:pt>
                  <c:pt idx="3">
                    <c:v>1.7000000000000001E-4</c:v>
                  </c:pt>
                  <c:pt idx="4">
                    <c:v>7.1000000000000005E-5</c:v>
                  </c:pt>
                  <c:pt idx="5">
                    <c:v>1.4499999999999999E-3</c:v>
                  </c:pt>
                  <c:pt idx="6">
                    <c:v>8.0000000000000007E-5</c:v>
                  </c:pt>
                  <c:pt idx="7">
                    <c:v>1.8000000000000001E-4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8.0000000000000007E-5</c:v>
                  </c:pt>
                  <c:pt idx="3">
                    <c:v>1.7000000000000001E-4</c:v>
                  </c:pt>
                  <c:pt idx="4">
                    <c:v>7.1000000000000005E-5</c:v>
                  </c:pt>
                  <c:pt idx="5">
                    <c:v>1.4499999999999999E-3</c:v>
                  </c:pt>
                  <c:pt idx="6">
                    <c:v>8.0000000000000007E-5</c:v>
                  </c:pt>
                  <c:pt idx="7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848.5</c:v>
                </c:pt>
                <c:pt idx="2">
                  <c:v>853</c:v>
                </c:pt>
                <c:pt idx="3">
                  <c:v>862</c:v>
                </c:pt>
                <c:pt idx="4">
                  <c:v>922.5</c:v>
                </c:pt>
                <c:pt idx="5">
                  <c:v>942</c:v>
                </c:pt>
                <c:pt idx="6">
                  <c:v>956.5</c:v>
                </c:pt>
                <c:pt idx="7">
                  <c:v>1032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CE-4B7F-986D-85908F70C00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8.0000000000000007E-5</c:v>
                  </c:pt>
                  <c:pt idx="3">
                    <c:v>1.7000000000000001E-4</c:v>
                  </c:pt>
                  <c:pt idx="4">
                    <c:v>7.1000000000000005E-5</c:v>
                  </c:pt>
                  <c:pt idx="5">
                    <c:v>1.4499999999999999E-3</c:v>
                  </c:pt>
                  <c:pt idx="6">
                    <c:v>8.0000000000000007E-5</c:v>
                  </c:pt>
                  <c:pt idx="7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8.0000000000000007E-5</c:v>
                  </c:pt>
                  <c:pt idx="3">
                    <c:v>1.7000000000000001E-4</c:v>
                  </c:pt>
                  <c:pt idx="4">
                    <c:v>7.1000000000000005E-5</c:v>
                  </c:pt>
                  <c:pt idx="5">
                    <c:v>1.4499999999999999E-3</c:v>
                  </c:pt>
                  <c:pt idx="6">
                    <c:v>8.0000000000000007E-5</c:v>
                  </c:pt>
                  <c:pt idx="7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848.5</c:v>
                </c:pt>
                <c:pt idx="2">
                  <c:v>853</c:v>
                </c:pt>
                <c:pt idx="3">
                  <c:v>862</c:v>
                </c:pt>
                <c:pt idx="4">
                  <c:v>922.5</c:v>
                </c:pt>
                <c:pt idx="5">
                  <c:v>942</c:v>
                </c:pt>
                <c:pt idx="6">
                  <c:v>956.5</c:v>
                </c:pt>
                <c:pt idx="7">
                  <c:v>1032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-1.9445999998424668E-2</c:v>
                </c:pt>
                <c:pt idx="2">
                  <c:v>-2.1287999996275175E-2</c:v>
                </c:pt>
                <c:pt idx="3">
                  <c:v>-2.0821999998588581E-2</c:v>
                </c:pt>
                <c:pt idx="4">
                  <c:v>-2.0028999999340158E-2</c:v>
                </c:pt>
                <c:pt idx="5">
                  <c:v>-2.0731999997224193E-2</c:v>
                </c:pt>
                <c:pt idx="6">
                  <c:v>-2.1023999994213227E-2</c:v>
                </c:pt>
                <c:pt idx="7">
                  <c:v>-2.1661999999196269E-2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CE-4B7F-986D-85908F70C00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8.0000000000000007E-5</c:v>
                  </c:pt>
                  <c:pt idx="3">
                    <c:v>1.7000000000000001E-4</c:v>
                  </c:pt>
                  <c:pt idx="4">
                    <c:v>7.1000000000000005E-5</c:v>
                  </c:pt>
                  <c:pt idx="5">
                    <c:v>1.4499999999999999E-3</c:v>
                  </c:pt>
                  <c:pt idx="6">
                    <c:v>8.0000000000000007E-5</c:v>
                  </c:pt>
                  <c:pt idx="7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8.0000000000000007E-5</c:v>
                  </c:pt>
                  <c:pt idx="3">
                    <c:v>1.7000000000000001E-4</c:v>
                  </c:pt>
                  <c:pt idx="4">
                    <c:v>7.1000000000000005E-5</c:v>
                  </c:pt>
                  <c:pt idx="5">
                    <c:v>1.4499999999999999E-3</c:v>
                  </c:pt>
                  <c:pt idx="6">
                    <c:v>8.0000000000000007E-5</c:v>
                  </c:pt>
                  <c:pt idx="7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848.5</c:v>
                </c:pt>
                <c:pt idx="2">
                  <c:v>853</c:v>
                </c:pt>
                <c:pt idx="3">
                  <c:v>862</c:v>
                </c:pt>
                <c:pt idx="4">
                  <c:v>922.5</c:v>
                </c:pt>
                <c:pt idx="5">
                  <c:v>942</c:v>
                </c:pt>
                <c:pt idx="6">
                  <c:v>956.5</c:v>
                </c:pt>
                <c:pt idx="7">
                  <c:v>1032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CE-4B7F-986D-85908F70C00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8.0000000000000007E-5</c:v>
                  </c:pt>
                  <c:pt idx="3">
                    <c:v>1.7000000000000001E-4</c:v>
                  </c:pt>
                  <c:pt idx="4">
                    <c:v>7.1000000000000005E-5</c:v>
                  </c:pt>
                  <c:pt idx="5">
                    <c:v>1.4499999999999999E-3</c:v>
                  </c:pt>
                  <c:pt idx="6">
                    <c:v>8.0000000000000007E-5</c:v>
                  </c:pt>
                  <c:pt idx="7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8.0000000000000007E-5</c:v>
                  </c:pt>
                  <c:pt idx="3">
                    <c:v>1.7000000000000001E-4</c:v>
                  </c:pt>
                  <c:pt idx="4">
                    <c:v>7.1000000000000005E-5</c:v>
                  </c:pt>
                  <c:pt idx="5">
                    <c:v>1.4499999999999999E-3</c:v>
                  </c:pt>
                  <c:pt idx="6">
                    <c:v>8.0000000000000007E-5</c:v>
                  </c:pt>
                  <c:pt idx="7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848.5</c:v>
                </c:pt>
                <c:pt idx="2">
                  <c:v>853</c:v>
                </c:pt>
                <c:pt idx="3">
                  <c:v>862</c:v>
                </c:pt>
                <c:pt idx="4">
                  <c:v>922.5</c:v>
                </c:pt>
                <c:pt idx="5">
                  <c:v>942</c:v>
                </c:pt>
                <c:pt idx="6">
                  <c:v>956.5</c:v>
                </c:pt>
                <c:pt idx="7">
                  <c:v>1032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CE-4B7F-986D-85908F70C00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8.0000000000000007E-5</c:v>
                  </c:pt>
                  <c:pt idx="3">
                    <c:v>1.7000000000000001E-4</c:v>
                  </c:pt>
                  <c:pt idx="4">
                    <c:v>7.1000000000000005E-5</c:v>
                  </c:pt>
                  <c:pt idx="5">
                    <c:v>1.4499999999999999E-3</c:v>
                  </c:pt>
                  <c:pt idx="6">
                    <c:v>8.0000000000000007E-5</c:v>
                  </c:pt>
                  <c:pt idx="7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8.0000000000000007E-5</c:v>
                  </c:pt>
                  <c:pt idx="3">
                    <c:v>1.7000000000000001E-4</c:v>
                  </c:pt>
                  <c:pt idx="4">
                    <c:v>7.1000000000000005E-5</c:v>
                  </c:pt>
                  <c:pt idx="5">
                    <c:v>1.4499999999999999E-3</c:v>
                  </c:pt>
                  <c:pt idx="6">
                    <c:v>8.0000000000000007E-5</c:v>
                  </c:pt>
                  <c:pt idx="7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848.5</c:v>
                </c:pt>
                <c:pt idx="2">
                  <c:v>853</c:v>
                </c:pt>
                <c:pt idx="3">
                  <c:v>862</c:v>
                </c:pt>
                <c:pt idx="4">
                  <c:v>922.5</c:v>
                </c:pt>
                <c:pt idx="5">
                  <c:v>942</c:v>
                </c:pt>
                <c:pt idx="6">
                  <c:v>956.5</c:v>
                </c:pt>
                <c:pt idx="7">
                  <c:v>1032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CE-4B7F-986D-85908F70C00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8.0000000000000007E-5</c:v>
                  </c:pt>
                  <c:pt idx="3">
                    <c:v>1.7000000000000001E-4</c:v>
                  </c:pt>
                  <c:pt idx="4">
                    <c:v>7.1000000000000005E-5</c:v>
                  </c:pt>
                  <c:pt idx="5">
                    <c:v>1.4499999999999999E-3</c:v>
                  </c:pt>
                  <c:pt idx="6">
                    <c:v>8.0000000000000007E-5</c:v>
                  </c:pt>
                  <c:pt idx="7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8.0000000000000007E-5</c:v>
                  </c:pt>
                  <c:pt idx="3">
                    <c:v>1.7000000000000001E-4</c:v>
                  </c:pt>
                  <c:pt idx="4">
                    <c:v>7.1000000000000005E-5</c:v>
                  </c:pt>
                  <c:pt idx="5">
                    <c:v>1.4499999999999999E-3</c:v>
                  </c:pt>
                  <c:pt idx="6">
                    <c:v>8.0000000000000007E-5</c:v>
                  </c:pt>
                  <c:pt idx="7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848.5</c:v>
                </c:pt>
                <c:pt idx="2">
                  <c:v>853</c:v>
                </c:pt>
                <c:pt idx="3">
                  <c:v>862</c:v>
                </c:pt>
                <c:pt idx="4">
                  <c:v>922.5</c:v>
                </c:pt>
                <c:pt idx="5">
                  <c:v>942</c:v>
                </c:pt>
                <c:pt idx="6">
                  <c:v>956.5</c:v>
                </c:pt>
                <c:pt idx="7">
                  <c:v>1032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CE-4B7F-986D-85908F70C00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8.0000000000000007E-5</c:v>
                  </c:pt>
                  <c:pt idx="3">
                    <c:v>1.7000000000000001E-4</c:v>
                  </c:pt>
                  <c:pt idx="4">
                    <c:v>7.1000000000000005E-5</c:v>
                  </c:pt>
                  <c:pt idx="5">
                    <c:v>1.4499999999999999E-3</c:v>
                  </c:pt>
                  <c:pt idx="6">
                    <c:v>8.0000000000000007E-5</c:v>
                  </c:pt>
                  <c:pt idx="7">
                    <c:v>1.8000000000000001E-4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8.0000000000000007E-5</c:v>
                  </c:pt>
                  <c:pt idx="3">
                    <c:v>1.7000000000000001E-4</c:v>
                  </c:pt>
                  <c:pt idx="4">
                    <c:v>7.1000000000000005E-5</c:v>
                  </c:pt>
                  <c:pt idx="5">
                    <c:v>1.4499999999999999E-3</c:v>
                  </c:pt>
                  <c:pt idx="6">
                    <c:v>8.0000000000000007E-5</c:v>
                  </c:pt>
                  <c:pt idx="7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848.5</c:v>
                </c:pt>
                <c:pt idx="2">
                  <c:v>853</c:v>
                </c:pt>
                <c:pt idx="3">
                  <c:v>862</c:v>
                </c:pt>
                <c:pt idx="4">
                  <c:v>922.5</c:v>
                </c:pt>
                <c:pt idx="5">
                  <c:v>942</c:v>
                </c:pt>
                <c:pt idx="6">
                  <c:v>956.5</c:v>
                </c:pt>
                <c:pt idx="7">
                  <c:v>1032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CE-4B7F-986D-85908F70C00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848.5</c:v>
                </c:pt>
                <c:pt idx="2">
                  <c:v>853</c:v>
                </c:pt>
                <c:pt idx="3">
                  <c:v>862</c:v>
                </c:pt>
                <c:pt idx="4">
                  <c:v>922.5</c:v>
                </c:pt>
                <c:pt idx="5">
                  <c:v>942</c:v>
                </c:pt>
                <c:pt idx="6">
                  <c:v>956.5</c:v>
                </c:pt>
                <c:pt idx="7">
                  <c:v>1032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-1.5261470089062101E-2</c:v>
                </c:pt>
                <c:pt idx="1">
                  <c:v>-2.0309322328104212E-2</c:v>
                </c:pt>
                <c:pt idx="2">
                  <c:v>-2.0336093494958293E-2</c:v>
                </c:pt>
                <c:pt idx="3">
                  <c:v>-2.0389635828666458E-2</c:v>
                </c:pt>
                <c:pt idx="4">
                  <c:v>-2.0749559294149133E-2</c:v>
                </c:pt>
                <c:pt idx="5">
                  <c:v>-2.0865567683850159E-2</c:v>
                </c:pt>
                <c:pt idx="6">
                  <c:v>-2.0951830332602204E-2</c:v>
                </c:pt>
                <c:pt idx="7">
                  <c:v>-2.140099102093182E-2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CE-4B7F-986D-85908F70C00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848.5</c:v>
                </c:pt>
                <c:pt idx="2">
                  <c:v>853</c:v>
                </c:pt>
                <c:pt idx="3">
                  <c:v>862</c:v>
                </c:pt>
                <c:pt idx="4">
                  <c:v>922.5</c:v>
                </c:pt>
                <c:pt idx="5">
                  <c:v>942</c:v>
                </c:pt>
                <c:pt idx="6">
                  <c:v>956.5</c:v>
                </c:pt>
                <c:pt idx="7">
                  <c:v>1032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1CE-4B7F-986D-85908F70C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489056"/>
        <c:axId val="1"/>
      </c:scatterChart>
      <c:valAx>
        <c:axId val="482489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2489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503759398496239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0</xdr:row>
      <xdr:rowOff>1</xdr:rowOff>
    </xdr:from>
    <xdr:to>
      <xdr:col>18</xdr:col>
      <xdr:colOff>219075</xdr:colOff>
      <xdr:row>18</xdr:row>
      <xdr:rowOff>123826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5625FA5-5752-32D4-F723-D97A67BAE8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M32" sqref="M3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45</v>
      </c>
      <c r="E2" s="32" t="s">
        <v>41</v>
      </c>
      <c r="F2" t="s">
        <v>46</v>
      </c>
    </row>
    <row r="3" spans="1:7" ht="13.5" thickBot="1" x14ac:dyDescent="0.25">
      <c r="E3" t="s">
        <v>46</v>
      </c>
    </row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52502.095999999998</v>
      </c>
      <c r="D7" s="30" t="s">
        <v>47</v>
      </c>
    </row>
    <row r="8" spans="1:7" x14ac:dyDescent="0.2">
      <c r="A8" t="s">
        <v>3</v>
      </c>
      <c r="C8" s="36">
        <v>3.787636</v>
      </c>
      <c r="D8" s="30" t="s">
        <v>47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-1.5261470089062101E-2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-5.9491481897962403E-6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60326.530633912036</v>
      </c>
    </row>
    <row r="15" spans="1:7" x14ac:dyDescent="0.2">
      <c r="A15" s="12" t="s">
        <v>17</v>
      </c>
      <c r="B15" s="10"/>
      <c r="C15" s="13">
        <f ca="1">(C7+C11)+(C8+C12)*INT(MAX(F21:F3533))</f>
        <v>56410.914951008977</v>
      </c>
      <c r="D15" s="14" t="s">
        <v>37</v>
      </c>
      <c r="E15" s="15">
        <f ca="1">ROUND(2*(E14-$C$7)/$C$8,0)/2+E13</f>
        <v>2067</v>
      </c>
    </row>
    <row r="16" spans="1:7" x14ac:dyDescent="0.2">
      <c r="A16" s="16" t="s">
        <v>4</v>
      </c>
      <c r="B16" s="10"/>
      <c r="C16" s="17">
        <f ca="1">+C8+C12</f>
        <v>3.7876300508518104</v>
      </c>
      <c r="D16" s="14" t="s">
        <v>38</v>
      </c>
      <c r="E16" s="24">
        <f ca="1">ROUND(2*(E14-$C$15)/$C$16,0)/2+E13</f>
        <v>1035</v>
      </c>
    </row>
    <row r="17" spans="1:19" ht="13.5" thickBot="1" x14ac:dyDescent="0.25">
      <c r="A17" s="14" t="s">
        <v>28</v>
      </c>
      <c r="B17" s="10"/>
      <c r="C17" s="10">
        <f>COUNT(C21:C2191)</f>
        <v>8</v>
      </c>
      <c r="D17" s="14" t="s">
        <v>32</v>
      </c>
      <c r="E17" s="18">
        <f ca="1">+$C$15+$C$16*E16-15018.5-$C$9/24</f>
        <v>45313.007886973937</v>
      </c>
    </row>
    <row r="18" spans="1:19" ht="14.25" thickTop="1" thickBot="1" x14ac:dyDescent="0.25">
      <c r="A18" s="16" t="s">
        <v>5</v>
      </c>
      <c r="B18" s="10"/>
      <c r="C18" s="19">
        <f ca="1">+C15</f>
        <v>56410.914951008977</v>
      </c>
      <c r="D18" s="20">
        <f ca="1">+C16</f>
        <v>3.7876300508518104</v>
      </c>
      <c r="E18" s="21" t="s">
        <v>33</v>
      </c>
    </row>
    <row r="19" spans="1:19" ht="13.5" thickTop="1" x14ac:dyDescent="0.2">
      <c r="A19" s="25" t="s">
        <v>34</v>
      </c>
      <c r="E19" s="26">
        <v>22</v>
      </c>
      <c r="S19">
        <f ca="1">SQRT(SUM(S21:S50)/(COUNT(S21:S50)-1))</f>
        <v>5.7985372497600047E-3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Kreiner</v>
      </c>
      <c r="I20" s="7" t="s">
        <v>51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Kreiner</v>
      </c>
      <c r="C21" s="8">
        <f>C$7</f>
        <v>52502.095999999998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-1.5261470089062101E-2</v>
      </c>
      <c r="Q21" s="2">
        <f>+C21-15018.5</f>
        <v>37483.595999999998</v>
      </c>
      <c r="S21">
        <f ca="1">+(O21-G21)^2</f>
        <v>2.3291246927933717E-4</v>
      </c>
    </row>
    <row r="22" spans="1:19" x14ac:dyDescent="0.2">
      <c r="A22" s="33" t="s">
        <v>48</v>
      </c>
      <c r="B22" s="34" t="s">
        <v>49</v>
      </c>
      <c r="C22" s="35">
        <v>55715.885699999999</v>
      </c>
      <c r="D22" s="35">
        <v>4.0000000000000002E-4</v>
      </c>
      <c r="E22">
        <f t="shared" ref="E22:E28" si="0">+(C22-C$7)/C$8</f>
        <v>848.49486592692676</v>
      </c>
      <c r="F22">
        <f t="shared" ref="F22:F28" si="1">ROUND(2*E22,0)/2</f>
        <v>848.5</v>
      </c>
      <c r="G22">
        <f t="shared" ref="G22:G28" si="2">+C22-(C$7+F22*C$8)</f>
        <v>-1.9445999998424668E-2</v>
      </c>
      <c r="I22">
        <f t="shared" ref="I22:I28" si="3">+G22</f>
        <v>-1.9445999998424668E-2</v>
      </c>
      <c r="O22">
        <f t="shared" ref="O22:O28" ca="1" si="4">+C$11+C$12*$F22</f>
        <v>-2.0309322328104212E-2</v>
      </c>
      <c r="Q22" s="2">
        <f t="shared" ref="Q22:Q28" si="5">+C22-15018.5</f>
        <v>40697.385699999999</v>
      </c>
      <c r="S22">
        <f t="shared" ref="S22:S28" ca="1" si="6">+(O22-G22)^2</f>
        <v>7.4532544492331489E-7</v>
      </c>
    </row>
    <row r="23" spans="1:19" x14ac:dyDescent="0.2">
      <c r="A23" s="33" t="s">
        <v>48</v>
      </c>
      <c r="B23" s="34" t="s">
        <v>50</v>
      </c>
      <c r="C23" s="35">
        <v>55732.928220000002</v>
      </c>
      <c r="D23" s="35">
        <v>8.0000000000000007E-5</v>
      </c>
      <c r="E23">
        <f t="shared" si="0"/>
        <v>852.9943796077564</v>
      </c>
      <c r="F23">
        <f t="shared" si="1"/>
        <v>853</v>
      </c>
      <c r="G23">
        <f t="shared" si="2"/>
        <v>-2.1287999996275175E-2</v>
      </c>
      <c r="I23">
        <f t="shared" si="3"/>
        <v>-2.1287999996275175E-2</v>
      </c>
      <c r="O23">
        <f t="shared" ca="1" si="4"/>
        <v>-2.0336093494958293E-2</v>
      </c>
      <c r="Q23" s="2">
        <f t="shared" si="5"/>
        <v>40714.428220000002</v>
      </c>
      <c r="S23">
        <f t="shared" ca="1" si="6"/>
        <v>9.0612598724934842E-7</v>
      </c>
    </row>
    <row r="24" spans="1:19" x14ac:dyDescent="0.2">
      <c r="A24" s="33" t="s">
        <v>48</v>
      </c>
      <c r="B24" s="34" t="s">
        <v>50</v>
      </c>
      <c r="C24" s="35">
        <v>55767.01741</v>
      </c>
      <c r="D24" s="35">
        <v>1.7000000000000001E-4</v>
      </c>
      <c r="E24">
        <f t="shared" si="0"/>
        <v>861.99450263964184</v>
      </c>
      <c r="F24">
        <f t="shared" si="1"/>
        <v>862</v>
      </c>
      <c r="G24">
        <f t="shared" si="2"/>
        <v>-2.0821999998588581E-2</v>
      </c>
      <c r="I24">
        <f t="shared" si="3"/>
        <v>-2.0821999998588581E-2</v>
      </c>
      <c r="O24">
        <f t="shared" ca="1" si="4"/>
        <v>-2.0389635828666458E-2</v>
      </c>
      <c r="Q24" s="2">
        <f t="shared" si="5"/>
        <v>40748.51741</v>
      </c>
      <c r="S24">
        <f t="shared" ca="1" si="6"/>
        <v>1.8693877543244606E-7</v>
      </c>
    </row>
    <row r="25" spans="1:19" x14ac:dyDescent="0.2">
      <c r="A25" s="33" t="s">
        <v>48</v>
      </c>
      <c r="B25" s="34" t="s">
        <v>49</v>
      </c>
      <c r="C25" s="35">
        <v>55996.170181000001</v>
      </c>
      <c r="D25" s="35">
        <v>7.1000000000000005E-5</v>
      </c>
      <c r="E25">
        <f t="shared" si="0"/>
        <v>922.49471200506161</v>
      </c>
      <c r="F25">
        <f t="shared" si="1"/>
        <v>922.5</v>
      </c>
      <c r="G25">
        <f t="shared" si="2"/>
        <v>-2.0028999999340158E-2</v>
      </c>
      <c r="I25">
        <f t="shared" si="3"/>
        <v>-2.0028999999340158E-2</v>
      </c>
      <c r="O25">
        <f t="shared" ca="1" si="4"/>
        <v>-2.0749559294149133E-2</v>
      </c>
      <c r="Q25" s="2">
        <f t="shared" si="5"/>
        <v>40977.670181000001</v>
      </c>
      <c r="S25">
        <f t="shared" ca="1" si="6"/>
        <v>5.1920569733560722E-7</v>
      </c>
    </row>
    <row r="26" spans="1:19" x14ac:dyDescent="0.2">
      <c r="A26" s="33" t="s">
        <v>48</v>
      </c>
      <c r="B26" s="34" t="s">
        <v>50</v>
      </c>
      <c r="C26" s="35">
        <v>56070.028380000003</v>
      </c>
      <c r="D26" s="35">
        <v>1.4499999999999999E-3</v>
      </c>
      <c r="E26">
        <f t="shared" si="0"/>
        <v>941.99452640116567</v>
      </c>
      <c r="F26">
        <f t="shared" si="1"/>
        <v>942</v>
      </c>
      <c r="G26">
        <f t="shared" si="2"/>
        <v>-2.0731999997224193E-2</v>
      </c>
      <c r="I26">
        <f t="shared" si="3"/>
        <v>-2.0731999997224193E-2</v>
      </c>
      <c r="O26">
        <f t="shared" ca="1" si="4"/>
        <v>-2.0865567683850159E-2</v>
      </c>
      <c r="Q26" s="2">
        <f t="shared" si="5"/>
        <v>41051.528380000003</v>
      </c>
      <c r="S26">
        <f t="shared" ca="1" si="6"/>
        <v>1.7840326910612128E-8</v>
      </c>
    </row>
    <row r="27" spans="1:19" x14ac:dyDescent="0.2">
      <c r="A27" s="33" t="s">
        <v>48</v>
      </c>
      <c r="B27" s="34" t="s">
        <v>49</v>
      </c>
      <c r="C27" s="35">
        <v>56124.948810000002</v>
      </c>
      <c r="D27" s="35">
        <v>8.0000000000000007E-5</v>
      </c>
      <c r="E27">
        <f t="shared" si="0"/>
        <v>956.49444930822392</v>
      </c>
      <c r="F27">
        <f t="shared" si="1"/>
        <v>956.5</v>
      </c>
      <c r="G27">
        <f t="shared" si="2"/>
        <v>-2.1023999994213227E-2</v>
      </c>
      <c r="I27">
        <f t="shared" si="3"/>
        <v>-2.1023999994213227E-2</v>
      </c>
      <c r="O27">
        <f t="shared" ca="1" si="4"/>
        <v>-2.0951830332602204E-2</v>
      </c>
      <c r="Q27" s="2">
        <f t="shared" si="5"/>
        <v>41106.448810000002</v>
      </c>
      <c r="S27">
        <f t="shared" ca="1" si="6"/>
        <v>5.2084600570496117E-9</v>
      </c>
    </row>
    <row r="28" spans="1:19" x14ac:dyDescent="0.2">
      <c r="A28" s="33" t="s">
        <v>48</v>
      </c>
      <c r="B28" s="34" t="s">
        <v>50</v>
      </c>
      <c r="C28" s="35">
        <v>56410.914689999998</v>
      </c>
      <c r="D28" s="35">
        <v>1.8000000000000001E-4</v>
      </c>
      <c r="E28">
        <f t="shared" si="0"/>
        <v>1031.9942808654264</v>
      </c>
      <c r="F28">
        <f t="shared" si="1"/>
        <v>1032</v>
      </c>
      <c r="G28">
        <f t="shared" si="2"/>
        <v>-2.1661999999196269E-2</v>
      </c>
      <c r="I28">
        <f t="shared" si="3"/>
        <v>-2.1661999999196269E-2</v>
      </c>
      <c r="O28">
        <f t="shared" ca="1" si="4"/>
        <v>-2.140099102093182E-2</v>
      </c>
      <c r="Q28" s="2">
        <f t="shared" si="5"/>
        <v>41392.414689999998</v>
      </c>
      <c r="S28">
        <f t="shared" ca="1" si="6"/>
        <v>6.8125686734651445E-8</v>
      </c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2024-01-16T23:44:06Z</dcterms:modified>
</cp:coreProperties>
</file>