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C46EC5E-AB0B-4FB3-B7A3-0187B2C1E3C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C7" i="1"/>
  <c r="E21" i="1"/>
  <c r="F21" i="1"/>
  <c r="G21" i="1"/>
  <c r="H21" i="1"/>
  <c r="C8" i="1"/>
  <c r="G11" i="1"/>
  <c r="Q21" i="1"/>
  <c r="E15" i="1"/>
  <c r="C17" i="1"/>
  <c r="E22" i="1"/>
  <c r="F22" i="1"/>
  <c r="G22" i="1"/>
  <c r="I22" i="1"/>
  <c r="C11" i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<sst xmlns="http://schemas.openxmlformats.org/spreadsheetml/2006/main" count="45" uniqueCount="44">
  <si>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</si>
  <si>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</si>
  <si>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</si>
  <si>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</si>
  <si>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</si>
  <si>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</si>
  <si>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</si>
  <si>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</si>
  <si>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</si>
  <si>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</si>
  <si>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</si>
  <si>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</si>
  <si>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</si>
  <si>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</si>
  <si>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</si>
  <si>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</si>
  <si>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</si>
  <si>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</si>
  <si>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</si>
  <si>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</si>
  <si>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</si>
  <si>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</si>
  <si>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</si>
  <si>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</si>
  <si>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</si>
  <si>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</si>
  <si>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</si>
  <si>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</si>
  <si>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</si>
  <si>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</si>
  <si>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</si>
  <si>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</si>
  <si>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</si>
  <si>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</si>
  <si>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</si>
  <si>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</si>
  <si>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</si>
  <si>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</si>
  <si>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</si>
  <si>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</si>
  <si>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AN Cru / GSC 8659-0869               </t>
  </si>
  <si>
    <t xml:space="preserve">EA/SD     </t>
  </si>
  <si>
    <t>IBVS 5809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</si>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</sst>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8.0000000000000004E-4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322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C-4C73-BB5D-F72787E445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322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-5.1020000028074719E-3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C-4C73-BB5D-F72787E445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322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5C-4C73-BB5D-F72787E445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322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5C-4C73-BB5D-F72787E445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322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5C-4C73-BB5D-F72787E445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322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5C-4C73-BB5D-F72787E445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322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5C-4C73-BB5D-F72787E445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322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-5.1020000028074719E-3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5C-4C73-BB5D-F72787E4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61624"/>
        <c:axId val="1"/>
      </c:scatterChart>
      <c:valAx>
        <c:axId val="48636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6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571500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F6EAE8-08EA-7071-3899-E41BB31BC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22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39</v>
      </c>
      <c r="C4" s="8">
        <v>52500.88</v>
      </c>
      <c r="D4" s="9">
        <v>3.2575409999999998</v>
      </c>
    </row>
    <row r="5" spans="1:7" x14ac:dyDescent="0.2">
      <c r="C5" s="31" t="s">
        <v>37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52500.88</v>
      </c>
    </row>
    <row r="8" spans="1:7" x14ac:dyDescent="0.2">
      <c r="A8" t="s">
        <v>2</v>
      </c>
      <c r="C8">
        <f>D4</f>
        <v>3.2575409999999998</v>
      </c>
      <c r="D8" s="30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SLOPE(INDIRECT($G$11):G975,INDIRECT($F$11):F975)</f>
        <v>-1.5844720505613267E-5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(C7+C11)+(C8+C12)*INT(MAX(F21:F3516))</f>
        <v>53549.803099999997</v>
      </c>
      <c r="D15" s="16" t="s">
        <v>31</v>
      </c>
      <c r="E15" s="17">
        <f ca="1">TODAY()+15018.5-B9/24</f>
        <v>60326.5</v>
      </c>
    </row>
    <row r="16" spans="1:7" x14ac:dyDescent="0.2">
      <c r="A16" s="18" t="s">
        <v>3</v>
      </c>
      <c r="B16" s="12"/>
      <c r="C16" s="19">
        <f ca="1">+C8+C12</f>
        <v>3.2575251552794944</v>
      </c>
      <c r="D16" s="16" t="s">
        <v>32</v>
      </c>
      <c r="E16" s="17">
        <f ca="1">ROUND(2*(E15-C15)/C16,0)/2+1</f>
        <v>2081.5</v>
      </c>
    </row>
    <row r="17" spans="1:17" ht="13.5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45312.237544047603</v>
      </c>
    </row>
    <row r="18" spans="1:17" ht="14.25" thickTop="1" thickBot="1" x14ac:dyDescent="0.25">
      <c r="A18" s="18" t="s">
        <v>4</v>
      </c>
      <c r="B18" s="12"/>
      <c r="C18" s="21">
        <f ca="1">+C15</f>
        <v>53549.803099999997</v>
      </c>
      <c r="D18" s="22">
        <f ca="1">+C16</f>
        <v>3.2575251552794944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52500.88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37482.379999999997</v>
      </c>
    </row>
    <row r="22" spans="1:17" x14ac:dyDescent="0.2">
      <c r="A22" s="34" t="s">
        <v>42</v>
      </c>
      <c r="B22" s="35"/>
      <c r="C22" s="34">
        <v>53549.803099999997</v>
      </c>
      <c r="D22" s="34">
        <v>8.0000000000000004E-4</v>
      </c>
      <c r="E22">
        <f>+(C22-C$7)/C$8</f>
        <v>321.99843378794003</v>
      </c>
      <c r="F22">
        <f>ROUND(2*E22,0)/2</f>
        <v>322</v>
      </c>
      <c r="G22">
        <f>+C22-(C$7+F22*C$8)</f>
        <v>-5.1020000028074719E-3</v>
      </c>
      <c r="I22">
        <f>+G22</f>
        <v>-5.1020000028074719E-3</v>
      </c>
      <c r="O22">
        <f ca="1">+C$11+C$12*$F22</f>
        <v>-5.1020000028074719E-3</v>
      </c>
      <c r="Q22" s="2">
        <f>+C22-15018.5</f>
        <v>38531.303099999997</v>
      </c>
    </row>
    <row r="23" spans="1:17" x14ac:dyDescent="0.2">
      <c r="C23" s="10"/>
      <c r="D23" s="10"/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2024-01-16T23:49:18Z</dcterms:modified>
</cp:coreProperties>
</file>