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BF0C605D-5CDB-4E28-9AD9-786C0450CA2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" i="1" l="1"/>
  <c r="E22" i="1"/>
  <c r="F22" i="1"/>
  <c r="G22" i="1"/>
  <c r="I22" i="1"/>
  <c r="Q22" i="1"/>
  <c r="A21" i="1"/>
  <c r="H20" i="1"/>
  <c r="C21" i="1"/>
  <c r="G11" i="1"/>
  <c r="F11" i="1"/>
  <c r="E21" i="1"/>
  <c r="F21" i="1"/>
  <c r="G21" i="1"/>
  <c r="H21" i="1"/>
  <c r="E14" i="1"/>
  <c r="E15" i="1" s="1"/>
  <c r="C17" i="1"/>
  <c r="Q21" i="1"/>
  <c r="C11" i="1"/>
  <c r="C12" i="1"/>
  <c r="C16" i="1" l="1"/>
  <c r="D18" i="1" s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<sst xmlns="http://schemas.openxmlformats.org/spreadsheetml/2006/main" count="52" uniqueCount="49">
  <si>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</si>
  <si>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</si>
  <si>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</si>
  <si>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</si>
  <si>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</si>
  <si>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</si>
  <si>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</si>
  <si>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</si>
  <si>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</si>
  <si>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</si>
  <si>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</si>
  <si>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</si>
  <si>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</si>
  <si>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</si>
  <si>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</si>
  <si>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</si>
  <si>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</si>
  <si>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</si>
  <si>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</si>
  <si>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</si>
  <si>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</si>
  <si>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</si>
  <si>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</si>
  <si>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</si>
  <si>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</si>
  <si>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</si>
  <si>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</si>
  <si>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</si>
  <si>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</si>
  <si>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</si>
  <si>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</si>
  <si>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</si>
  <si>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</si>
  <si>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</si>
  <si>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</si>
  <si>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</si>
  <si>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</si>
  <si>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</si>
  <si>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</si>
  <si>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</si>
  <si>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</si>
  <si>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FH Cru</t>
  </si>
  <si>
    <t>FH Cru / GSC 8996-0906</t>
  </si>
  <si>
    <t>EA:</t>
  </si>
  <si>
    <t>BRNO</t>
  </si>
  <si>
    <t>OEJV 0155</t>
  </si>
  <si>
    <t>I</t>
  </si>
  <si>
    <t>0,0050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</si>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</sst>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FH Cru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A6-491D-B7CE-F7C825AD532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-1.5270000003511086E-2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A6-491D-B7CE-F7C825AD532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A6-491D-B7CE-F7C825AD532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A6-491D-B7CE-F7C825AD532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A6-491D-B7CE-F7C825AD532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A6-491D-B7CE-F7C825AD532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A6-491D-B7CE-F7C825AD532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-1.5270000003511086E-2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A6-491D-B7CE-F7C825AD5324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2137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8A6-491D-B7CE-F7C825AD5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916760"/>
        <c:axId val="1"/>
      </c:scatterChart>
      <c:valAx>
        <c:axId val="482916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2916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48872180451127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0</xdr:rowOff>
    </xdr:from>
    <xdr:to>
      <xdr:col>17</xdr:col>
      <xdr:colOff>238125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1F950F3-B0FE-803E-CB82-2A1AF5F846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  <c r="E2" s="10" t="s">
        <v>41</v>
      </c>
      <c r="F2">
        <f>G2</f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54282.338000000003</v>
      </c>
      <c r="D7" s="30" t="s">
        <v>44</v>
      </c>
    </row>
    <row r="8" spans="1:7" x14ac:dyDescent="0.2">
      <c r="A8" t="s">
        <v>3</v>
      </c>
      <c r="C8" s="8">
        <v>0.85070999999999997</v>
      </c>
      <c r="D8" s="30" t="s">
        <v>44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-7.1455311200332645E-6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60326.541280902777</v>
      </c>
    </row>
    <row r="15" spans="1:7" x14ac:dyDescent="0.2">
      <c r="A15" s="12" t="s">
        <v>17</v>
      </c>
      <c r="B15" s="10"/>
      <c r="C15" s="13">
        <f ca="1">(C7+C11)+(C8+C12)*INT(MAX(F21:F3533))</f>
        <v>56100.29</v>
      </c>
      <c r="D15" s="14" t="s">
        <v>37</v>
      </c>
      <c r="E15" s="15">
        <f ca="1">ROUND(2*(E14-$C$7)/$C$8,0)/2+E13</f>
        <v>7106</v>
      </c>
    </row>
    <row r="16" spans="1:7" x14ac:dyDescent="0.2">
      <c r="A16" s="16" t="s">
        <v>4</v>
      </c>
      <c r="B16" s="10"/>
      <c r="C16" s="17">
        <f ca="1">+C8+C12</f>
        <v>0.85070285446887994</v>
      </c>
      <c r="D16" s="14" t="s">
        <v>38</v>
      </c>
      <c r="E16" s="24">
        <f ca="1">ROUND(2*(E14-$C$15)/$C$16,0)/2+E13</f>
        <v>4969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45309.328317189204</v>
      </c>
    </row>
    <row r="18" spans="1:18" ht="14.25" thickTop="1" thickBot="1" x14ac:dyDescent="0.25">
      <c r="A18" s="16" t="s">
        <v>5</v>
      </c>
      <c r="B18" s="10"/>
      <c r="C18" s="19">
        <f ca="1">+C15</f>
        <v>56100.29</v>
      </c>
      <c r="D18" s="20">
        <f ca="1">+C16</f>
        <v>0.85070285446887994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BRNO</v>
      </c>
      <c r="I20" s="7" t="s">
        <v>40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D7</f>
        <v>BRNO</v>
      </c>
      <c r="C21" s="8">
        <f>C$7</f>
        <v>54282.338000000003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39263.838000000003</v>
      </c>
    </row>
    <row r="22" spans="1:18" x14ac:dyDescent="0.2">
      <c r="A22" s="31" t="s">
        <v>45</v>
      </c>
      <c r="B22" s="32" t="s">
        <v>46</v>
      </c>
      <c r="C22" s="33">
        <v>56100.29</v>
      </c>
      <c r="D22" s="31" t="s">
        <v>47</v>
      </c>
      <c r="E22">
        <f>+(C22-C$7)/C$8</f>
        <v>2136.982050287404</v>
      </c>
      <c r="F22">
        <f>ROUND(2*E22,0)/2</f>
        <v>2137</v>
      </c>
      <c r="G22">
        <f>+C22-(C$7+F22*C$8)</f>
        <v>-1.5270000003511086E-2</v>
      </c>
      <c r="I22">
        <f>+G22</f>
        <v>-1.5270000003511086E-2</v>
      </c>
      <c r="O22">
        <f ca="1">+C$11+C$12*$F22</f>
        <v>-1.5270000003511086E-2</v>
      </c>
      <c r="Q22" s="2">
        <f>+C22-15018.5</f>
        <v>41081.79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2024-01-16T23:59:26Z</dcterms:modified>
</cp:coreProperties>
</file>