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7A501C9-735D-4FB1-9FEB-FEC103B94D8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7" i="1"/>
  <c r="C8" i="1"/>
  <c r="F11" i="1"/>
  <c r="G11" i="1"/>
  <c r="E14" i="1"/>
  <c r="E15" i="1" s="1"/>
  <c r="C17" i="1"/>
  <c r="Q21" i="1"/>
  <c r="G22" i="1"/>
  <c r="I22" i="1"/>
  <c r="E22" i="1"/>
  <c r="F22" i="1"/>
  <c r="E21" i="1"/>
  <c r="F21" i="1"/>
  <c r="G21" i="1"/>
  <c r="H21" i="1"/>
  <c r="C12" i="1"/>
  <c r="C16" i="1" l="1"/>
  <c r="D18" i="1" s="1"/>
  <c r="C11" i="1"/>
  <c r="C15" i="1" l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<sst xmlns="http://schemas.openxmlformats.org/spreadsheetml/2006/main" count="48" uniqueCount="47">
  <si>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</si>
  <si>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</si>
  <si>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</si>
  <si>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</si>
  <si>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</si>
  <si>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</si>
  <si>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</si>
  <si>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</si>
  <si>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</si>
  <si>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</si>
  <si>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</si>
  <si>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</si>
  <si>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</si>
  <si>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</si>
  <si>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</si>
  <si>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</si>
  <si>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</si>
  <si>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</si>
  <si>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</si>
  <si>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</si>
  <si>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</si>
  <si>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</si>
  <si>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</si>
  <si>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</si>
  <si>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</si>
  <si>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</si>
  <si>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</si>
  <si>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</si>
  <si>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</si>
  <si>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</si>
  <si>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</si>
  <si>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</si>
  <si>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</si>
  <si>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</si>
  <si>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</si>
  <si>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</si>
  <si>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</si>
  <si>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</si>
  <si>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</si>
  <si>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GCVS</t>
  </si>
  <si>
    <t>IBVS 2623</t>
  </si>
  <si>
    <t>I</t>
  </si>
  <si>
    <t>pg</t>
  </si>
  <si>
    <t>W Cru / GSC 8644-1552</t>
  </si>
  <si>
    <t>IBVS</t>
  </si>
  <si>
    <t>EB/GS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</si>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</sst>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Cru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85-480E-BE2C-B61970E1C9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0.31999999999970896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85-480E-BE2C-B61970E1C9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85-480E-BE2C-B61970E1C9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85-480E-BE2C-B61970E1C9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85-480E-BE2C-B61970E1C9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85-480E-BE2C-B61970E1C9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85-480E-BE2C-B61970E1C9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0.31999999999970896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85-480E-BE2C-B61970E1C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440736"/>
        <c:axId val="1"/>
      </c:scatterChart>
      <c:valAx>
        <c:axId val="645440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440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0</xdr:rowOff>
    </xdr:from>
    <xdr:to>
      <xdr:col>17</xdr:col>
      <xdr:colOff>66675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6CD49F-8A2B-B944-EF96-F2891DF99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D30" sqref="D3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s="31" t="s">
        <v>45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40731.599999999999</v>
      </c>
      <c r="D4" s="9">
        <v>198.53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40731.599999999999</v>
      </c>
    </row>
    <row r="8" spans="1:7" x14ac:dyDescent="0.2">
      <c r="A8" t="s">
        <v>3</v>
      </c>
      <c r="C8">
        <f>+D4</f>
        <v>198.53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1.2307692307681114E-2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60326.546715624994</v>
      </c>
    </row>
    <row r="15" spans="1:7" x14ac:dyDescent="0.2">
      <c r="A15" s="14" t="s">
        <v>18</v>
      </c>
      <c r="B15" s="12"/>
      <c r="C15" s="15">
        <f ca="1">(C7+C11)+(C8+C12)*INT(MAX(F21:F3533))</f>
        <v>45893.7</v>
      </c>
      <c r="D15" s="16" t="s">
        <v>37</v>
      </c>
      <c r="E15" s="17">
        <f ca="1">ROUND(2*(E14-$C$7)/$C$8,0)/2+E13</f>
        <v>99.5</v>
      </c>
    </row>
    <row r="16" spans="1:7" x14ac:dyDescent="0.2">
      <c r="A16" s="18" t="s">
        <v>4</v>
      </c>
      <c r="B16" s="12"/>
      <c r="C16" s="19">
        <f ca="1">+C8+C12</f>
        <v>198.54230769230767</v>
      </c>
      <c r="D16" s="16" t="s">
        <v>38</v>
      </c>
      <c r="E16" s="26">
        <f ca="1">ROUND(2*(E14-$C$15)/$C$16,0)/2+E13</f>
        <v>73.5</v>
      </c>
    </row>
    <row r="17" spans="1:17" ht="13.5" thickBot="1" x14ac:dyDescent="0.25">
      <c r="A17" s="16" t="s">
        <v>29</v>
      </c>
      <c r="B17" s="12"/>
      <c r="C17" s="12">
        <f>COUNT(C21:C2191)</f>
        <v>2</v>
      </c>
      <c r="D17" s="16" t="s">
        <v>33</v>
      </c>
      <c r="E17" s="20">
        <f ca="1">+$C$15+$C$16*E16-15018.5-$C$9/24</f>
        <v>45468.455448717948</v>
      </c>
    </row>
    <row r="18" spans="1:17" ht="14.25" thickTop="1" thickBot="1" x14ac:dyDescent="0.25">
      <c r="A18" s="18" t="s">
        <v>5</v>
      </c>
      <c r="B18" s="12"/>
      <c r="C18" s="21">
        <f ca="1">+C15</f>
        <v>45893.7</v>
      </c>
      <c r="D18" s="22">
        <f ca="1">+C16</f>
        <v>198.54230769230767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44</v>
      </c>
      <c r="J20" s="7" t="s">
        <v>46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40731.599999999999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25713.1</v>
      </c>
    </row>
    <row r="22" spans="1:17" x14ac:dyDescent="0.2">
      <c r="A22" s="29" t="s">
        <v>40</v>
      </c>
      <c r="B22" s="30" t="s">
        <v>41</v>
      </c>
      <c r="C22" s="29">
        <v>45893.7</v>
      </c>
      <c r="D22" s="29" t="s">
        <v>42</v>
      </c>
      <c r="E22">
        <f>+(C22-C$7)/C$8</f>
        <v>26.001611847076003</v>
      </c>
      <c r="F22">
        <f>ROUND(2*E22,0)/2</f>
        <v>26</v>
      </c>
      <c r="G22">
        <f>+C22-(C$7+F22*C$8)</f>
        <v>0.31999999999970896</v>
      </c>
      <c r="I22">
        <f>+G22</f>
        <v>0.31999999999970896</v>
      </c>
      <c r="O22">
        <f ca="1">+C$11+C$12*$F22</f>
        <v>0.31999999999970896</v>
      </c>
      <c r="Q22" s="2">
        <f>+C22-15018.5</f>
        <v>30875.199999999997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2024-01-17T00:07:16Z</dcterms:modified>
</cp:coreProperties>
</file>