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1E53EAE-F539-4F97-BB63-7F9690338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/>
  <c r="G24" i="1" s="1"/>
  <c r="J24" i="1" s="1"/>
  <c r="Q24" i="1"/>
  <c r="E22" i="1"/>
  <c r="F22" i="1"/>
  <c r="G22" i="1" s="1"/>
  <c r="I22" i="1" s="1"/>
  <c r="Q22" i="1"/>
  <c r="C21" i="1"/>
  <c r="C17" i="1" s="1"/>
  <c r="Q21" i="1"/>
  <c r="G11" i="1"/>
  <c r="F11" i="1"/>
  <c r="E21" i="1"/>
  <c r="F21" i="1"/>
  <c r="G21" i="1" s="1"/>
  <c r="H21" i="1" s="1"/>
  <c r="E15" i="1"/>
  <c r="C12" i="1"/>
  <c r="C16" i="1" l="1"/>
  <c r="D18" i="1" s="1"/>
  <c r="C11" i="1"/>
  <c r="O24" i="1" l="1"/>
  <c r="O23" i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<sst xmlns="http://schemas.openxmlformats.org/spreadsheetml/2006/main" count="51" uniqueCount="45">
  <si>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</si>
  <si>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</si>
  <si>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</si>
  <si>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</si>
  <si>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</si>
  <si>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</si>
  <si>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</si>
  <si>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</si>
  <si>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</si>
  <si>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</si>
  <si>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</si>
  <si>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</si>
  <si>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</si>
  <si>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</si>
  <si>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</si>
  <si>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</si>
  <si>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</si>
  <si>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</si>
  <si>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</si>
  <si>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</si>
  <si>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</si>
  <si>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</si>
  <si>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</si>
  <si>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</si>
  <si>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</si>
  <si>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</si>
  <si>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</si>
  <si>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</si>
  <si>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</si>
  <si>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</si>
  <si>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</si>
  <si>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</si>
  <si>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</si>
  <si>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</si>
  <si>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</si>
  <si>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</si>
  <si>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</si>
  <si>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ZZ Cru / GSC 8978-4049</t>
  </si>
  <si>
    <t>OEJV 0073</t>
  </si>
  <si>
    <t>I</t>
  </si>
  <si>
    <t>EA/DM</t>
  </si>
  <si>
    <t>OEJV</t>
  </si>
  <si>
    <t>JRBA</t>
  </si>
  <si>
    <t>CCD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</si>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</sst>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9" formatCode="0.0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169" fontId="0" fillId="0" borderId="0" xfId="0" applyNumberFormat="1" applyAlignment="1">
      <alignment horizontal="left"/>
    </xf>
    <xf numFmtId="169" fontId="13" fillId="0" borderId="0" xfId="0" applyNumberFormat="1" applyFont="1" applyAlignment="1">
      <alignment horizontal="left"/>
    </xf>
    <xf numFmtId="169" fontId="15" fillId="0" borderId="0" xfId="0" applyNumberFormat="1" applyFont="1" applyAlignment="1">
      <alignment horizontal="left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Cru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FA-4467-B729-A9FD65EBC5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-0.11228600009781076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FA-4467-B729-A9FD65EBC5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-0.13203399990743492</c:v>
                </c:pt>
                <c:pt idx="3">
                  <c:v>-0.13430999989213888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FA-4467-B729-A9FD65EBC5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FA-4467-B729-A9FD65EBC5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FA-4467-B729-A9FD65EBC5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FA-4467-B729-A9FD65EBC5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8.0000000000000007E-5</c:v>
                  </c:pt>
                  <c:pt idx="3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FA-4467-B729-A9FD65EBC5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13419</c:v>
                </c:pt>
                <c:pt idx="2">
                  <c:v>16346</c:v>
                </c:pt>
                <c:pt idx="3">
                  <c:v>16390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-4.0644329779557231E-4</c:v>
                </c:pt>
                <c:pt idx="1">
                  <c:v>-0.11001579695764885</c:v>
                </c:pt>
                <c:pt idx="2">
                  <c:v>-0.13392417896542816</c:v>
                </c:pt>
                <c:pt idx="3">
                  <c:v>-0.13428358067651197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FA-4467-B729-A9FD65EBC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4016"/>
        <c:axId val="1"/>
      </c:scatterChart>
      <c:valAx>
        <c:axId val="53265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4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9525</xdr:rowOff>
    </xdr:from>
    <xdr:to>
      <xdr:col>16</xdr:col>
      <xdr:colOff>428625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9A6593-131C-5A87-BE9D-26C6D7367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selection activeCell="K30" sqref="J30:K3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570312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29262.748</v>
      </c>
      <c r="D4" s="9">
        <v>1.8621939999999999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v>29262.748</v>
      </c>
    </row>
    <row r="8" spans="1:7" x14ac:dyDescent="0.2">
      <c r="A8" t="s">
        <v>3</v>
      </c>
      <c r="C8">
        <v>1.8621939999999999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-4.0644329779557231E-4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-8.1682207064500544E-6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59783.973376419322</v>
      </c>
      <c r="D15" s="16" t="s">
        <v>32</v>
      </c>
      <c r="E15" s="17">
        <f ca="1">TODAY()+15018.5-B9/24</f>
        <v>60326.5</v>
      </c>
    </row>
    <row r="16" spans="1:7" x14ac:dyDescent="0.2">
      <c r="A16" s="18" t="s">
        <v>4</v>
      </c>
      <c r="B16" s="12"/>
      <c r="C16" s="19">
        <f ca="1">+C8+C12</f>
        <v>1.8621858317792934</v>
      </c>
      <c r="D16" s="16" t="s">
        <v>33</v>
      </c>
      <c r="E16" s="17">
        <f ca="1">ROUND(2*(E15-C15)/C16,0)/2+1</f>
        <v>292.5</v>
      </c>
    </row>
    <row r="17" spans="1:20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+C15+C16*E16-15018.5-C9/24</f>
        <v>45310.558565548105</v>
      </c>
    </row>
    <row r="18" spans="1:20" ht="14.25" thickTop="1" thickBot="1" x14ac:dyDescent="0.25">
      <c r="A18" s="18" t="s">
        <v>5</v>
      </c>
      <c r="B18" s="12"/>
      <c r="C18" s="21">
        <f ca="1">+C15</f>
        <v>59783.973376419322</v>
      </c>
      <c r="D18" s="22">
        <f ca="1">+C16</f>
        <v>1.8621858317792934</v>
      </c>
      <c r="E18" s="23" t="s">
        <v>35</v>
      </c>
    </row>
    <row r="19" spans="1:20" ht="13.5" thickTop="1" x14ac:dyDescent="0.2">
      <c r="A19" s="27" t="s">
        <v>36</v>
      </c>
      <c r="E19" s="28">
        <v>21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41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20" x14ac:dyDescent="0.2">
      <c r="A21" t="s">
        <v>12</v>
      </c>
      <c r="C21" s="33">
        <f>+C4</f>
        <v>29262.748</v>
      </c>
      <c r="D21" s="33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-4.0644329779557231E-4</v>
      </c>
      <c r="Q21" s="2">
        <f>+C21-15018.5</f>
        <v>14244.248</v>
      </c>
    </row>
    <row r="22" spans="1:20" x14ac:dyDescent="0.2">
      <c r="A22" s="29" t="s">
        <v>38</v>
      </c>
      <c r="B22" s="30" t="s">
        <v>39</v>
      </c>
      <c r="C22" s="34">
        <v>54251.416999999899</v>
      </c>
      <c r="D22" s="34">
        <v>3.0000000000000001E-3</v>
      </c>
      <c r="E22">
        <f>+(C22-C$7)/C$8</f>
        <v>13418.939702308084</v>
      </c>
      <c r="F22">
        <f>ROUND(2*E22,0)/2</f>
        <v>13419</v>
      </c>
      <c r="G22">
        <f>+C22-(C$7+F22*C$8)</f>
        <v>-0.11228600009781076</v>
      </c>
      <c r="I22">
        <f>+G22</f>
        <v>-0.11228600009781076</v>
      </c>
      <c r="O22">
        <f ca="1">+C$11+C$12*$F22</f>
        <v>-0.11001579695764885</v>
      </c>
      <c r="Q22" s="2">
        <f>+C22-15018.5</f>
        <v>39232.916999999899</v>
      </c>
    </row>
    <row r="23" spans="1:20" x14ac:dyDescent="0.2">
      <c r="A23" s="31" t="s">
        <v>42</v>
      </c>
      <c r="B23" s="32" t="s">
        <v>39</v>
      </c>
      <c r="C23" s="35">
        <v>59702.039090000093</v>
      </c>
      <c r="D23" s="35">
        <v>8.0000000000000007E-5</v>
      </c>
      <c r="E23">
        <f t="shared" ref="E23:E24" si="0">+(C23-C$7)/C$8</f>
        <v>16345.929097612867</v>
      </c>
      <c r="F23">
        <f t="shared" ref="F23:F24" si="1">ROUND(2*E23,0)/2</f>
        <v>16346</v>
      </c>
      <c r="G23">
        <f t="shared" ref="G23:G24" si="2">+C23-(C$7+F23*C$8)</f>
        <v>-0.13203399990743492</v>
      </c>
      <c r="J23">
        <f>+G23</f>
        <v>-0.13203399990743492</v>
      </c>
      <c r="O23">
        <f t="shared" ref="O23:O24" ca="1" si="3">+C$11+C$12*$F23</f>
        <v>-0.13392417896542816</v>
      </c>
      <c r="Q23" s="2">
        <f t="shared" ref="Q23:Q24" si="4">+C23-15018.5</f>
        <v>44683.539090000093</v>
      </c>
      <c r="T23" s="36" t="s">
        <v>44</v>
      </c>
    </row>
    <row r="24" spans="1:20" x14ac:dyDescent="0.2">
      <c r="A24" s="31" t="s">
        <v>42</v>
      </c>
      <c r="B24" s="32" t="s">
        <v>39</v>
      </c>
      <c r="C24" s="35">
        <v>59783.973350000102</v>
      </c>
      <c r="D24" s="35">
        <v>1.3999999999999999E-4</v>
      </c>
      <c r="E24">
        <f t="shared" si="0"/>
        <v>16389.927875398644</v>
      </c>
      <c r="F24">
        <f t="shared" si="1"/>
        <v>16390</v>
      </c>
      <c r="G24">
        <f t="shared" si="2"/>
        <v>-0.13430999989213888</v>
      </c>
      <c r="J24">
        <f>+G24</f>
        <v>-0.13430999989213888</v>
      </c>
      <c r="O24">
        <f t="shared" ca="1" si="3"/>
        <v>-0.13428358067651197</v>
      </c>
      <c r="Q24" s="2">
        <f t="shared" si="4"/>
        <v>44765.473350000102</v>
      </c>
      <c r="T24" s="36" t="s">
        <v>44</v>
      </c>
    </row>
    <row r="25" spans="1:20" x14ac:dyDescent="0.2">
      <c r="C25" s="33"/>
      <c r="D25" s="33"/>
      <c r="Q25" s="2"/>
    </row>
    <row r="26" spans="1:20" x14ac:dyDescent="0.2">
      <c r="C26" s="33"/>
      <c r="D26" s="33"/>
      <c r="Q26" s="2"/>
    </row>
    <row r="27" spans="1:20" x14ac:dyDescent="0.2">
      <c r="C27" s="33"/>
      <c r="D27" s="33"/>
      <c r="Q27" s="2"/>
    </row>
    <row r="28" spans="1:20" x14ac:dyDescent="0.2">
      <c r="C28" s="33"/>
      <c r="D28" s="33"/>
      <c r="Q28" s="2"/>
    </row>
    <row r="29" spans="1:20" x14ac:dyDescent="0.2">
      <c r="C29" s="33"/>
      <c r="D29" s="33"/>
      <c r="Q29" s="2"/>
    </row>
    <row r="30" spans="1:20" x14ac:dyDescent="0.2">
      <c r="C30" s="33"/>
      <c r="D30" s="33"/>
      <c r="Q30" s="2"/>
    </row>
    <row r="31" spans="1:20" x14ac:dyDescent="0.2">
      <c r="C31" s="33"/>
      <c r="D31" s="33"/>
      <c r="Q31" s="2"/>
    </row>
    <row r="32" spans="1:20" x14ac:dyDescent="0.2">
      <c r="C32" s="33"/>
      <c r="D32" s="33"/>
      <c r="Q32" s="2"/>
    </row>
    <row r="33" spans="3:17" x14ac:dyDescent="0.2">
      <c r="C33" s="33"/>
      <c r="D33" s="33"/>
      <c r="Q33" s="2"/>
    </row>
    <row r="34" spans="3:17" x14ac:dyDescent="0.2">
      <c r="C34" s="33"/>
      <c r="D34" s="33"/>
    </row>
    <row r="35" spans="3:17" x14ac:dyDescent="0.2">
      <c r="C35" s="33"/>
      <c r="D35" s="33"/>
    </row>
    <row r="36" spans="3:17" x14ac:dyDescent="0.2">
      <c r="C36" s="33"/>
      <c r="D36" s="33"/>
    </row>
    <row r="37" spans="3:17" x14ac:dyDescent="0.2">
      <c r="C37" s="33"/>
      <c r="D37" s="33"/>
    </row>
    <row r="38" spans="3:17" x14ac:dyDescent="0.2">
      <c r="C38" s="33"/>
      <c r="D38" s="33"/>
    </row>
    <row r="39" spans="3:17" x14ac:dyDescent="0.2">
      <c r="C39" s="33"/>
      <c r="D39" s="33"/>
    </row>
    <row r="40" spans="3:17" x14ac:dyDescent="0.2">
      <c r="C40" s="33"/>
      <c r="D40" s="33"/>
    </row>
    <row r="41" spans="3:17" x14ac:dyDescent="0.2">
      <c r="C41" s="33"/>
      <c r="D41" s="33"/>
    </row>
    <row r="42" spans="3:17" x14ac:dyDescent="0.2">
      <c r="C42" s="33"/>
      <c r="D42" s="33"/>
    </row>
    <row r="43" spans="3:17" x14ac:dyDescent="0.2">
      <c r="C43" s="33"/>
      <c r="D43" s="33"/>
    </row>
    <row r="44" spans="3:17" x14ac:dyDescent="0.2">
      <c r="C44" s="33"/>
      <c r="D44" s="33"/>
    </row>
    <row r="45" spans="3:17" x14ac:dyDescent="0.2">
      <c r="C45" s="33"/>
      <c r="D45" s="33"/>
    </row>
    <row r="46" spans="3:17" x14ac:dyDescent="0.2">
      <c r="C46" s="33"/>
      <c r="D46" s="33"/>
    </row>
    <row r="47" spans="3:17" x14ac:dyDescent="0.2">
      <c r="C47" s="33"/>
      <c r="D47" s="33"/>
    </row>
    <row r="48" spans="3:17" x14ac:dyDescent="0.2">
      <c r="C48" s="33"/>
      <c r="D48" s="33"/>
    </row>
    <row r="49" spans="3:4" x14ac:dyDescent="0.2">
      <c r="C49" s="33"/>
      <c r="D49" s="33"/>
    </row>
    <row r="50" spans="3:4" x14ac:dyDescent="0.2">
      <c r="C50" s="33"/>
      <c r="D50" s="33"/>
    </row>
    <row r="51" spans="3:4" x14ac:dyDescent="0.2">
      <c r="C51" s="33"/>
      <c r="D51" s="33"/>
    </row>
    <row r="52" spans="3:4" x14ac:dyDescent="0.2">
      <c r="C52" s="33"/>
      <c r="D52" s="33"/>
    </row>
    <row r="53" spans="3:4" x14ac:dyDescent="0.2">
      <c r="C53" s="33"/>
      <c r="D53" s="33"/>
    </row>
    <row r="54" spans="3:4" x14ac:dyDescent="0.2">
      <c r="C54" s="33"/>
      <c r="D54" s="33"/>
    </row>
    <row r="55" spans="3:4" x14ac:dyDescent="0.2">
      <c r="C55" s="33"/>
      <c r="D55" s="33"/>
    </row>
    <row r="56" spans="3:4" x14ac:dyDescent="0.2">
      <c r="C56" s="33"/>
      <c r="D56" s="33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2024-01-17T00:09:18Z</dcterms:modified>
</cp:coreProperties>
</file>