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9D4D466-54FC-4804-9DB0-64931E5EE1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G11" i="1"/>
  <c r="F11" i="1"/>
  <c r="F15" i="1"/>
  <c r="F16" i="1" s="1"/>
  <c r="C17" i="1" l="1"/>
  <c r="C11" i="1"/>
  <c r="C12" i="1"/>
  <c r="O23" i="1" l="1"/>
  <c r="O27" i="1"/>
  <c r="O29" i="1"/>
  <c r="O25" i="1"/>
  <c r="O24" i="1"/>
  <c r="O28" i="1"/>
  <c r="O22" i="1"/>
  <c r="O26" i="1"/>
  <c r="O21" i="1"/>
  <c r="C16" i="1"/>
  <c r="D18" i="1" s="1"/>
  <c r="C15" i="1"/>
  <c r="C18" i="1" l="1"/>
  <c r="F17" i="1"/>
  <c r="F18" i="1" s="1"/>
</calcChain>
</file>

<file path=xl/sharedStrings.xml><?xml version="1.0" encoding="utf-8"?>
<sst xmlns="http://schemas.openxmlformats.org/spreadsheetml/2006/main" count="77" uniqueCount="50">
  <si>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</si>
  <si>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</si>
  <si>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</si>
  <si>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</si>
  <si>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</si>
  <si>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</si>
  <si>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</si>
  <si>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</si>
  <si>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</si>
  <si>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</si>
  <si>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</si>
  <si>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</si>
  <si>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</si>
  <si>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</si>
  <si>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</si>
  <si>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</si>
  <si>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</si>
  <si>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</si>
  <si>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</si>
  <si>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</si>
  <si>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</si>
  <si>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</si>
  <si>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</si>
  <si>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</si>
  <si>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</si>
  <si>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</si>
  <si>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</si>
  <si>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</si>
  <si>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</si>
  <si>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</si>
  <si>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</si>
  <si>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</si>
  <si>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</si>
  <si>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</si>
  <si>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</si>
  <si>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</si>
  <si>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</si>
  <si>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</si>
  <si>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</si>
  <si>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</si>
  <si>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</si>
  <si>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</si>
  <si>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</si>
  <si>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</si>
  <si>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</si>
  <si>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</si>
  <si>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JBAV, 68</t>
  </si>
  <si>
    <t>I</t>
  </si>
  <si>
    <t>II</t>
  </si>
  <si>
    <t>FR190 Cyg / ATO J302.5033+30.9871 Cyg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</si>
</sst>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FR190 Cyg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-1.2799999967683107E-3</c:v>
                </c:pt>
                <c:pt idx="2">
                  <c:v>-1.4280000032158569E-3</c:v>
                </c:pt>
                <c:pt idx="3">
                  <c:v>-3.0499999993480742E-3</c:v>
                </c:pt>
                <c:pt idx="4">
                  <c:v>-4.8519999982090667E-3</c:v>
                </c:pt>
                <c:pt idx="5">
                  <c:v>-5.1800000001094304E-3</c:v>
                </c:pt>
                <c:pt idx="6">
                  <c:v>-5.9320000000298023E-3</c:v>
                </c:pt>
                <c:pt idx="7">
                  <c:v>-6.8879999962518923E-3</c:v>
                </c:pt>
                <c:pt idx="8">
                  <c:v>-1.121199999761302E-2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1.2511424239477547E-3</c:v>
                </c:pt>
                <c:pt idx="1">
                  <c:v>-1.6180991660328554E-3</c:v>
                </c:pt>
                <c:pt idx="2">
                  <c:v>-1.7093932166231474E-3</c:v>
                </c:pt>
                <c:pt idx="3">
                  <c:v>-4.5362482831154075E-3</c:v>
                </c:pt>
                <c:pt idx="4">
                  <c:v>-4.6894918680348268E-3</c:v>
                </c:pt>
                <c:pt idx="5">
                  <c:v>-5.0416260631688109E-3</c:v>
                </c:pt>
                <c:pt idx="6">
                  <c:v>-6.4175578256367846E-3</c:v>
                </c:pt>
                <c:pt idx="7">
                  <c:v>-7.7739265772639827E-3</c:v>
                </c:pt>
                <c:pt idx="8">
                  <c:v>-9.2867994156173965E-3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49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ht="12.95" customHeight="1" x14ac:dyDescent="0.2">
      <c r="A2" t="s">
        <v>23</v>
      </c>
      <c r="B2" s="39" t="s">
        <v>45</v>
      </c>
      <c r="C2" s="33"/>
      <c r="D2" s="1"/>
    </row>
    <row r="3" spans="1:15" ht="12.95" customHeight="1" x14ac:dyDescent="0.2"/>
    <row r="4" spans="1:15" ht="12.95" customHeight="1" x14ac:dyDescent="0.2">
      <c r="A4" s="36" t="s">
        <v>0</v>
      </c>
      <c r="C4" s="1" t="s">
        <v>37</v>
      </c>
      <c r="D4" s="1" t="s">
        <v>37</v>
      </c>
    </row>
    <row r="5" spans="1:15" ht="12.95" customHeight="1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ht="12.95" customHeight="1" x14ac:dyDescent="0.2">
      <c r="A6" s="36" t="s">
        <v>1</v>
      </c>
    </row>
    <row r="7" spans="1:15" ht="12.95" customHeight="1" x14ac:dyDescent="0.2">
      <c r="A7" t="s">
        <v>2</v>
      </c>
      <c r="C7" s="5">
        <v>57240.373599999999</v>
      </c>
      <c r="D7" s="38" t="s">
        <v>46</v>
      </c>
    </row>
    <row r="8" spans="1:15" ht="12.95" customHeight="1" x14ac:dyDescent="0.2">
      <c r="A8" t="s">
        <v>3</v>
      </c>
      <c r="C8" s="5">
        <v>0.39328299999999999</v>
      </c>
      <c r="D8" s="38" t="s">
        <v>46</v>
      </c>
    </row>
    <row r="9" spans="1:15" ht="12.95" customHeight="1" x14ac:dyDescent="0.2">
      <c r="A9" s="19" t="s">
        <v>32</v>
      </c>
      <c r="B9" s="20">
        <v>21</v>
      </c>
      <c r="C9" s="17"/>
      <c r="D9" s="18"/>
    </row>
    <row r="10" spans="1:15" ht="12.95" customHeight="1" thickBot="1" x14ac:dyDescent="0.25">
      <c r="A10" s="6"/>
      <c r="B10" s="6"/>
      <c r="C10" s="2" t="s">
        <v>19</v>
      </c>
      <c r="D10" s="2" t="s">
        <v>20</v>
      </c>
      <c r="E10" s="6"/>
    </row>
    <row r="11" spans="1:15" ht="12.95" customHeight="1" x14ac:dyDescent="0.2">
      <c r="A11" s="6" t="s">
        <v>15</v>
      </c>
      <c r="B11" s="6"/>
      <c r="C11" s="16">
        <f ca="1">INTERCEPT(INDIRECT($G$11):G991,INDIRECT($F$11):F991)</f>
        <v>1.2511424239477547E-3</v>
      </c>
      <c r="D11" s="1"/>
      <c r="E11" s="6"/>
      <c r="F11" t="str">
        <f>"F"&amp;B9</f>
        <v>F21</v>
      </c>
      <c r="G11" t="str">
        <f>"G"&amp;B9</f>
        <v>G21</v>
      </c>
    </row>
    <row r="12" spans="1:15" ht="12.95" customHeight="1" x14ac:dyDescent="0.2">
      <c r="A12" s="6" t="s">
        <v>16</v>
      </c>
      <c r="B12" s="6"/>
      <c r="C12" s="16">
        <f ca="1">SLOPE(INDIRECT($G$11):G991,INDIRECT($F$11):F991)</f>
        <v>-1.6302509033980739E-6</v>
      </c>
      <c r="D12" s="1"/>
      <c r="E12" s="6"/>
    </row>
    <row r="13" spans="1:15" ht="12.95" customHeight="1" x14ac:dyDescent="0.2">
      <c r="A13" s="6" t="s">
        <v>18</v>
      </c>
      <c r="B13" s="6"/>
      <c r="C13" s="1" t="s">
        <v>13</v>
      </c>
    </row>
    <row r="14" spans="1:15" ht="12.95" customHeight="1" x14ac:dyDescent="0.2">
      <c r="A14" s="6"/>
      <c r="B14" s="6"/>
      <c r="C14" s="6"/>
      <c r="E14" s="9" t="s">
        <v>34</v>
      </c>
      <c r="F14" s="23">
        <v>1</v>
      </c>
    </row>
    <row r="15" spans="1:15" ht="12.95" customHeight="1" x14ac:dyDescent="0.2">
      <c r="A15" s="7" t="s">
        <v>17</v>
      </c>
      <c r="B15" s="6"/>
      <c r="C15" s="8">
        <f ca="1">(C7+C11)+(C8+C12)*INT(MAX(F21:F3532))</f>
        <v>59782.545625200582</v>
      </c>
      <c r="E15" s="9" t="s">
        <v>30</v>
      </c>
      <c r="F15" s="24">
        <f ca="1">NOW()+15018.5+$C$5/24</f>
        <v>60312.683736689811</v>
      </c>
    </row>
    <row r="16" spans="1:15" ht="12.95" customHeight="1" x14ac:dyDescent="0.2">
      <c r="A16" s="11" t="s">
        <v>4</v>
      </c>
      <c r="B16" s="6"/>
      <c r="C16" s="12">
        <f ca="1">+C8+C12</f>
        <v>0.39328136974909661</v>
      </c>
      <c r="E16" s="9" t="s">
        <v>35</v>
      </c>
      <c r="F16" s="10">
        <f ca="1">ROUND(2*(F15-$C$7)/$C$8,0)/2+F14</f>
        <v>7813</v>
      </c>
    </row>
    <row r="17" spans="1:21" ht="12.95" customHeight="1" thickBot="1" x14ac:dyDescent="0.25">
      <c r="A17" s="9" t="s">
        <v>27</v>
      </c>
      <c r="B17" s="6"/>
      <c r="C17" s="6">
        <f>COUNT(C21:C2190)</f>
        <v>9</v>
      </c>
      <c r="E17" s="9" t="s">
        <v>36</v>
      </c>
      <c r="F17" s="18">
        <f ca="1">ROUND(2*(F15-$C$15)/$C$16,0)/2+F14</f>
        <v>1349</v>
      </c>
    </row>
    <row r="18" spans="1:21" ht="12.95" customHeight="1" thickTop="1" thickBot="1" x14ac:dyDescent="0.25">
      <c r="A18" s="11" t="s">
        <v>5</v>
      </c>
      <c r="B18" s="6"/>
      <c r="C18" s="14">
        <f ca="1">+C15</f>
        <v>59782.545625200582</v>
      </c>
      <c r="D18" s="15">
        <f ca="1">+C16</f>
        <v>0.39328136974909661</v>
      </c>
      <c r="E18" s="9" t="s">
        <v>31</v>
      </c>
      <c r="F18" s="13">
        <f ca="1">+$C$15+$C$16*F17-15018.5-$C$5/24</f>
        <v>45294.978026325451</v>
      </c>
    </row>
    <row r="19" spans="1:21" ht="12.95" customHeight="1" thickTop="1" x14ac:dyDescent="0.2">
      <c r="F19" t="s">
        <v>43</v>
      </c>
    </row>
    <row r="20" spans="1:21" ht="12.95" customHeight="1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.95" customHeight="1" x14ac:dyDescent="0.2">
      <c r="A21" s="40" t="s">
        <v>46</v>
      </c>
      <c r="B21" s="43" t="s">
        <v>47</v>
      </c>
      <c r="C21" s="43">
        <v>57240.373599999999</v>
      </c>
      <c r="D21" s="41" t="s">
        <v>13</v>
      </c>
      <c r="E21" s="39">
        <f t="shared" ref="E21:E29" si="0">+(C21-C$7)/C$8</f>
        <v>0</v>
      </c>
      <c r="F21" s="39">
        <f t="shared" ref="F21:F29" si="1">ROUND(2*E21,0)/2</f>
        <v>0</v>
      </c>
      <c r="G21" s="39">
        <f t="shared" ref="G21:G29" si="2">+C21-(C$7+F21*C$8)</f>
        <v>0</v>
      </c>
      <c r="K21" s="39">
        <f>+G21</f>
        <v>0</v>
      </c>
      <c r="O21" s="39">
        <f t="shared" ref="O21:O29" ca="1" si="3">+C$11+C$12*$F21</f>
        <v>1.2511424239477547E-3</v>
      </c>
      <c r="Q21" s="42">
        <f t="shared" ref="Q21:Q29" si="4">+C21-15018.5</f>
        <v>42221.873599999999</v>
      </c>
    </row>
    <row r="22" spans="1:21" s="39" customFormat="1" ht="12.95" customHeight="1" x14ac:dyDescent="0.2">
      <c r="A22" s="40" t="s">
        <v>46</v>
      </c>
      <c r="B22" s="43" t="s">
        <v>47</v>
      </c>
      <c r="C22" s="43">
        <v>57932.5504</v>
      </c>
      <c r="D22" s="41" t="s">
        <v>13</v>
      </c>
      <c r="E22" s="39">
        <f t="shared" si="0"/>
        <v>1759.9967453462293</v>
      </c>
      <c r="F22" s="39">
        <f t="shared" si="1"/>
        <v>1760</v>
      </c>
      <c r="G22" s="39">
        <f t="shared" si="2"/>
        <v>-1.2799999967683107E-3</v>
      </c>
      <c r="K22" s="39">
        <f>+G22</f>
        <v>-1.2799999967683107E-3</v>
      </c>
      <c r="O22" s="39">
        <f t="shared" ca="1" si="3"/>
        <v>-1.6180991660328554E-3</v>
      </c>
      <c r="Q22" s="42">
        <f t="shared" si="4"/>
        <v>42914.0504</v>
      </c>
    </row>
    <row r="23" spans="1:21" s="39" customFormat="1" ht="12.95" customHeight="1" x14ac:dyDescent="0.2">
      <c r="A23" s="40" t="s">
        <v>46</v>
      </c>
      <c r="B23" s="43" t="s">
        <v>47</v>
      </c>
      <c r="C23" s="43">
        <v>57954.574099999998</v>
      </c>
      <c r="D23" s="41" t="s">
        <v>13</v>
      </c>
      <c r="E23" s="39">
        <f t="shared" si="0"/>
        <v>1815.9963690268814</v>
      </c>
      <c r="F23" s="39">
        <f t="shared" si="1"/>
        <v>1816</v>
      </c>
      <c r="G23" s="39">
        <f t="shared" si="2"/>
        <v>-1.4280000032158569E-3</v>
      </c>
      <c r="K23" s="39">
        <f>+G23</f>
        <v>-1.4280000032158569E-3</v>
      </c>
      <c r="O23" s="39">
        <f t="shared" ca="1" si="3"/>
        <v>-1.7093932166231474E-3</v>
      </c>
      <c r="Q23" s="42">
        <f t="shared" si="4"/>
        <v>42936.074099999998</v>
      </c>
    </row>
    <row r="24" spans="1:21" s="39" customFormat="1" ht="12.95" customHeight="1" x14ac:dyDescent="0.2">
      <c r="A24" s="40" t="s">
        <v>46</v>
      </c>
      <c r="B24" s="43" t="s">
        <v>48</v>
      </c>
      <c r="C24" s="43">
        <v>58636.525199999996</v>
      </c>
      <c r="D24" s="41" t="s">
        <v>13</v>
      </c>
      <c r="E24" s="39">
        <f t="shared" si="0"/>
        <v>3549.9922447702988</v>
      </c>
      <c r="F24" s="39">
        <f t="shared" si="1"/>
        <v>3550</v>
      </c>
      <c r="G24" s="39">
        <f t="shared" si="2"/>
        <v>-3.0499999993480742E-3</v>
      </c>
      <c r="K24" s="39">
        <f>+G24</f>
        <v>-3.0499999993480742E-3</v>
      </c>
      <c r="O24" s="39">
        <f t="shared" ca="1" si="3"/>
        <v>-4.5362482831154075E-3</v>
      </c>
      <c r="Q24" s="42">
        <f t="shared" si="4"/>
        <v>43618.025199999996</v>
      </c>
    </row>
    <row r="25" spans="1:21" s="39" customFormat="1" ht="12.95" customHeight="1" x14ac:dyDescent="0.2">
      <c r="A25" s="40" t="s">
        <v>46</v>
      </c>
      <c r="B25" s="43" t="s">
        <v>47</v>
      </c>
      <c r="C25" s="43">
        <v>58673.491999999998</v>
      </c>
      <c r="D25" s="41" t="s">
        <v>13</v>
      </c>
      <c r="E25" s="39">
        <f t="shared" si="0"/>
        <v>3643.9876628280385</v>
      </c>
      <c r="F25" s="39">
        <f t="shared" si="1"/>
        <v>3644</v>
      </c>
      <c r="G25" s="39">
        <f t="shared" si="2"/>
        <v>-4.8519999982090667E-3</v>
      </c>
      <c r="K25" s="39">
        <f>+G25</f>
        <v>-4.8519999982090667E-3</v>
      </c>
      <c r="O25" s="39">
        <f t="shared" ca="1" si="3"/>
        <v>-4.6894918680348268E-3</v>
      </c>
      <c r="Q25" s="42">
        <f t="shared" si="4"/>
        <v>43654.991999999998</v>
      </c>
    </row>
    <row r="26" spans="1:21" s="39" customFormat="1" ht="12.95" customHeight="1" x14ac:dyDescent="0.2">
      <c r="A26" s="40" t="s">
        <v>46</v>
      </c>
      <c r="B26" s="43" t="s">
        <v>47</v>
      </c>
      <c r="C26" s="43">
        <v>58758.440799999997</v>
      </c>
      <c r="D26" s="41" t="s">
        <v>13</v>
      </c>
      <c r="E26" s="39">
        <f t="shared" si="0"/>
        <v>3859.9868288230045</v>
      </c>
      <c r="F26" s="39">
        <f t="shared" si="1"/>
        <v>3860</v>
      </c>
      <c r="G26" s="39">
        <f t="shared" si="2"/>
        <v>-5.1800000001094304E-3</v>
      </c>
      <c r="K26" s="39">
        <f>+G26</f>
        <v>-5.1800000001094304E-3</v>
      </c>
      <c r="O26" s="39">
        <f t="shared" ca="1" si="3"/>
        <v>-5.0416260631688109E-3</v>
      </c>
      <c r="Q26" s="42">
        <f t="shared" si="4"/>
        <v>43739.940799999997</v>
      </c>
    </row>
    <row r="27" spans="1:21" s="39" customFormat="1" ht="12.95" customHeight="1" x14ac:dyDescent="0.2">
      <c r="A27" s="40" t="s">
        <v>46</v>
      </c>
      <c r="B27" s="43" t="s">
        <v>47</v>
      </c>
      <c r="C27" s="43">
        <v>59090.370900000002</v>
      </c>
      <c r="D27" s="41" t="s">
        <v>13</v>
      </c>
      <c r="E27" s="39">
        <f t="shared" si="0"/>
        <v>4703.9849167139255</v>
      </c>
      <c r="F27" s="39">
        <f t="shared" si="1"/>
        <v>4704</v>
      </c>
      <c r="G27" s="39">
        <f t="shared" si="2"/>
        <v>-5.9320000000298023E-3</v>
      </c>
      <c r="K27" s="39">
        <f>+G27</f>
        <v>-5.9320000000298023E-3</v>
      </c>
      <c r="O27" s="39">
        <f t="shared" ca="1" si="3"/>
        <v>-6.4175578256367846E-3</v>
      </c>
      <c r="Q27" s="42">
        <f t="shared" si="4"/>
        <v>44071.870900000002</v>
      </c>
    </row>
    <row r="28" spans="1:21" s="39" customFormat="1" ht="12.95" customHeight="1" x14ac:dyDescent="0.2">
      <c r="A28" s="40" t="s">
        <v>46</v>
      </c>
      <c r="B28" s="43" t="s">
        <v>47</v>
      </c>
      <c r="C28" s="43">
        <v>59417.581400000003</v>
      </c>
      <c r="D28" s="41" t="s">
        <v>13</v>
      </c>
      <c r="E28" s="39">
        <f t="shared" si="0"/>
        <v>5535.9824858943912</v>
      </c>
      <c r="F28" s="39">
        <f t="shared" si="1"/>
        <v>5536</v>
      </c>
      <c r="G28" s="39">
        <f t="shared" si="2"/>
        <v>-6.8879999962518923E-3</v>
      </c>
      <c r="K28" s="39">
        <f>+G28</f>
        <v>-6.8879999962518923E-3</v>
      </c>
      <c r="O28" s="39">
        <f t="shared" ca="1" si="3"/>
        <v>-7.7739265772639827E-3</v>
      </c>
      <c r="Q28" s="42">
        <f t="shared" si="4"/>
        <v>44399.081400000003</v>
      </c>
    </row>
    <row r="29" spans="1:21" s="39" customFormat="1" ht="12.95" customHeight="1" x14ac:dyDescent="0.2">
      <c r="A29" s="40" t="s">
        <v>46</v>
      </c>
      <c r="B29" s="43" t="s">
        <v>47</v>
      </c>
      <c r="C29" s="43">
        <v>59782.543700000002</v>
      </c>
      <c r="D29" s="41" t="s">
        <v>13</v>
      </c>
      <c r="E29" s="39">
        <f t="shared" si="0"/>
        <v>6463.9714912671107</v>
      </c>
      <c r="F29" s="39">
        <f t="shared" si="1"/>
        <v>6464</v>
      </c>
      <c r="G29" s="39">
        <f t="shared" si="2"/>
        <v>-1.121199999761302E-2</v>
      </c>
      <c r="K29" s="39">
        <f>+G29</f>
        <v>-1.121199999761302E-2</v>
      </c>
      <c r="O29" s="39">
        <f t="shared" ca="1" si="3"/>
        <v>-9.2867994156173965E-3</v>
      </c>
      <c r="Q29" s="42">
        <f t="shared" si="4"/>
        <v>44764.043700000002</v>
      </c>
    </row>
    <row r="30" spans="1:21" s="39" customFormat="1" ht="12.95" customHeight="1" x14ac:dyDescent="0.2">
      <c r="C30" s="41"/>
      <c r="D30" s="41"/>
      <c r="Q30" s="42"/>
    </row>
    <row r="31" spans="1:21" s="39" customFormat="1" ht="12.95" customHeight="1" x14ac:dyDescent="0.2">
      <c r="C31" s="41"/>
      <c r="D31" s="41"/>
      <c r="Q31" s="42"/>
    </row>
    <row r="32" spans="1:21" s="39" customFormat="1" ht="12.95" customHeight="1" x14ac:dyDescent="0.2">
      <c r="C32" s="41"/>
      <c r="D32" s="41"/>
      <c r="Q32" s="42"/>
    </row>
    <row r="33" spans="3:4" s="39" customFormat="1" ht="12.95" customHeight="1" x14ac:dyDescent="0.2">
      <c r="C33" s="41"/>
      <c r="D33" s="41"/>
    </row>
    <row r="34" spans="3:4" ht="12.95" customHeight="1" x14ac:dyDescent="0.2">
      <c r="C34" s="5"/>
      <c r="D34" s="5"/>
    </row>
    <row r="35" spans="3:4" ht="12.95" customHeight="1" x14ac:dyDescent="0.2">
      <c r="C35" s="5"/>
      <c r="D35" s="5"/>
    </row>
    <row r="36" spans="3:4" ht="12.95" customHeight="1" x14ac:dyDescent="0.2">
      <c r="C36" s="5"/>
      <c r="D36" s="5"/>
    </row>
    <row r="37" spans="3:4" ht="12.95" customHeight="1" x14ac:dyDescent="0.2">
      <c r="C37" s="5"/>
      <c r="D37" s="5"/>
    </row>
    <row r="38" spans="3:4" ht="12.95" customHeight="1" x14ac:dyDescent="0.2">
      <c r="C38" s="5"/>
      <c r="D38" s="5"/>
    </row>
    <row r="39" spans="3:4" ht="12.95" customHeight="1" x14ac:dyDescent="0.2">
      <c r="C39" s="5"/>
      <c r="D39" s="5"/>
    </row>
    <row r="40" spans="3:4" ht="12.95" customHeight="1" x14ac:dyDescent="0.2">
      <c r="C40" s="5"/>
      <c r="D40" s="5"/>
    </row>
    <row r="41" spans="3:4" ht="12.95" customHeight="1" x14ac:dyDescent="0.2">
      <c r="C41" s="5"/>
      <c r="D41" s="5"/>
    </row>
    <row r="42" spans="3:4" ht="12.95" customHeight="1" x14ac:dyDescent="0.2">
      <c r="C42" s="5"/>
      <c r="D42" s="5"/>
    </row>
    <row r="43" spans="3:4" ht="12.95" customHeight="1" x14ac:dyDescent="0.2">
      <c r="C43" s="5"/>
      <c r="D43" s="5"/>
    </row>
    <row r="44" spans="3:4" ht="12.95" customHeight="1" x14ac:dyDescent="0.2">
      <c r="C44" s="5"/>
      <c r="D44" s="5"/>
    </row>
    <row r="45" spans="3:4" x14ac:dyDescent="0.2">
      <c r="C45" s="5"/>
      <c r="D45" s="5"/>
    </row>
    <row r="46" spans="3:4" x14ac:dyDescent="0.2">
      <c r="C46" s="5"/>
      <c r="D46" s="5"/>
    </row>
    <row r="47" spans="3:4" x14ac:dyDescent="0.2">
      <c r="C47" s="5"/>
      <c r="D47" s="5"/>
    </row>
    <row r="48" spans="3:4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2024-01-03T03:24:34Z</dcterms:modified>
</cp:coreProperties>
</file>