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BA78BBD-32F1-44F9-A444-47542387BCED}" xr6:coauthVersionLast="47" xr6:coauthVersionMax="47" xr10:uidLastSave="{00000000-0000-0000-0000-000000000000}"/>
  <bookViews>
    <workbookView xWindow="14235" yWindow="1020" windowWidth="1347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G11" i="1"/>
  <c r="F11" i="1"/>
  <c r="C22" i="1"/>
  <c r="A22" i="1"/>
  <c r="F15" i="1"/>
  <c r="F16" i="1" s="1"/>
  <c r="E22" i="1" l="1"/>
  <c r="F22" i="1" s="1"/>
  <c r="G22" i="1" s="1"/>
  <c r="C17" i="1"/>
  <c r="Q22" i="1"/>
  <c r="C12" i="1"/>
  <c r="C11" i="1"/>
  <c r="O21" i="1" l="1"/>
  <c r="C16" i="1"/>
  <c r="D18" i="1" s="1"/>
  <c r="C15" i="1"/>
  <c r="O22" i="1"/>
  <c r="I22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<sst xmlns="http://schemas.openxmlformats.org/spreadsheetml/2006/main" count="53" uniqueCount="50">
  <si>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</si>
  <si>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</si>
  <si>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</si>
  <si>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</si>
  <si>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</si>
  <si>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</si>
  <si>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</si>
  <si>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</si>
  <si>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</si>
  <si>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</si>
  <si>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</si>
  <si>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</si>
  <si>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</si>
  <si>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</si>
  <si>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</si>
  <si>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</si>
  <si>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</si>
  <si>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</si>
  <si>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</si>
  <si>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</si>
  <si>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</si>
  <si>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</si>
  <si>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</si>
  <si>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</si>
  <si>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</si>
  <si>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</si>
  <si>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</si>
  <si>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</si>
  <si>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</si>
  <si>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</si>
  <si>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</si>
  <si>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</si>
  <si>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</si>
  <si>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</si>
  <si>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</si>
  <si>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</si>
  <si>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</si>
  <si>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</si>
  <si>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</si>
  <si>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</si>
  <si>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</si>
  <si>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</si>
  <si>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</si>
  <si>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</si>
  <si>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</si>
  <si>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GSC 03937-02349 Cyg</t>
  </si>
  <si>
    <t>EW</t>
  </si>
  <si>
    <t>VSX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</si>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</sst>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8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8" fontId="0" fillId="0" borderId="0" xfId="0" applyNumberFormat="1" applyAlignment="1">
      <alignment horizontal="left"/>
    </xf>
    <xf numFmtId="168" fontId="19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-7902.5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-7902.5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-2.9084999987389892E-3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-7902.5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-7902.5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-7902.5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-7902.5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-7902.5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-7902.5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-2.9084999987389892E-3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-7902.5</c:v>
                </c:pt>
                <c:pt idx="1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57605.401599999997</v>
      </c>
      <c r="D7" s="39" t="s">
        <v>47</v>
      </c>
    </row>
    <row r="8" spans="1:15" x14ac:dyDescent="0.2">
      <c r="A8" t="s">
        <v>3</v>
      </c>
      <c r="C8" s="6">
        <v>0.2875006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3.6804808588914764E-7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57605.401599999997</v>
      </c>
      <c r="E15" s="10" t="s">
        <v>30</v>
      </c>
      <c r="F15" s="25">
        <f ca="1">NOW()+15018.5+$C$5/24</f>
        <v>60170.779287037032</v>
      </c>
    </row>
    <row r="16" spans="1:15" x14ac:dyDescent="0.2">
      <c r="A16" s="12" t="s">
        <v>4</v>
      </c>
      <c r="B16" s="7"/>
      <c r="C16" s="13">
        <f ca="1">+C8+C12</f>
        <v>0.28750096804808589</v>
      </c>
      <c r="E16" s="10" t="s">
        <v>35</v>
      </c>
      <c r="F16" s="11">
        <f ca="1">ROUND(2*(F15-$C$7)/$C$8,0)/2+F14</f>
        <v>8924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8924</v>
      </c>
    </row>
    <row r="18" spans="1:21" ht="14.25" thickTop="1" thickBot="1" x14ac:dyDescent="0.25">
      <c r="A18" s="12" t="s">
        <v>5</v>
      </c>
      <c r="B18" s="7"/>
      <c r="C18" s="15">
        <f ca="1">+C15</f>
        <v>57605.401599999997</v>
      </c>
      <c r="D18" s="16">
        <f ca="1">+C16</f>
        <v>0.28750096804808589</v>
      </c>
      <c r="E18" s="10" t="s">
        <v>31</v>
      </c>
      <c r="F18" s="14">
        <f ca="1">+$C$15+$C$16*F17-15018.5-$C$5/24</f>
        <v>45152.956072194451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1" t="s">
        <v>48</v>
      </c>
      <c r="B21" s="42" t="s">
        <v>49</v>
      </c>
      <c r="C21" s="44">
        <v>55333.425199999998</v>
      </c>
      <c r="D21" s="41">
        <v>3.5000000000000001E-3</v>
      </c>
      <c r="E21">
        <f>+(C21-C$7)/C$8</f>
        <v>-7902.5101165006254</v>
      </c>
      <c r="F21">
        <f>ROUND(2*E21,0)/2</f>
        <v>-7902.5</v>
      </c>
      <c r="G21">
        <f>+C21-(C$7+F21*C$8)</f>
        <v>-2.9084999987389892E-3</v>
      </c>
      <c r="I21">
        <f>+G21</f>
        <v>-2.9084999987389892E-3</v>
      </c>
      <c r="O21">
        <f ca="1">+C$11+C$12*$F21</f>
        <v>-2.9084999987389892E-3</v>
      </c>
      <c r="Q21" s="1">
        <f>+C21-15018.5</f>
        <v>40314.925199999998</v>
      </c>
    </row>
    <row r="22" spans="1:21" x14ac:dyDescent="0.2">
      <c r="A22" t="str">
        <f>D8</f>
        <v>VSX</v>
      </c>
      <c r="C22" s="43">
        <f>C$7</f>
        <v>57605.401599999997</v>
      </c>
      <c r="D22" s="6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0</v>
      </c>
      <c r="Q22" s="1">
        <f>+C22-15018.5</f>
        <v>42586.901599999997</v>
      </c>
    </row>
    <row r="23" spans="1:21" x14ac:dyDescent="0.2">
      <c r="C23" s="43"/>
      <c r="D23" s="6"/>
      <c r="Q23" s="1"/>
    </row>
    <row r="24" spans="1:21" x14ac:dyDescent="0.2">
      <c r="C24" s="43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U22">
    <sortCondition ref="C21:C22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2023-08-14T06:42:10Z</dcterms:modified>
</cp:coreProperties>
</file>