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A643697-D4F9-40A1-AC36-399359BCE0BE}" xr6:coauthVersionLast="47" xr6:coauthVersionMax="47" xr10:uidLastSave="{00000000-0000-0000-0000-000000000000}"/>
  <bookViews>
    <workbookView xWindow="14310" yWindow="375" windowWidth="13995" windowHeight="1431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I23" i="1" s="1"/>
  <c r="Q23" i="1"/>
  <c r="E24" i="1"/>
  <c r="F24" i="1"/>
  <c r="G24" i="1" s="1"/>
  <c r="I24" i="1" s="1"/>
  <c r="Q24" i="1"/>
  <c r="E25" i="1"/>
  <c r="F25" i="1" s="1"/>
  <c r="G25" i="1" s="1"/>
  <c r="I25" i="1" s="1"/>
  <c r="Q25" i="1"/>
  <c r="E26" i="1"/>
  <c r="F26" i="1"/>
  <c r="G26" i="1" s="1"/>
  <c r="I26" i="1" s="1"/>
  <c r="Q26" i="1"/>
  <c r="E27" i="1"/>
  <c r="F27" i="1" s="1"/>
  <c r="G27" i="1" s="1"/>
  <c r="I27" i="1" s="1"/>
  <c r="Q27" i="1"/>
  <c r="E28" i="1"/>
  <c r="F28" i="1"/>
  <c r="G28" i="1"/>
  <c r="I28" i="1" s="1"/>
  <c r="Q28" i="1"/>
  <c r="E29" i="1"/>
  <c r="F29" i="1" s="1"/>
  <c r="G29" i="1" s="1"/>
  <c r="I29" i="1" s="1"/>
  <c r="Q29" i="1"/>
  <c r="E30" i="1"/>
  <c r="F30" i="1"/>
  <c r="G30" i="1" s="1"/>
  <c r="I30" i="1" s="1"/>
  <c r="Q30" i="1"/>
  <c r="E22" i="1"/>
  <c r="F22" i="1" s="1"/>
  <c r="G22" i="1" s="1"/>
  <c r="I22" i="1" s="1"/>
  <c r="Q22" i="1"/>
  <c r="C9" i="1"/>
  <c r="C21" i="1"/>
  <c r="C17" i="1" s="1"/>
  <c r="E21" i="1"/>
  <c r="F21" i="1" s="1"/>
  <c r="G21" i="1" s="1"/>
  <c r="I21" i="1" s="1"/>
  <c r="D9" i="1"/>
  <c r="A21" i="1"/>
  <c r="F16" i="1"/>
  <c r="F17" i="1" s="1"/>
  <c r="C11" i="1"/>
  <c r="Q21" i="1" l="1"/>
  <c r="C12" i="1"/>
  <c r="O25" i="1" l="1"/>
  <c r="O23" i="1"/>
  <c r="O28" i="1"/>
  <c r="O26" i="1"/>
  <c r="O29" i="1"/>
  <c r="O24" i="1"/>
  <c r="O30" i="1"/>
  <c r="O27" i="1"/>
  <c r="C16" i="1"/>
  <c r="D18" i="1" s="1"/>
  <c r="O21" i="1"/>
  <c r="O22" i="1"/>
  <c r="C15" i="1"/>
  <c r="C18" i="1" l="1"/>
  <c r="F18" i="1"/>
  <c r="F19" i="1" s="1"/>
</calcChain>
</file>

<file path=xl/sharedStrings.xml><?xml version="1.0" encoding="utf-8"?>
<sst xmlns="http://schemas.openxmlformats.org/spreadsheetml/2006/main" count="68" uniqueCount="51">
  <si>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</si>
  <si>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</si>
  <si>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</si>
  <si>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</si>
  <si>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</si>
  <si>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</si>
  <si>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</si>
  <si>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</si>
  <si>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</si>
  <si>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</si>
  <si>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</si>
  <si>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</si>
  <si>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</si>
  <si>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</si>
  <si>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</si>
  <si>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</si>
  <si>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</si>
  <si>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</si>
  <si>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</si>
  <si>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</si>
  <si>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</si>
  <si>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</si>
  <si>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</si>
  <si>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</si>
  <si>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</si>
  <si>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</si>
  <si>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</si>
  <si>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</si>
  <si>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</si>
  <si>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</si>
  <si>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</si>
  <si>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</si>
  <si>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</si>
  <si>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</si>
  <si>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</si>
  <si>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</si>
  <si>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</si>
  <si>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</si>
  <si>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</si>
  <si>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</si>
  <si>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</si>
  <si>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</si>
  <si>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V2553 Cyg</t>
  </si>
  <si>
    <t>G3165-0518</t>
  </si>
  <si>
    <t xml:space="preserve"> V2553 Cyg </t>
  </si>
  <si>
    <t>EA</t>
  </si>
  <si>
    <t>V2553 Cyg / G3165-0518</t>
  </si>
  <si>
    <t>JAVSO 49, 108</t>
  </si>
  <si>
    <t>I</t>
  </si>
  <si>
    <t>VSB, 108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</si>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</sst>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V2553 Cyg - O-C Diagr.</a:t>
            </a:r>
          </a:p>
        </c:rich>
      </c:tx>
      <c:layout>
        <c:manualLayout>
          <c:xMode val="edge"/>
          <c:yMode val="edge"/>
          <c:x val="0.3744360902255639"/>
          <c:y val="3.8922155688622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4528</c:v>
                </c:pt>
                <c:pt idx="2">
                  <c:v>4928</c:v>
                </c:pt>
                <c:pt idx="3">
                  <c:v>4928</c:v>
                </c:pt>
                <c:pt idx="4">
                  <c:v>4934.5</c:v>
                </c:pt>
                <c:pt idx="5">
                  <c:v>4934.5</c:v>
                </c:pt>
                <c:pt idx="6">
                  <c:v>4934.5</c:v>
                </c:pt>
                <c:pt idx="7">
                  <c:v>4934.5</c:v>
                </c:pt>
                <c:pt idx="8">
                  <c:v>4934.5</c:v>
                </c:pt>
                <c:pt idx="9">
                  <c:v>4934.5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F6-4C43-AF57-0148C25988C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4528</c:v>
                </c:pt>
                <c:pt idx="2">
                  <c:v>4928</c:v>
                </c:pt>
                <c:pt idx="3">
                  <c:v>4928</c:v>
                </c:pt>
                <c:pt idx="4">
                  <c:v>4934.5</c:v>
                </c:pt>
                <c:pt idx="5">
                  <c:v>4934.5</c:v>
                </c:pt>
                <c:pt idx="6">
                  <c:v>4934.5</c:v>
                </c:pt>
                <c:pt idx="7">
                  <c:v>4934.5</c:v>
                </c:pt>
                <c:pt idx="8">
                  <c:v>4934.5</c:v>
                </c:pt>
                <c:pt idx="9">
                  <c:v>4934.5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-1.4800002172705717E-3</c:v>
                </c:pt>
                <c:pt idx="2">
                  <c:v>1.1999972775811329E-4</c:v>
                </c:pt>
                <c:pt idx="3">
                  <c:v>3.019999923708383E-3</c:v>
                </c:pt>
                <c:pt idx="4">
                  <c:v>-0.23872000029223273</c:v>
                </c:pt>
                <c:pt idx="5">
                  <c:v>-0.23802000008436153</c:v>
                </c:pt>
                <c:pt idx="6">
                  <c:v>-0.23742000017227838</c:v>
                </c:pt>
                <c:pt idx="7">
                  <c:v>-0.10342000009404728</c:v>
                </c:pt>
                <c:pt idx="8">
                  <c:v>-0.10282000018196413</c:v>
                </c:pt>
                <c:pt idx="9">
                  <c:v>-0.1024200003957958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F6-4C43-AF57-0148C25988C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4528</c:v>
                </c:pt>
                <c:pt idx="2">
                  <c:v>4928</c:v>
                </c:pt>
                <c:pt idx="3">
                  <c:v>4928</c:v>
                </c:pt>
                <c:pt idx="4">
                  <c:v>4934.5</c:v>
                </c:pt>
                <c:pt idx="5">
                  <c:v>4934.5</c:v>
                </c:pt>
                <c:pt idx="6">
                  <c:v>4934.5</c:v>
                </c:pt>
                <c:pt idx="7">
                  <c:v>4934.5</c:v>
                </c:pt>
                <c:pt idx="8">
                  <c:v>4934.5</c:v>
                </c:pt>
                <c:pt idx="9">
                  <c:v>4934.5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CF6-4C43-AF57-0148C25988C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4528</c:v>
                </c:pt>
                <c:pt idx="2">
                  <c:v>4928</c:v>
                </c:pt>
                <c:pt idx="3">
                  <c:v>4928</c:v>
                </c:pt>
                <c:pt idx="4">
                  <c:v>4934.5</c:v>
                </c:pt>
                <c:pt idx="5">
                  <c:v>4934.5</c:v>
                </c:pt>
                <c:pt idx="6">
                  <c:v>4934.5</c:v>
                </c:pt>
                <c:pt idx="7">
                  <c:v>4934.5</c:v>
                </c:pt>
                <c:pt idx="8">
                  <c:v>4934.5</c:v>
                </c:pt>
                <c:pt idx="9">
                  <c:v>4934.5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CF6-4C43-AF57-0148C25988C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4528</c:v>
                </c:pt>
                <c:pt idx="2">
                  <c:v>4928</c:v>
                </c:pt>
                <c:pt idx="3">
                  <c:v>4928</c:v>
                </c:pt>
                <c:pt idx="4">
                  <c:v>4934.5</c:v>
                </c:pt>
                <c:pt idx="5">
                  <c:v>4934.5</c:v>
                </c:pt>
                <c:pt idx="6">
                  <c:v>4934.5</c:v>
                </c:pt>
                <c:pt idx="7">
                  <c:v>4934.5</c:v>
                </c:pt>
                <c:pt idx="8">
                  <c:v>4934.5</c:v>
                </c:pt>
                <c:pt idx="9">
                  <c:v>4934.5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CF6-4C43-AF57-0148C25988C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4528</c:v>
                </c:pt>
                <c:pt idx="2">
                  <c:v>4928</c:v>
                </c:pt>
                <c:pt idx="3">
                  <c:v>4928</c:v>
                </c:pt>
                <c:pt idx="4">
                  <c:v>4934.5</c:v>
                </c:pt>
                <c:pt idx="5">
                  <c:v>4934.5</c:v>
                </c:pt>
                <c:pt idx="6">
                  <c:v>4934.5</c:v>
                </c:pt>
                <c:pt idx="7">
                  <c:v>4934.5</c:v>
                </c:pt>
                <c:pt idx="8">
                  <c:v>4934.5</c:v>
                </c:pt>
                <c:pt idx="9">
                  <c:v>4934.5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CF6-4C43-AF57-0148C25988C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4528</c:v>
                </c:pt>
                <c:pt idx="2">
                  <c:v>4928</c:v>
                </c:pt>
                <c:pt idx="3">
                  <c:v>4928</c:v>
                </c:pt>
                <c:pt idx="4">
                  <c:v>4934.5</c:v>
                </c:pt>
                <c:pt idx="5">
                  <c:v>4934.5</c:v>
                </c:pt>
                <c:pt idx="6">
                  <c:v>4934.5</c:v>
                </c:pt>
                <c:pt idx="7">
                  <c:v>4934.5</c:v>
                </c:pt>
                <c:pt idx="8">
                  <c:v>4934.5</c:v>
                </c:pt>
                <c:pt idx="9">
                  <c:v>4934.5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CF6-4C43-AF57-0148C25988C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4528</c:v>
                </c:pt>
                <c:pt idx="2">
                  <c:v>4928</c:v>
                </c:pt>
                <c:pt idx="3">
                  <c:v>4928</c:v>
                </c:pt>
                <c:pt idx="4">
                  <c:v>4934.5</c:v>
                </c:pt>
                <c:pt idx="5">
                  <c:v>4934.5</c:v>
                </c:pt>
                <c:pt idx="6">
                  <c:v>4934.5</c:v>
                </c:pt>
                <c:pt idx="7">
                  <c:v>4934.5</c:v>
                </c:pt>
                <c:pt idx="8">
                  <c:v>4934.5</c:v>
                </c:pt>
                <c:pt idx="9">
                  <c:v>4934.5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8.8665178568990005E-3</c:v>
                </c:pt>
                <c:pt idx="1">
                  <c:v>-0.1053679486623796</c:v>
                </c:pt>
                <c:pt idx="2">
                  <c:v>-0.11545933263051375</c:v>
                </c:pt>
                <c:pt idx="3">
                  <c:v>-0.11545933263051375</c:v>
                </c:pt>
                <c:pt idx="4">
                  <c:v>-0.11562331761999593</c:v>
                </c:pt>
                <c:pt idx="5">
                  <c:v>-0.11562331761999593</c:v>
                </c:pt>
                <c:pt idx="6">
                  <c:v>-0.11562331761999593</c:v>
                </c:pt>
                <c:pt idx="7">
                  <c:v>-0.11562331761999593</c:v>
                </c:pt>
                <c:pt idx="8">
                  <c:v>-0.11562331761999593</c:v>
                </c:pt>
                <c:pt idx="9">
                  <c:v>-0.11562331761999593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CF6-4C43-AF57-0148C25988C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4528</c:v>
                </c:pt>
                <c:pt idx="2">
                  <c:v>4928</c:v>
                </c:pt>
                <c:pt idx="3">
                  <c:v>4928</c:v>
                </c:pt>
                <c:pt idx="4">
                  <c:v>4934.5</c:v>
                </c:pt>
                <c:pt idx="5">
                  <c:v>4934.5</c:v>
                </c:pt>
                <c:pt idx="6">
                  <c:v>4934.5</c:v>
                </c:pt>
                <c:pt idx="7">
                  <c:v>4934.5</c:v>
                </c:pt>
                <c:pt idx="8">
                  <c:v>4934.5</c:v>
                </c:pt>
                <c:pt idx="9">
                  <c:v>4934.5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CF6-4C43-AF57-0148C2598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525384"/>
        <c:axId val="1"/>
      </c:scatterChart>
      <c:valAx>
        <c:axId val="61452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452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18</xdr:row>
      <xdr:rowOff>95250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A62C0D26-3970-D529-6EEA-10F2B3470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46</v>
      </c>
      <c r="F1" s="34" t="s">
        <v>42</v>
      </c>
      <c r="G1" s="35">
        <v>0</v>
      </c>
      <c r="H1" s="36"/>
      <c r="I1" s="37" t="s">
        <v>43</v>
      </c>
      <c r="J1" s="38" t="s">
        <v>44</v>
      </c>
      <c r="K1" s="33">
        <v>20.371309</v>
      </c>
      <c r="L1" s="39">
        <v>44.545389999999998</v>
      </c>
      <c r="M1" s="40">
        <v>51341.882000000216</v>
      </c>
      <c r="N1" s="40">
        <v>1.7163600000000001</v>
      </c>
      <c r="O1" s="41" t="s">
        <v>45</v>
      </c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51341.882000000216</v>
      </c>
      <c r="D7" s="29"/>
    </row>
    <row r="8" spans="1:15" x14ac:dyDescent="0.2">
      <c r="A8" t="s">
        <v>3</v>
      </c>
      <c r="C8" s="8">
        <v>1.7163600000000001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8.8665178568990005E-3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-2.522845992033538E-5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59810.286629296825</v>
      </c>
      <c r="E15" s="14" t="s">
        <v>34</v>
      </c>
      <c r="F15" s="31">
        <v>1</v>
      </c>
    </row>
    <row r="16" spans="1:15" x14ac:dyDescent="0.2">
      <c r="A16" s="16" t="s">
        <v>4</v>
      </c>
      <c r="B16" s="10"/>
      <c r="C16" s="17">
        <f ca="1">+C8+C12</f>
        <v>1.7163347715400799</v>
      </c>
      <c r="E16" s="14" t="s">
        <v>30</v>
      </c>
      <c r="F16" s="32">
        <f ca="1">NOW()+15018.5+$C$5/24</f>
        <v>60177.74545289352</v>
      </c>
    </row>
    <row r="17" spans="1:21" ht="13.5" thickBot="1" x14ac:dyDescent="0.25">
      <c r="A17" s="14" t="s">
        <v>27</v>
      </c>
      <c r="B17" s="10"/>
      <c r="C17" s="10">
        <f>COUNT(C21:C2191)</f>
        <v>10</v>
      </c>
      <c r="E17" s="14" t="s">
        <v>35</v>
      </c>
      <c r="F17" s="15">
        <f ca="1">ROUND(2*(F16-$C$7)/$C$8,0)/2+F15</f>
        <v>5149</v>
      </c>
    </row>
    <row r="18" spans="1:21" ht="14.25" thickTop="1" thickBot="1" x14ac:dyDescent="0.25">
      <c r="A18" s="16" t="s">
        <v>5</v>
      </c>
      <c r="B18" s="10"/>
      <c r="C18" s="19">
        <f ca="1">+C15</f>
        <v>59810.286629296825</v>
      </c>
      <c r="D18" s="20">
        <f ca="1">+C16</f>
        <v>1.7163347715400799</v>
      </c>
      <c r="E18" s="14" t="s">
        <v>36</v>
      </c>
      <c r="F18" s="23">
        <f ca="1">ROUND(2*(F16-$C$15)/$C$16,0)/2+F15</f>
        <v>215</v>
      </c>
    </row>
    <row r="19" spans="1:21" ht="13.5" thickTop="1" x14ac:dyDescent="0.2">
      <c r="E19" s="14" t="s">
        <v>31</v>
      </c>
      <c r="F19" s="18">
        <f ca="1">+$C$15+$C$16*F18-15018.5-$C$5/24</f>
        <v>45161.19443851128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>
        <f>D7</f>
        <v>0</v>
      </c>
      <c r="C21" s="8">
        <f>C$7</f>
        <v>51341.882000000216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8.8665178568990005E-3</v>
      </c>
      <c r="Q21" s="2">
        <f>+C21-15018.5</f>
        <v>36323.382000000216</v>
      </c>
    </row>
    <row r="22" spans="1:21" x14ac:dyDescent="0.2">
      <c r="A22" s="42" t="s">
        <v>47</v>
      </c>
      <c r="B22" s="43" t="s">
        <v>48</v>
      </c>
      <c r="C22" s="44">
        <v>59113.558599999997</v>
      </c>
      <c r="D22" s="44">
        <v>2.0000000000000001E-4</v>
      </c>
      <c r="E22">
        <f>+(C22-C$7)/C$8</f>
        <v>4527.9991377099095</v>
      </c>
      <c r="F22">
        <f>ROUND(2*E22,0)/2</f>
        <v>4528</v>
      </c>
      <c r="G22">
        <f>+C22-(C$7+F22*C$8)</f>
        <v>-1.4800002172705717E-3</v>
      </c>
      <c r="I22">
        <f>+G22</f>
        <v>-1.4800002172705717E-3</v>
      </c>
      <c r="O22">
        <f ca="1">+C$11+C$12*$F22</f>
        <v>-0.1053679486623796</v>
      </c>
      <c r="Q22" s="2">
        <f>+C22-15018.5</f>
        <v>44095.058599999997</v>
      </c>
    </row>
    <row r="23" spans="1:21" x14ac:dyDescent="0.2">
      <c r="A23" s="45" t="s">
        <v>49</v>
      </c>
      <c r="B23" s="46" t="s">
        <v>48</v>
      </c>
      <c r="C23" s="47">
        <v>59800.104199999943</v>
      </c>
      <c r="D23" s="8"/>
      <c r="E23">
        <f t="shared" ref="E23:E30" si="0">+(C23-C$7)/C$8</f>
        <v>4928.0000699152433</v>
      </c>
      <c r="F23">
        <f t="shared" ref="F23:F30" si="1">ROUND(2*E23,0)/2</f>
        <v>4928</v>
      </c>
      <c r="G23">
        <f t="shared" ref="G23:G30" si="2">+C23-(C$7+F23*C$8)</f>
        <v>1.1999972775811329E-4</v>
      </c>
      <c r="I23">
        <f t="shared" ref="I23:I30" si="3">+G23</f>
        <v>1.1999972775811329E-4</v>
      </c>
      <c r="O23">
        <f t="shared" ref="O23:O30" ca="1" si="4">+C$11+C$12*$F23</f>
        <v>-0.11545933263051375</v>
      </c>
      <c r="Q23" s="2">
        <f t="shared" ref="Q23:Q30" si="5">+C23-15018.5</f>
        <v>44781.604199999943</v>
      </c>
    </row>
    <row r="24" spans="1:21" x14ac:dyDescent="0.2">
      <c r="A24" s="45" t="s">
        <v>49</v>
      </c>
      <c r="B24" s="46" t="s">
        <v>48</v>
      </c>
      <c r="C24" s="47">
        <v>59800.107100000139</v>
      </c>
      <c r="D24" s="8"/>
      <c r="E24">
        <f t="shared" si="0"/>
        <v>4928.0017595375812</v>
      </c>
      <c r="F24">
        <f t="shared" si="1"/>
        <v>4928</v>
      </c>
      <c r="G24">
        <f t="shared" si="2"/>
        <v>3.019999923708383E-3</v>
      </c>
      <c r="I24">
        <f t="shared" si="3"/>
        <v>3.019999923708383E-3</v>
      </c>
      <c r="O24">
        <f t="shared" ca="1" si="4"/>
        <v>-0.11545933263051375</v>
      </c>
      <c r="Q24" s="2">
        <f t="shared" si="5"/>
        <v>44781.607100000139</v>
      </c>
    </row>
    <row r="25" spans="1:21" x14ac:dyDescent="0.2">
      <c r="A25" s="48" t="s">
        <v>49</v>
      </c>
      <c r="B25" s="49" t="s">
        <v>48</v>
      </c>
      <c r="C25" s="47">
        <v>59811.021699999925</v>
      </c>
      <c r="D25" s="8"/>
      <c r="E25">
        <f t="shared" si="0"/>
        <v>4934.3609149593958</v>
      </c>
      <c r="F25">
        <f t="shared" si="1"/>
        <v>4934.5</v>
      </c>
      <c r="G25">
        <f t="shared" si="2"/>
        <v>-0.23872000029223273</v>
      </c>
      <c r="I25">
        <f t="shared" si="3"/>
        <v>-0.23872000029223273</v>
      </c>
      <c r="O25">
        <f t="shared" ca="1" si="4"/>
        <v>-0.11562331761999593</v>
      </c>
      <c r="Q25" s="2">
        <f t="shared" si="5"/>
        <v>44792.521699999925</v>
      </c>
    </row>
    <row r="26" spans="1:21" x14ac:dyDescent="0.2">
      <c r="A26" s="45" t="s">
        <v>49</v>
      </c>
      <c r="B26" s="46" t="s">
        <v>48</v>
      </c>
      <c r="C26" s="47">
        <v>59811.022400000133</v>
      </c>
      <c r="D26" s="8"/>
      <c r="E26">
        <f t="shared" si="0"/>
        <v>4934.3613227993637</v>
      </c>
      <c r="F26">
        <f t="shared" si="1"/>
        <v>4934.5</v>
      </c>
      <c r="G26">
        <f t="shared" si="2"/>
        <v>-0.23802000008436153</v>
      </c>
      <c r="I26">
        <f t="shared" si="3"/>
        <v>-0.23802000008436153</v>
      </c>
      <c r="O26">
        <f t="shared" ca="1" si="4"/>
        <v>-0.11562331761999593</v>
      </c>
      <c r="Q26" s="2">
        <f t="shared" si="5"/>
        <v>44792.522400000133</v>
      </c>
    </row>
    <row r="27" spans="1:21" x14ac:dyDescent="0.2">
      <c r="A27" s="45" t="s">
        <v>49</v>
      </c>
      <c r="B27" s="46" t="s">
        <v>48</v>
      </c>
      <c r="C27" s="47">
        <v>59811.023000000045</v>
      </c>
      <c r="D27" s="8"/>
      <c r="E27">
        <f t="shared" si="0"/>
        <v>4934.3616723763243</v>
      </c>
      <c r="F27">
        <f t="shared" si="1"/>
        <v>4934.5</v>
      </c>
      <c r="G27">
        <f t="shared" si="2"/>
        <v>-0.23742000017227838</v>
      </c>
      <c r="I27">
        <f t="shared" si="3"/>
        <v>-0.23742000017227838</v>
      </c>
      <c r="O27">
        <f t="shared" ca="1" si="4"/>
        <v>-0.11562331761999593</v>
      </c>
      <c r="Q27" s="2">
        <f t="shared" si="5"/>
        <v>44792.523000000045</v>
      </c>
    </row>
    <row r="28" spans="1:21" x14ac:dyDescent="0.2">
      <c r="A28" s="45" t="s">
        <v>49</v>
      </c>
      <c r="B28" s="46" t="s">
        <v>50</v>
      </c>
      <c r="C28" s="47">
        <v>59811.157000000123</v>
      </c>
      <c r="D28" s="8"/>
      <c r="E28">
        <f t="shared" si="0"/>
        <v>4934.4397445756758</v>
      </c>
      <c r="F28">
        <f t="shared" si="1"/>
        <v>4934.5</v>
      </c>
      <c r="G28">
        <f t="shared" si="2"/>
        <v>-0.10342000009404728</v>
      </c>
      <c r="I28">
        <f t="shared" si="3"/>
        <v>-0.10342000009404728</v>
      </c>
      <c r="O28">
        <f t="shared" ca="1" si="4"/>
        <v>-0.11562331761999593</v>
      </c>
      <c r="Q28" s="2">
        <f t="shared" si="5"/>
        <v>44792.657000000123</v>
      </c>
    </row>
    <row r="29" spans="1:21" x14ac:dyDescent="0.2">
      <c r="A29" s="45" t="s">
        <v>49</v>
      </c>
      <c r="B29" s="46" t="s">
        <v>50</v>
      </c>
      <c r="C29" s="47">
        <v>59811.157600000035</v>
      </c>
      <c r="D29" s="8"/>
      <c r="E29">
        <f t="shared" si="0"/>
        <v>4934.4400941526364</v>
      </c>
      <c r="F29">
        <f t="shared" si="1"/>
        <v>4934.5</v>
      </c>
      <c r="G29">
        <f t="shared" si="2"/>
        <v>-0.10282000018196413</v>
      </c>
      <c r="I29">
        <f t="shared" si="3"/>
        <v>-0.10282000018196413</v>
      </c>
      <c r="O29">
        <f t="shared" ca="1" si="4"/>
        <v>-0.11562331761999593</v>
      </c>
      <c r="Q29" s="2">
        <f t="shared" si="5"/>
        <v>44792.657600000035</v>
      </c>
    </row>
    <row r="30" spans="1:21" x14ac:dyDescent="0.2">
      <c r="A30" s="45" t="s">
        <v>49</v>
      </c>
      <c r="B30" s="46" t="s">
        <v>50</v>
      </c>
      <c r="C30" s="47">
        <v>59811.157999999821</v>
      </c>
      <c r="D30" s="8"/>
      <c r="E30">
        <f t="shared" si="0"/>
        <v>4934.4403272038526</v>
      </c>
      <c r="F30">
        <f t="shared" si="1"/>
        <v>4934.5</v>
      </c>
      <c r="G30">
        <f t="shared" si="2"/>
        <v>-0.1024200003957958</v>
      </c>
      <c r="I30">
        <f t="shared" si="3"/>
        <v>-0.1024200003957958</v>
      </c>
      <c r="O30">
        <f t="shared" ca="1" si="4"/>
        <v>-0.11562331761999593</v>
      </c>
      <c r="Q30" s="2">
        <f t="shared" si="5"/>
        <v>44792.657999999821</v>
      </c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2023-08-21T05:53:27Z</dcterms:modified>
</cp:coreProperties>
</file>