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C3551E-EE8A-4593-94F9-742F0548963C}" xr6:coauthVersionLast="47" xr6:coauthVersionMax="47" xr10:uidLastSave="{00000000-0000-0000-0000-000000000000}"/>
  <bookViews>
    <workbookView xWindow="240" yWindow="0" windowWidth="16590" windowHeight="1497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C75" i="2"/>
  <c r="D75" i="2"/>
  <c r="B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G72" i="2"/>
  <c r="D72" i="2"/>
  <c r="C72" i="2"/>
  <c r="B72" i="2"/>
  <c r="A72" i="2"/>
  <c r="H71" i="2"/>
  <c r="G71" i="2"/>
  <c r="C71" i="2"/>
  <c r="D71" i="2"/>
  <c r="B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G68" i="2"/>
  <c r="D68" i="2"/>
  <c r="C68" i="2"/>
  <c r="B68" i="2"/>
  <c r="A68" i="2"/>
  <c r="H67" i="2"/>
  <c r="G67" i="2"/>
  <c r="C67" i="2"/>
  <c r="D67" i="2"/>
  <c r="B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G64" i="2"/>
  <c r="D64" i="2"/>
  <c r="C64" i="2"/>
  <c r="B64" i="2"/>
  <c r="A64" i="2"/>
  <c r="H63" i="2"/>
  <c r="G63" i="2"/>
  <c r="C63" i="2"/>
  <c r="D63" i="2"/>
  <c r="B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G60" i="2"/>
  <c r="D60" i="2"/>
  <c r="C60" i="2"/>
  <c r="B60" i="2"/>
  <c r="A60" i="2"/>
  <c r="H59" i="2"/>
  <c r="G59" i="2"/>
  <c r="C59" i="2"/>
  <c r="D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D56" i="2"/>
  <c r="C56" i="2"/>
  <c r="B56" i="2"/>
  <c r="A56" i="2"/>
  <c r="H55" i="2"/>
  <c r="G55" i="2"/>
  <c r="C55" i="2"/>
  <c r="D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D52" i="2"/>
  <c r="C52" i="2"/>
  <c r="B52" i="2"/>
  <c r="A52" i="2"/>
  <c r="H51" i="2"/>
  <c r="G51" i="2"/>
  <c r="C51" i="2"/>
  <c r="D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D48" i="2"/>
  <c r="C48" i="2"/>
  <c r="B48" i="2"/>
  <c r="A48" i="2"/>
  <c r="H47" i="2"/>
  <c r="G47" i="2"/>
  <c r="C47" i="2"/>
  <c r="D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D44" i="2"/>
  <c r="C44" i="2"/>
  <c r="B44" i="2"/>
  <c r="A44" i="2"/>
  <c r="H43" i="2"/>
  <c r="G43" i="2"/>
  <c r="C43" i="2"/>
  <c r="D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D40" i="2"/>
  <c r="C40" i="2"/>
  <c r="B40" i="2"/>
  <c r="A40" i="2"/>
  <c r="H39" i="2"/>
  <c r="G39" i="2"/>
  <c r="C39" i="2"/>
  <c r="D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D36" i="2"/>
  <c r="C36" i="2"/>
  <c r="B36" i="2"/>
  <c r="A36" i="2"/>
  <c r="H35" i="2"/>
  <c r="G35" i="2"/>
  <c r="C35" i="2"/>
  <c r="D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D32" i="2"/>
  <c r="C32" i="2"/>
  <c r="B32" i="2"/>
  <c r="A32" i="2"/>
  <c r="H31" i="2"/>
  <c r="G31" i="2"/>
  <c r="C31" i="2"/>
  <c r="D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D28" i="2"/>
  <c r="C28" i="2"/>
  <c r="B28" i="2"/>
  <c r="A28" i="2"/>
  <c r="H27" i="2"/>
  <c r="G27" i="2"/>
  <c r="C27" i="2"/>
  <c r="D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D24" i="2"/>
  <c r="C24" i="2"/>
  <c r="B24" i="2"/>
  <c r="A24" i="2"/>
  <c r="H23" i="2"/>
  <c r="G23" i="2"/>
  <c r="C23" i="2"/>
  <c r="D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D20" i="2"/>
  <c r="C20" i="2"/>
  <c r="B20" i="2"/>
  <c r="A20" i="2"/>
  <c r="H19" i="2"/>
  <c r="G19" i="2"/>
  <c r="C19" i="2"/>
  <c r="D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G16" i="2"/>
  <c r="D16" i="2"/>
  <c r="C16" i="2"/>
  <c r="B16" i="2"/>
  <c r="A16" i="2"/>
  <c r="H15" i="2"/>
  <c r="G15" i="2"/>
  <c r="C15" i="2"/>
  <c r="D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D12" i="2"/>
  <c r="C12" i="2"/>
  <c r="B12" i="2"/>
  <c r="A12" i="2"/>
  <c r="H11" i="2"/>
  <c r="G11" i="2"/>
  <c r="C11" i="2"/>
  <c r="D11" i="2"/>
  <c r="B11" i="2"/>
  <c r="A11" i="2"/>
  <c r="C9" i="1"/>
  <c r="E21" i="1"/>
  <c r="F21" i="1"/>
  <c r="G21" i="1"/>
  <c r="K21" i="1"/>
  <c r="D9" i="1"/>
  <c r="F16" i="1"/>
  <c r="C17" i="1"/>
  <c r="Q21" i="1"/>
  <c r="C11" i="1"/>
  <c r="C12" i="1"/>
  <c r="C16" i="1" l="1"/>
  <c r="D18" i="1" s="1"/>
  <c r="O22" i="1"/>
  <c r="C15" i="1"/>
  <c r="F18" i="1" s="1"/>
  <c r="O21" i="1"/>
  <c r="F17" i="1"/>
  <c r="F19" i="1" l="1"/>
  <c r="C18" i="1"/>
</calcChain>
</file>

<file path=xl/sharedStrings.xml><?xml version="1.0" encoding="utf-8"?>
<sst xmlns="http://schemas.openxmlformats.org/spreadsheetml/2006/main" count="425" uniqueCount="63">
  <si>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</si>
  <si>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</si>
  <si>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</si>
  <si>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</si>
  <si>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</si>
  <si>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</si>
  <si>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</si>
  <si>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</si>
  <si>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</si>
  <si>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</si>
  <si>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</si>
  <si>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</si>
  <si>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</si>
  <si>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</si>
  <si>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</si>
  <si>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</si>
  <si>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</si>
  <si>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</si>
  <si>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</si>
  <si>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</si>
  <si>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</si>
  <si>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</si>
  <si>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</si>
  <si>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</si>
  <si>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</si>
  <si>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</si>
  <si>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</si>
  <si>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</si>
  <si>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</si>
  <si>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</si>
  <si>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</si>
  <si>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</si>
  <si>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</si>
  <si>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</si>
  <si>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</si>
  <si>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</si>
  <si>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</si>
  <si>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</si>
  <si>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</si>
  <si>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</si>
  <si>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</si>
  <si>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</si>
  <si>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</si>
  <si>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</si>
  <si>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</si>
  <si>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</si>
  <si>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</si>
  <si>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</si>
  <si>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</si>
  <si>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</si>
  <si>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</si>
  <si>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</si>
  <si>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</si>
  <si>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</si>
  <si>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</si>
  <si>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</si>
  <si>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G3950-0707</t>
  </si>
  <si>
    <t>2014A</t>
  </si>
  <si>
    <t>EW</t>
  </si>
  <si>
    <t>VSX</t>
  </si>
  <si>
    <t>Cyg</t>
  </si>
  <si>
    <t>IBVS 6157</t>
  </si>
  <si>
    <t>V3055 Cyg / GSC 3950-0707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</si>
</sst>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0" fillId="3" borderId="12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b="1"/>
              <a:t>V3055</a:t>
            </a:r>
            <a:r>
              <a:rPr lang="en-AU" b="1" baseline="0"/>
              <a:t> Cyg - O-C Diag</a:t>
            </a:r>
            <a:endParaRPr lang="en-AU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F-43EA-BC29-62BA2DA0A1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F-43EA-BC29-62BA2DA0A1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F-43EA-BC29-62BA2DA0A1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9.1399999997520354E-2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F-43EA-BC29-62BA2DA0A1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6F-43EA-BC29-62BA2DA0A1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6F-43EA-BC29-62BA2DA0A1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6F-43EA-BC29-62BA2DA0A1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9.1399999997520354E-2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6F-43EA-BC29-62BA2DA0A1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6F-43EA-BC29-62BA2DA0A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24520"/>
        <c:axId val="1"/>
      </c:scatterChart>
      <c:valAx>
        <c:axId val="564824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824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ED01C54-12C7-0651-B8D7-E64DDFA55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62</v>
      </c>
      <c r="D1" t="s">
        <v>60</v>
      </c>
      <c r="F1" s="51" t="s">
        <v>56</v>
      </c>
      <c r="G1" s="30" t="s">
        <v>57</v>
      </c>
      <c r="H1" s="31"/>
      <c r="I1" s="52" t="s">
        <v>56</v>
      </c>
      <c r="J1" s="51" t="s">
        <v>56</v>
      </c>
      <c r="K1" s="32">
        <v>20.355082960000001</v>
      </c>
      <c r="L1" s="33">
        <v>52.421360800000002</v>
      </c>
      <c r="M1" s="34">
        <v>54232.527800000003</v>
      </c>
      <c r="N1" s="34">
        <v>0.41199999999999998</v>
      </c>
      <c r="O1" s="53" t="s">
        <v>58</v>
      </c>
    </row>
    <row r="2" spans="1:15" x14ac:dyDescent="0.2">
      <c r="A2" t="s">
        <v>23</v>
      </c>
      <c r="B2" t="s">
        <v>58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37</v>
      </c>
      <c r="D4" s="27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54232.527800000003</v>
      </c>
      <c r="D7" s="28" t="s">
        <v>59</v>
      </c>
    </row>
    <row r="8" spans="1:15" x14ac:dyDescent="0.2">
      <c r="A8" t="s">
        <v>3</v>
      </c>
      <c r="C8" s="8">
        <v>0.41199999999999998</v>
      </c>
      <c r="D8" s="28" t="s">
        <v>59</v>
      </c>
    </row>
    <row r="9" spans="1:15" x14ac:dyDescent="0.2">
      <c r="A9" s="24" t="s">
        <v>32</v>
      </c>
      <c r="B9" s="50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1.4162857363836733E-5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56891.255192918572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0.41201416285736381</v>
      </c>
      <c r="E16" s="14" t="s">
        <v>30</v>
      </c>
      <c r="F16" s="36">
        <f ca="1">NOW()+15018.5+$C$5/24</f>
        <v>60314.704206249997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14763.5</v>
      </c>
    </row>
    <row r="18" spans="1:21" ht="14.25" thickTop="1" thickBot="1" x14ac:dyDescent="0.25">
      <c r="A18" s="16" t="s">
        <v>5</v>
      </c>
      <c r="B18" s="10"/>
      <c r="C18" s="19">
        <f ca="1">+C15</f>
        <v>56891.255192918572</v>
      </c>
      <c r="D18" s="20">
        <f ca="1">+C16</f>
        <v>0.41201416285736381</v>
      </c>
      <c r="E18" s="14" t="s">
        <v>36</v>
      </c>
      <c r="F18" s="23">
        <f ca="1">ROUND(2*(F16-$C$15)/$C$16,0)/2+F15</f>
        <v>8310</v>
      </c>
    </row>
    <row r="19" spans="1:21" ht="13.5" thickTop="1" x14ac:dyDescent="0.2">
      <c r="E19" s="14" t="s">
        <v>31</v>
      </c>
      <c r="F19" s="18">
        <f ca="1">+$C$15+$C$16*F18-15018.5-$C$5/24</f>
        <v>45296.9887195966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59</v>
      </c>
      <c r="C21" s="8">
        <v>54232.527800000003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39214.027800000003</v>
      </c>
    </row>
    <row r="22" spans="1:21" x14ac:dyDescent="0.2">
      <c r="A22" s="54" t="s">
        <v>61</v>
      </c>
      <c r="B22" s="55"/>
      <c r="C22" s="54">
        <v>56891.461199999998</v>
      </c>
      <c r="D22" s="54">
        <v>5.9999999999999995E-4</v>
      </c>
      <c r="E22">
        <f>+(C22-C$7)/C$8</f>
        <v>6453.721844660181</v>
      </c>
      <c r="F22">
        <f>ROUND(2*E22,0)/2</f>
        <v>6453.5</v>
      </c>
      <c r="G22">
        <f>+C22-(C$7+F22*C$8)</f>
        <v>9.1399999997520354E-2</v>
      </c>
      <c r="K22">
        <f>+G22</f>
        <v>9.1399999997520354E-2</v>
      </c>
      <c r="O22">
        <f ca="1">+C$11+C$12*$F22</f>
        <v>9.1399999997520354E-2</v>
      </c>
      <c r="Q22" s="2">
        <f>+C22-15018.5</f>
        <v>41872.961199999998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42</v>
      </c>
      <c r="I1" s="38" t="s">
        <v>43</v>
      </c>
      <c r="J1" s="39" t="s">
        <v>41</v>
      </c>
    </row>
    <row r="2" spans="1:16" x14ac:dyDescent="0.2">
      <c r="I2" s="40" t="s">
        <v>44</v>
      </c>
      <c r="J2" s="41" t="s">
        <v>40</v>
      </c>
    </row>
    <row r="3" spans="1:16" x14ac:dyDescent="0.2">
      <c r="A3" s="42" t="s">
        <v>45</v>
      </c>
      <c r="I3" s="40" t="s">
        <v>46</v>
      </c>
      <c r="J3" s="41" t="s">
        <v>38</v>
      </c>
    </row>
    <row r="4" spans="1:16" x14ac:dyDescent="0.2">
      <c r="I4" s="40" t="s">
        <v>47</v>
      </c>
      <c r="J4" s="41" t="s">
        <v>38</v>
      </c>
    </row>
    <row r="5" spans="1:16" ht="13.5" thickBot="1" x14ac:dyDescent="0.25">
      <c r="I5" s="43" t="s">
        <v>48</v>
      </c>
      <c r="J5" s="44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50</v>
      </c>
      <c r="J11" s="47" t="s">
        <v>51</v>
      </c>
      <c r="K11" s="46">
        <v>-3273</v>
      </c>
      <c r="L11" s="46" t="s">
        <v>52</v>
      </c>
      <c r="M11" s="47" t="s">
        <v>53</v>
      </c>
      <c r="N11" s="47"/>
      <c r="O11" s="48" t="s">
        <v>54</v>
      </c>
      <c r="P11" s="48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2024-01-05T03:54:03Z</dcterms:modified>
</cp:coreProperties>
</file>