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66E220D-149A-4A40-A255-2DA8D4DFC6A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E15" i="1" s="1"/>
  <c r="Q27" i="1"/>
  <c r="Q23" i="1"/>
  <c r="Q24" i="1"/>
  <c r="Q25" i="1"/>
  <c r="Q26" i="1"/>
  <c r="Q22" i="1"/>
  <c r="C8" i="1"/>
  <c r="C7" i="1"/>
  <c r="E23" i="1"/>
  <c r="F23" i="1"/>
  <c r="C17" i="1"/>
  <c r="Q21" i="1"/>
  <c r="G24" i="1"/>
  <c r="I24" i="1"/>
  <c r="E25" i="1"/>
  <c r="F25" i="1"/>
  <c r="G25" i="1"/>
  <c r="I25" i="1"/>
  <c r="E24" i="1"/>
  <c r="F24" i="1"/>
  <c r="E26" i="1"/>
  <c r="F26" i="1"/>
  <c r="G26" i="1"/>
  <c r="I26" i="1"/>
  <c r="G23" i="1"/>
  <c r="I23" i="1"/>
  <c r="E27" i="1"/>
  <c r="F27" i="1"/>
  <c r="G27" i="1"/>
  <c r="J27" i="1"/>
  <c r="E21" i="1"/>
  <c r="F21" i="1"/>
  <c r="G21" i="1"/>
  <c r="E22" i="1"/>
  <c r="F22" i="1"/>
  <c r="G22" i="1"/>
  <c r="I22" i="1"/>
  <c r="H21" i="1"/>
  <c r="C11" i="1"/>
  <c r="C12" i="1"/>
  <c r="C16" i="1" l="1"/>
  <c r="D18" i="1" s="1"/>
  <c r="C15" i="1"/>
  <c r="O24" i="1"/>
  <c r="O25" i="1"/>
  <c r="O23" i="1"/>
  <c r="O27" i="1"/>
  <c r="O21" i="1"/>
  <c r="O22" i="1"/>
  <c r="O26" i="1"/>
  <c r="C18" i="1" l="1"/>
  <c r="E16" i="1"/>
  <c r="E17" i="1" s="1"/>
</calcChain>
</file>

<file path=xl/sharedStrings.xml><?xml version="1.0" encoding="utf-8"?>
<sst xmlns="http://schemas.openxmlformats.org/spreadsheetml/2006/main" count="52" uniqueCount="46">
  <si>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</si>
  <si>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</si>
  <si>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</si>
  <si>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</si>
  <si>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</si>
  <si>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</si>
  <si>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</si>
  <si>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</si>
  <si>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</si>
  <si>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</si>
  <si>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</si>
  <si>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</si>
  <si>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</si>
  <si>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</si>
  <si>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</si>
  <si>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</si>
  <si>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</si>
  <si>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</si>
  <si>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</si>
  <si>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</si>
  <si>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</si>
  <si>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</si>
  <si>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</si>
  <si>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</si>
  <si>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</si>
  <si>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</si>
  <si>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</si>
  <si>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</si>
  <si>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</si>
  <si>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IBVS</t>
  </si>
  <si>
    <t># of data points:</t>
  </si>
  <si>
    <t>IBVS 3569</t>
  </si>
  <si>
    <t>EA/D</t>
  </si>
  <si>
    <t>AA Dor / GSC 09166-00716</t>
  </si>
  <si>
    <t>OEJV 0160</t>
  </si>
  <si>
    <t>I</t>
  </si>
  <si>
    <t>OEJV</t>
  </si>
  <si>
    <t>Add cycle</t>
  </si>
  <si>
    <t>JD today</t>
  </si>
  <si>
    <t>Old Cycle</t>
  </si>
  <si>
    <t>New Cycle</t>
  </si>
  <si>
    <t>Next ToM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</si>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</sst>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13" fillId="0" borderId="0" xfId="0" applyFont="1">
      <alignment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Dor - O-C Diagr.</a:t>
            </a:r>
          </a:p>
        </c:rich>
      </c:tx>
      <c:layout>
        <c:manualLayout>
          <c:xMode val="edge"/>
          <c:yMode val="edge"/>
          <c:x val="0.379644927259698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3550580534521"/>
          <c:y val="0.14678942920199375"/>
          <c:w val="0.7899844680688263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13761</c:v>
                </c:pt>
                <c:pt idx="2">
                  <c:v>13784</c:v>
                </c:pt>
                <c:pt idx="3">
                  <c:v>15008</c:v>
                </c:pt>
                <c:pt idx="4">
                  <c:v>17795</c:v>
                </c:pt>
                <c:pt idx="5">
                  <c:v>19389</c:v>
                </c:pt>
                <c:pt idx="6">
                  <c:v>50223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EE-459E-9090-FA76BD7168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13761</c:v>
                </c:pt>
                <c:pt idx="2">
                  <c:v>13784</c:v>
                </c:pt>
                <c:pt idx="3">
                  <c:v>15008</c:v>
                </c:pt>
                <c:pt idx="4">
                  <c:v>17795</c:v>
                </c:pt>
                <c:pt idx="5">
                  <c:v>19389</c:v>
                </c:pt>
                <c:pt idx="6">
                  <c:v>50223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-9.6780000603757799E-4</c:v>
                </c:pt>
                <c:pt idx="2">
                  <c:v>-1.0032000063802116E-3</c:v>
                </c:pt>
                <c:pt idx="3">
                  <c:v>-1.0684000008041039E-3</c:v>
                </c:pt>
                <c:pt idx="4">
                  <c:v>-1.2210000058985315E-3</c:v>
                </c:pt>
                <c:pt idx="5">
                  <c:v>-1.382200003718026E-3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EE-459E-9090-FA76BD7168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13761</c:v>
                </c:pt>
                <c:pt idx="2">
                  <c:v>13784</c:v>
                </c:pt>
                <c:pt idx="3">
                  <c:v>15008</c:v>
                </c:pt>
                <c:pt idx="4">
                  <c:v>17795</c:v>
                </c:pt>
                <c:pt idx="5">
                  <c:v>19389</c:v>
                </c:pt>
                <c:pt idx="6">
                  <c:v>50223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-3.3653999998932704E-3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EE-459E-9090-FA76BD7168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13761</c:v>
                </c:pt>
                <c:pt idx="2">
                  <c:v>13784</c:v>
                </c:pt>
                <c:pt idx="3">
                  <c:v>15008</c:v>
                </c:pt>
                <c:pt idx="4">
                  <c:v>17795</c:v>
                </c:pt>
                <c:pt idx="5">
                  <c:v>19389</c:v>
                </c:pt>
                <c:pt idx="6">
                  <c:v>50223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EE-459E-9090-FA76BD7168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13761</c:v>
                </c:pt>
                <c:pt idx="2">
                  <c:v>13784</c:v>
                </c:pt>
                <c:pt idx="3">
                  <c:v>15008</c:v>
                </c:pt>
                <c:pt idx="4">
                  <c:v>17795</c:v>
                </c:pt>
                <c:pt idx="5">
                  <c:v>19389</c:v>
                </c:pt>
                <c:pt idx="6">
                  <c:v>50223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EE-459E-9090-FA76BD7168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13761</c:v>
                </c:pt>
                <c:pt idx="2">
                  <c:v>13784</c:v>
                </c:pt>
                <c:pt idx="3">
                  <c:v>15008</c:v>
                </c:pt>
                <c:pt idx="4">
                  <c:v>17795</c:v>
                </c:pt>
                <c:pt idx="5">
                  <c:v>19389</c:v>
                </c:pt>
                <c:pt idx="6">
                  <c:v>50223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EE-459E-9090-FA76BD7168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13761</c:v>
                </c:pt>
                <c:pt idx="2">
                  <c:v>13784</c:v>
                </c:pt>
                <c:pt idx="3">
                  <c:v>15008</c:v>
                </c:pt>
                <c:pt idx="4">
                  <c:v>17795</c:v>
                </c:pt>
                <c:pt idx="5">
                  <c:v>19389</c:v>
                </c:pt>
                <c:pt idx="6">
                  <c:v>50223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EE-459E-9090-FA76BD7168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13761</c:v>
                </c:pt>
                <c:pt idx="2">
                  <c:v>13784</c:v>
                </c:pt>
                <c:pt idx="3">
                  <c:v>15008</c:v>
                </c:pt>
                <c:pt idx="4">
                  <c:v>17795</c:v>
                </c:pt>
                <c:pt idx="5">
                  <c:v>19389</c:v>
                </c:pt>
                <c:pt idx="6">
                  <c:v>50223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-5.3036066679727507E-5</c:v>
                </c:pt>
                <c:pt idx="1">
                  <c:v>-9.6755040276585492E-4</c:v>
                </c:pt>
                <c:pt idx="2">
                  <c:v>-9.6907891302891577E-4</c:v>
                </c:pt>
                <c:pt idx="3">
                  <c:v>-1.050422241810939E-3</c:v>
                </c:pt>
                <c:pt idx="4">
                  <c:v>-1.2356378115131435E-3</c:v>
                </c:pt>
                <c:pt idx="5">
                  <c:v>-1.3415702184400591E-3</c:v>
                </c:pt>
                <c:pt idx="6">
                  <c:v>-3.3907043684930824E-3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EE-459E-9090-FA76BD716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05448"/>
        <c:axId val="1"/>
      </c:scatterChart>
      <c:valAx>
        <c:axId val="639405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1182713630908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05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32327138429182"/>
          <c:y val="0.9204921861831491"/>
          <c:w val="0.7463656138297737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0</xdr:rowOff>
    </xdr:from>
    <xdr:to>
      <xdr:col>15</xdr:col>
      <xdr:colOff>438150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15D758A-C709-9089-6CB8-E8FE89DD1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33</v>
      </c>
    </row>
    <row r="2" spans="1:7" x14ac:dyDescent="0.2">
      <c r="A2" t="s">
        <v>25</v>
      </c>
      <c r="B2" s="21" t="s">
        <v>32</v>
      </c>
      <c r="C2" s="6"/>
      <c r="D2" s="6"/>
    </row>
    <row r="3" spans="1:7" ht="13.5" thickBot="1" x14ac:dyDescent="0.25"/>
    <row r="4" spans="1:7" ht="14.25" thickTop="1" thickBot="1" x14ac:dyDescent="0.25">
      <c r="A4" s="8" t="s">
        <v>0</v>
      </c>
      <c r="C4" s="13">
        <v>43196.348700000002</v>
      </c>
      <c r="D4" s="14">
        <v>0.26153979999999999</v>
      </c>
    </row>
    <row r="6" spans="1:7" x14ac:dyDescent="0.2">
      <c r="A6" s="8" t="s">
        <v>1</v>
      </c>
    </row>
    <row r="7" spans="1:7" x14ac:dyDescent="0.2">
      <c r="A7" t="s">
        <v>2</v>
      </c>
      <c r="C7">
        <f>+C4</f>
        <v>43196.348700000002</v>
      </c>
    </row>
    <row r="8" spans="1:7" x14ac:dyDescent="0.2">
      <c r="A8" t="s">
        <v>3</v>
      </c>
      <c r="C8">
        <f>+D4</f>
        <v>0.26153979999999999</v>
      </c>
    </row>
    <row r="9" spans="1:7" x14ac:dyDescent="0.2">
      <c r="A9" s="30" t="s">
        <v>42</v>
      </c>
      <c r="B9" s="21"/>
      <c r="C9" s="26">
        <v>-9.5</v>
      </c>
      <c r="D9" s="21" t="s">
        <v>43</v>
      </c>
      <c r="E9" s="21"/>
    </row>
    <row r="10" spans="1:7" ht="13.5" thickBot="1" x14ac:dyDescent="0.25">
      <c r="C10" s="7" t="s">
        <v>20</v>
      </c>
      <c r="D10" s="7" t="s">
        <v>21</v>
      </c>
    </row>
    <row r="11" spans="1:7" x14ac:dyDescent="0.2">
      <c r="A11" t="s">
        <v>16</v>
      </c>
      <c r="C11" s="34">
        <f ca="1">INTERCEPT(INDIRECT($G$11):G992,INDIRECT($F$11):F992)</f>
        <v>-5.3036066679727507E-5</v>
      </c>
      <c r="D11" s="6"/>
      <c r="F11" s="33" t="str">
        <f>"F"&amp;E19</f>
        <v>F21</v>
      </c>
      <c r="G11" s="28" t="str">
        <f>"G"&amp;E19</f>
        <v>G21</v>
      </c>
    </row>
    <row r="12" spans="1:7" x14ac:dyDescent="0.2">
      <c r="A12" t="s">
        <v>17</v>
      </c>
      <c r="C12" s="34">
        <f ca="1">SLOPE(INDIRECT($G$11):G992,INDIRECT($F$11):F992)</f>
        <v>-6.6456967959169201E-8</v>
      </c>
      <c r="D12" s="6"/>
    </row>
    <row r="13" spans="1:7" x14ac:dyDescent="0.2">
      <c r="A13" t="s">
        <v>19</v>
      </c>
      <c r="C13" s="6" t="s">
        <v>14</v>
      </c>
      <c r="D13" s="25" t="s">
        <v>37</v>
      </c>
      <c r="E13" s="26">
        <v>1</v>
      </c>
    </row>
    <row r="14" spans="1:7" x14ac:dyDescent="0.2">
      <c r="A14" t="s">
        <v>24</v>
      </c>
      <c r="D14" s="25" t="s">
        <v>38</v>
      </c>
      <c r="E14" s="27">
        <f ca="1">NOW()+15018.5+$C$9/24</f>
        <v>60326.605156712962</v>
      </c>
    </row>
    <row r="15" spans="1:7" x14ac:dyDescent="0.2">
      <c r="A15" s="3" t="s">
        <v>18</v>
      </c>
      <c r="C15" s="11">
        <f ca="1">($C$7+C$11)+($C$8+C$12)*INT(MAX($F21:$F3533))</f>
        <v>56331.658684695627</v>
      </c>
      <c r="D15" s="25" t="s">
        <v>39</v>
      </c>
      <c r="E15" s="27">
        <f ca="1">ROUND(2*(E14-$C$7)/$C$8,0)/2+E13</f>
        <v>65498.5</v>
      </c>
    </row>
    <row r="16" spans="1:7" x14ac:dyDescent="0.2">
      <c r="A16" s="8" t="s">
        <v>4</v>
      </c>
      <c r="C16" s="12">
        <f ca="1">+$C$8+C$12</f>
        <v>0.261539733543032</v>
      </c>
      <c r="D16" s="25" t="s">
        <v>40</v>
      </c>
      <c r="E16" s="28">
        <f ca="1">ROUND(2*(E14-$C$15)/$C$16,0)/2+E13</f>
        <v>15275.5</v>
      </c>
    </row>
    <row r="17" spans="1:17" ht="13.5" thickBot="1" x14ac:dyDescent="0.25">
      <c r="A17" s="15" t="s">
        <v>30</v>
      </c>
      <c r="C17">
        <f>COUNT(C21:C2191)</f>
        <v>7</v>
      </c>
      <c r="D17" s="25" t="s">
        <v>41</v>
      </c>
      <c r="E17" s="29">
        <f ca="1">+$C$15+$C$16*E16-15018.5-$C$9/24</f>
        <v>45308.704717765548</v>
      </c>
    </row>
    <row r="18" spans="1:17" ht="14.25" thickTop="1" thickBot="1" x14ac:dyDescent="0.25">
      <c r="A18" s="8" t="s">
        <v>5</v>
      </c>
      <c r="C18" s="4">
        <f ca="1">+C15</f>
        <v>56331.658684695627</v>
      </c>
      <c r="D18" s="5">
        <f ca="1">+C16</f>
        <v>0.261539733543032</v>
      </c>
    </row>
    <row r="19" spans="1:17" ht="13.5" thickTop="1" x14ac:dyDescent="0.2">
      <c r="A19" s="31" t="s">
        <v>44</v>
      </c>
      <c r="E19" s="32">
        <v>21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29</v>
      </c>
      <c r="J20" s="10" t="s">
        <v>36</v>
      </c>
      <c r="K20" s="10" t="s">
        <v>45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 x14ac:dyDescent="0.2">
      <c r="A21" t="s">
        <v>12</v>
      </c>
      <c r="C21" s="16">
        <v>43196.348700000002</v>
      </c>
      <c r="D21" s="16" t="s">
        <v>14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-5.3036066679727507E-5</v>
      </c>
      <c r="Q21" s="2">
        <f t="shared" ref="Q21:Q26" si="4">+C21-15018.5</f>
        <v>28177.848700000002</v>
      </c>
    </row>
    <row r="22" spans="1:17" x14ac:dyDescent="0.2">
      <c r="A22" s="17" t="s">
        <v>31</v>
      </c>
      <c r="B22" s="18"/>
      <c r="C22" s="19">
        <v>46795.396919999999</v>
      </c>
      <c r="D22" s="20">
        <v>5.0000000000000002E-5</v>
      </c>
      <c r="E22">
        <f t="shared" si="0"/>
        <v>13760.996299607161</v>
      </c>
      <c r="F22">
        <f t="shared" si="1"/>
        <v>13761</v>
      </c>
      <c r="G22">
        <f t="shared" si="2"/>
        <v>-9.6780000603757799E-4</v>
      </c>
      <c r="I22">
        <f>+G22</f>
        <v>-9.6780000603757799E-4</v>
      </c>
      <c r="O22">
        <f t="shared" ca="1" si="3"/>
        <v>-9.6755040276585492E-4</v>
      </c>
      <c r="Q22" s="2">
        <f t="shared" si="4"/>
        <v>31776.896919999999</v>
      </c>
    </row>
    <row r="23" spans="1:17" x14ac:dyDescent="0.2">
      <c r="A23" s="17" t="s">
        <v>31</v>
      </c>
      <c r="C23" s="16">
        <v>46801.412299999996</v>
      </c>
      <c r="D23" s="19">
        <v>5.0000000000000002E-5</v>
      </c>
      <c r="E23">
        <f t="shared" si="0"/>
        <v>13783.996164254902</v>
      </c>
      <c r="F23">
        <f t="shared" si="1"/>
        <v>13784</v>
      </c>
      <c r="G23">
        <f t="shared" si="2"/>
        <v>-1.0032000063802116E-3</v>
      </c>
      <c r="I23">
        <f>+G23</f>
        <v>-1.0032000063802116E-3</v>
      </c>
      <c r="O23">
        <f t="shared" ca="1" si="3"/>
        <v>-9.6907891302891577E-4</v>
      </c>
      <c r="Q23" s="2">
        <f t="shared" si="4"/>
        <v>31782.912299999996</v>
      </c>
    </row>
    <row r="24" spans="1:17" x14ac:dyDescent="0.2">
      <c r="A24" s="17" t="s">
        <v>31</v>
      </c>
      <c r="C24" s="16">
        <v>47121.536950000002</v>
      </c>
      <c r="D24" s="19">
        <v>1E-4</v>
      </c>
      <c r="E24">
        <f t="shared" si="0"/>
        <v>15007.995914962081</v>
      </c>
      <c r="F24">
        <f t="shared" si="1"/>
        <v>15008</v>
      </c>
      <c r="G24">
        <f t="shared" si="2"/>
        <v>-1.0684000008041039E-3</v>
      </c>
      <c r="I24">
        <f>+G24</f>
        <v>-1.0684000008041039E-3</v>
      </c>
      <c r="O24">
        <f t="shared" ca="1" si="3"/>
        <v>-1.050422241810939E-3</v>
      </c>
      <c r="Q24" s="2">
        <f t="shared" si="4"/>
        <v>32103.036950000002</v>
      </c>
    </row>
    <row r="25" spans="1:17" x14ac:dyDescent="0.2">
      <c r="A25" s="17" t="s">
        <v>31</v>
      </c>
      <c r="C25" s="16">
        <v>47850.448219999998</v>
      </c>
      <c r="D25" s="19">
        <v>5.0000000000000002E-5</v>
      </c>
      <c r="E25">
        <f t="shared" si="0"/>
        <v>17794.995331494465</v>
      </c>
      <c r="F25">
        <f t="shared" si="1"/>
        <v>17795</v>
      </c>
      <c r="G25">
        <f t="shared" si="2"/>
        <v>-1.2210000058985315E-3</v>
      </c>
      <c r="I25">
        <f>+G25</f>
        <v>-1.2210000058985315E-3</v>
      </c>
      <c r="O25">
        <f t="shared" ca="1" si="3"/>
        <v>-1.2356378115131435E-3</v>
      </c>
      <c r="Q25" s="2">
        <f t="shared" si="4"/>
        <v>32831.948219999998</v>
      </c>
    </row>
    <row r="26" spans="1:17" x14ac:dyDescent="0.2">
      <c r="A26" s="17" t="s">
        <v>31</v>
      </c>
      <c r="C26" s="16">
        <v>48267.342499999999</v>
      </c>
      <c r="D26" s="19">
        <v>3.0000000000000001E-5</v>
      </c>
      <c r="E26">
        <f t="shared" si="0"/>
        <v>19388.99471514468</v>
      </c>
      <c r="F26">
        <f t="shared" si="1"/>
        <v>19389</v>
      </c>
      <c r="G26">
        <f t="shared" si="2"/>
        <v>-1.382200003718026E-3</v>
      </c>
      <c r="I26">
        <f>+G26</f>
        <v>-1.382200003718026E-3</v>
      </c>
      <c r="O26">
        <f t="shared" ca="1" si="3"/>
        <v>-1.3415702184400591E-3</v>
      </c>
      <c r="Q26" s="2">
        <f t="shared" si="4"/>
        <v>33248.842499999999</v>
      </c>
    </row>
    <row r="27" spans="1:17" x14ac:dyDescent="0.2">
      <c r="A27" s="22" t="s">
        <v>34</v>
      </c>
      <c r="B27" s="23" t="s">
        <v>35</v>
      </c>
      <c r="C27" s="24">
        <v>56331.658710000003</v>
      </c>
      <c r="D27" s="24"/>
      <c r="E27">
        <f>+(C27-C$7)/C$8</f>
        <v>50222.987132359973</v>
      </c>
      <c r="F27">
        <f t="shared" si="1"/>
        <v>50223</v>
      </c>
      <c r="G27">
        <f>+C27-(C$7+F27*C$8)</f>
        <v>-3.3653999998932704E-3</v>
      </c>
      <c r="J27">
        <f>+G27</f>
        <v>-3.3653999998932704E-3</v>
      </c>
      <c r="O27">
        <f ca="1">+C$11+C$12*$F27</f>
        <v>-3.3907043684930824E-3</v>
      </c>
      <c r="Q27" s="2">
        <f>+C27-15018.5</f>
        <v>41313.158710000003</v>
      </c>
    </row>
    <row r="28" spans="1:17" x14ac:dyDescent="0.2">
      <c r="C28" s="16"/>
      <c r="D28" s="16"/>
      <c r="Q28" s="2"/>
    </row>
    <row r="29" spans="1:17" x14ac:dyDescent="0.2">
      <c r="C29" s="16"/>
      <c r="D29" s="16"/>
      <c r="Q29" s="2"/>
    </row>
    <row r="30" spans="1:17" x14ac:dyDescent="0.2">
      <c r="C30" s="16"/>
      <c r="D30" s="16"/>
      <c r="Q30" s="2"/>
    </row>
    <row r="31" spans="1:17" x14ac:dyDescent="0.2">
      <c r="C31" s="16"/>
      <c r="D31" s="16"/>
      <c r="Q31" s="2"/>
    </row>
    <row r="32" spans="1:17" x14ac:dyDescent="0.2">
      <c r="C32" s="16"/>
      <c r="D32" s="16"/>
      <c r="Q32" s="2"/>
    </row>
    <row r="33" spans="3:17" x14ac:dyDescent="0.2">
      <c r="C33" s="16"/>
      <c r="D33" s="16"/>
      <c r="Q33" s="2"/>
    </row>
    <row r="34" spans="3:17" x14ac:dyDescent="0.2">
      <c r="C34" s="16"/>
      <c r="D34" s="16"/>
    </row>
    <row r="35" spans="3:17" x14ac:dyDescent="0.2">
      <c r="C35" s="16"/>
      <c r="D35" s="16"/>
    </row>
    <row r="36" spans="3:17" x14ac:dyDescent="0.2">
      <c r="C36" s="16"/>
      <c r="D36" s="16"/>
    </row>
    <row r="37" spans="3:17" x14ac:dyDescent="0.2">
      <c r="C37" s="16"/>
      <c r="D37" s="16"/>
    </row>
    <row r="38" spans="3:17" x14ac:dyDescent="0.2">
      <c r="C38" s="16"/>
      <c r="D38" s="16"/>
    </row>
    <row r="39" spans="3:17" x14ac:dyDescent="0.2">
      <c r="C39" s="16"/>
      <c r="D39" s="16"/>
    </row>
    <row r="40" spans="3:17" x14ac:dyDescent="0.2">
      <c r="C40" s="16"/>
      <c r="D40" s="16"/>
    </row>
    <row r="41" spans="3:17" x14ac:dyDescent="0.2">
      <c r="C41" s="16"/>
      <c r="D41" s="16"/>
    </row>
    <row r="42" spans="3:17" x14ac:dyDescent="0.2">
      <c r="C42" s="16"/>
      <c r="D42" s="16"/>
    </row>
    <row r="43" spans="3:17" x14ac:dyDescent="0.2">
      <c r="C43" s="16"/>
      <c r="D43" s="16"/>
    </row>
    <row r="44" spans="3:17" x14ac:dyDescent="0.2">
      <c r="C44" s="16"/>
      <c r="D44" s="16"/>
    </row>
    <row r="45" spans="3:17" x14ac:dyDescent="0.2">
      <c r="C45" s="16"/>
      <c r="D45" s="16"/>
    </row>
    <row r="46" spans="3:17" x14ac:dyDescent="0.2">
      <c r="C46" s="16"/>
      <c r="D46" s="16"/>
    </row>
    <row r="47" spans="3:17" x14ac:dyDescent="0.2">
      <c r="C47" s="16"/>
      <c r="D47" s="16"/>
    </row>
    <row r="48" spans="3:17" x14ac:dyDescent="0.2">
      <c r="C48" s="16"/>
      <c r="D48" s="16"/>
    </row>
    <row r="49" spans="3:4" x14ac:dyDescent="0.2">
      <c r="C49" s="16"/>
      <c r="D49" s="16"/>
    </row>
    <row r="50" spans="3:4" x14ac:dyDescent="0.2">
      <c r="C50" s="16"/>
      <c r="D50" s="16"/>
    </row>
    <row r="51" spans="3:4" x14ac:dyDescent="0.2">
      <c r="C51" s="16"/>
      <c r="D51" s="16"/>
    </row>
    <row r="52" spans="3:4" x14ac:dyDescent="0.2">
      <c r="C52" s="16"/>
      <c r="D52" s="16"/>
    </row>
    <row r="53" spans="3:4" x14ac:dyDescent="0.2">
      <c r="C53" s="16"/>
      <c r="D53" s="16"/>
    </row>
    <row r="54" spans="3:4" x14ac:dyDescent="0.2">
      <c r="C54" s="16"/>
      <c r="D54" s="16"/>
    </row>
    <row r="55" spans="3:4" x14ac:dyDescent="0.2">
      <c r="C55" s="16"/>
      <c r="D55" s="16"/>
    </row>
    <row r="56" spans="3:4" x14ac:dyDescent="0.2">
      <c r="C56" s="16"/>
      <c r="D56" s="16"/>
    </row>
    <row r="57" spans="3:4" x14ac:dyDescent="0.2">
      <c r="C57" s="16"/>
      <c r="D57" s="16"/>
    </row>
    <row r="58" spans="3:4" x14ac:dyDescent="0.2">
      <c r="C58" s="16"/>
      <c r="D58" s="16"/>
    </row>
    <row r="59" spans="3:4" x14ac:dyDescent="0.2">
      <c r="C59" s="16"/>
      <c r="D59" s="16"/>
    </row>
    <row r="60" spans="3:4" x14ac:dyDescent="0.2">
      <c r="C60" s="16"/>
      <c r="D60" s="16"/>
    </row>
    <row r="61" spans="3:4" x14ac:dyDescent="0.2">
      <c r="C61" s="16"/>
      <c r="D61" s="16"/>
    </row>
    <row r="62" spans="3:4" x14ac:dyDescent="0.2">
      <c r="C62" s="16"/>
      <c r="D62" s="16"/>
    </row>
    <row r="63" spans="3:4" x14ac:dyDescent="0.2">
      <c r="C63" s="16"/>
      <c r="D63" s="16"/>
    </row>
    <row r="64" spans="3:4" x14ac:dyDescent="0.2">
      <c r="C64" s="16"/>
      <c r="D64" s="16"/>
    </row>
    <row r="65" spans="3:4" x14ac:dyDescent="0.2">
      <c r="C65" s="16"/>
      <c r="D65" s="16"/>
    </row>
    <row r="66" spans="3:4" x14ac:dyDescent="0.2">
      <c r="C66" s="16"/>
      <c r="D66" s="16"/>
    </row>
    <row r="67" spans="3:4" x14ac:dyDescent="0.2">
      <c r="C67" s="16"/>
      <c r="D67" s="16"/>
    </row>
    <row r="68" spans="3:4" x14ac:dyDescent="0.2">
      <c r="C68" s="16"/>
      <c r="D68" s="16"/>
    </row>
    <row r="69" spans="3:4" x14ac:dyDescent="0.2">
      <c r="C69" s="16"/>
      <c r="D69" s="16"/>
    </row>
    <row r="70" spans="3:4" x14ac:dyDescent="0.2">
      <c r="C70" s="16"/>
      <c r="D70" s="16"/>
    </row>
    <row r="71" spans="3:4" x14ac:dyDescent="0.2">
      <c r="C71" s="16"/>
      <c r="D71" s="16"/>
    </row>
    <row r="72" spans="3:4" x14ac:dyDescent="0.2">
      <c r="C72" s="16"/>
      <c r="D72" s="16"/>
    </row>
    <row r="73" spans="3:4" x14ac:dyDescent="0.2">
      <c r="C73" s="16"/>
      <c r="D73" s="16"/>
    </row>
    <row r="74" spans="3:4" x14ac:dyDescent="0.2">
      <c r="C74" s="16"/>
      <c r="D74" s="16"/>
    </row>
    <row r="75" spans="3:4" x14ac:dyDescent="0.2">
      <c r="C75" s="16"/>
      <c r="D75" s="16"/>
    </row>
    <row r="76" spans="3:4" x14ac:dyDescent="0.2">
      <c r="C76" s="16"/>
      <c r="D76" s="16"/>
    </row>
    <row r="77" spans="3:4" x14ac:dyDescent="0.2">
      <c r="C77" s="16"/>
      <c r="D77" s="16"/>
    </row>
    <row r="78" spans="3:4" x14ac:dyDescent="0.2">
      <c r="C78" s="16"/>
      <c r="D78" s="16"/>
    </row>
    <row r="79" spans="3:4" x14ac:dyDescent="0.2">
      <c r="C79" s="16"/>
      <c r="D79" s="16"/>
    </row>
    <row r="80" spans="3:4" x14ac:dyDescent="0.2">
      <c r="C80" s="16"/>
      <c r="D80" s="16"/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2024-01-17T01:31:25Z</dcterms:modified>
</cp:coreProperties>
</file>