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E5FC8E0-E267-4E86-B7CC-3CCA4EAED0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3" i="1"/>
  <c r="F23" i="1"/>
  <c r="G23" i="1"/>
  <c r="I23" i="1"/>
  <c r="D9" i="1"/>
  <c r="C9" i="1"/>
  <c r="E22" i="1"/>
  <c r="F22" i="1"/>
  <c r="G22" i="1"/>
  <c r="I22" i="1"/>
  <c r="Q21" i="1"/>
  <c r="Q23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D54" i="2"/>
  <c r="C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D50" i="2"/>
  <c r="C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D46" i="2"/>
  <c r="C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F16" i="1"/>
  <c r="F17" i="1" s="1"/>
  <c r="C17" i="1"/>
  <c r="Q22" i="1"/>
  <c r="C11" i="1"/>
  <c r="C12" i="1"/>
  <c r="C16" i="1" l="1"/>
  <c r="D18" i="1" s="1"/>
  <c r="O22" i="1"/>
  <c r="O23" i="1"/>
  <c r="C15" i="1"/>
  <c r="O21" i="1"/>
  <c r="F18" i="1" l="1"/>
  <c r="F19" i="1" s="1"/>
  <c r="C18" i="1"/>
</calcChain>
</file>

<file path=xl/sharedStrings.xml><?xml version="1.0" encoding="utf-8"?>
<sst xmlns="http://schemas.openxmlformats.org/spreadsheetml/2006/main" count="425" uniqueCount="65">
  <si>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</si>
  <si>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</si>
  <si>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</si>
  <si>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</si>
  <si>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</si>
  <si>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</si>
  <si>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</si>
  <si>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</si>
  <si>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</si>
  <si>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</si>
  <si>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</si>
  <si>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</si>
  <si>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</si>
  <si>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</si>
  <si>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</si>
  <si>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</si>
  <si>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</si>
  <si>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</si>
  <si>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</si>
  <si>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</si>
  <si>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</si>
  <si>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</si>
  <si>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</si>
  <si>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</si>
  <si>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</si>
  <si>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</si>
  <si>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</si>
  <si>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</si>
  <si>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</si>
  <si>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</si>
  <si>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</si>
  <si>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</si>
  <si>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</si>
  <si>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</si>
  <si>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</si>
  <si>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</si>
  <si>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</si>
  <si>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</si>
  <si>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</si>
  <si>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</si>
  <si>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</si>
  <si>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</si>
  <si>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</si>
  <si>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</si>
  <si>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</si>
  <si>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</si>
  <si>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</si>
  <si>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</si>
  <si>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</si>
  <si>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</si>
  <si>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</si>
  <si>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</si>
  <si>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</si>
  <si>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</si>
  <si>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</si>
  <si>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</si>
  <si>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</si>
  <si>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BN Dra</t>
  </si>
  <si>
    <t>G4231-1158</t>
  </si>
  <si>
    <t>EA</t>
  </si>
  <si>
    <t>pr_0</t>
  </si>
  <si>
    <t>~</t>
  </si>
  <si>
    <t>BN Dra / GSC 4231-1158</t>
  </si>
  <si>
    <t>OEJV 0072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</si>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</sst>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9" fillId="0" borderId="0" xfId="42" applyFont="1" applyAlignment="1">
      <alignment horizontal="left"/>
    </xf>
    <xf numFmtId="0" fontId="34" fillId="0" borderId="0" xfId="42" applyFont="1" applyAlignment="1">
      <alignment horizontal="left"/>
    </xf>
    <xf numFmtId="0" fontId="0" fillId="27" borderId="0" xfId="0" applyFill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3409</c:v>
                </c:pt>
                <c:pt idx="2">
                  <c:v>4339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B5-4155-A1DB-5A36601F21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3409</c:v>
                </c:pt>
                <c:pt idx="2">
                  <c:v>4339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-2.3559999998105923</c:v>
                </c:pt>
                <c:pt idx="2">
                  <c:v>-3.1260000000038417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B5-4155-A1DB-5A36601F21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3409</c:v>
                </c:pt>
                <c:pt idx="2">
                  <c:v>4339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B5-4155-A1DB-5A36601F21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3409</c:v>
                </c:pt>
                <c:pt idx="2">
                  <c:v>4339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B5-4155-A1DB-5A36601F21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3409</c:v>
                </c:pt>
                <c:pt idx="2">
                  <c:v>4339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B5-4155-A1DB-5A36601F21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3409</c:v>
                </c:pt>
                <c:pt idx="2">
                  <c:v>4339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B5-4155-A1DB-5A36601F21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3409</c:v>
                </c:pt>
                <c:pt idx="2">
                  <c:v>4339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B5-4155-A1DB-5A36601F21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3409</c:v>
                </c:pt>
                <c:pt idx="2">
                  <c:v>4339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0.46650537724186725</c:v>
                </c:pt>
                <c:pt idx="1">
                  <c:v>-2.3559999998105923</c:v>
                </c:pt>
                <c:pt idx="2">
                  <c:v>-3.1260000000038417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B5-4155-A1DB-5A36601F21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3409</c:v>
                </c:pt>
                <c:pt idx="2">
                  <c:v>4339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B5-4155-A1DB-5A36601F2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263488"/>
        <c:axId val="1"/>
      </c:scatterChart>
      <c:valAx>
        <c:axId val="55026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263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F62818-16B3-5396-F586-6C5B765C3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51" t="s">
        <v>57</v>
      </c>
      <c r="G1" s="30">
        <v>0</v>
      </c>
      <c r="H1" s="31"/>
      <c r="I1" s="52" t="s">
        <v>58</v>
      </c>
      <c r="J1" s="51" t="s">
        <v>57</v>
      </c>
      <c r="K1" s="53">
        <v>19.470803999999998</v>
      </c>
      <c r="L1" s="33">
        <v>61.221269999999997</v>
      </c>
      <c r="M1" s="34">
        <v>51287.700000000186</v>
      </c>
      <c r="N1" s="34">
        <v>5.8840000000000003</v>
      </c>
      <c r="O1" s="32" t="s">
        <v>59</v>
      </c>
      <c r="P1" s="54">
        <v>13.9</v>
      </c>
      <c r="Q1" s="54">
        <v>16</v>
      </c>
      <c r="R1" s="55" t="s">
        <v>60</v>
      </c>
      <c r="S1" s="56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31231.5</v>
      </c>
      <c r="D4" s="27">
        <v>5.9301500000000003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0">
        <v>31231.5</v>
      </c>
      <c r="D7" s="28" t="s">
        <v>64</v>
      </c>
    </row>
    <row r="8" spans="1:19" x14ac:dyDescent="0.2">
      <c r="A8" t="s">
        <v>5</v>
      </c>
      <c r="C8" s="60">
        <v>5.8840000000000003</v>
      </c>
      <c r="D8" s="28" t="s">
        <v>64</v>
      </c>
    </row>
    <row r="9" spans="1:19" x14ac:dyDescent="0.2">
      <c r="A9" s="24" t="s">
        <v>34</v>
      </c>
      <c r="B9" s="50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0.46650537724186725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-8.2795698945510696E-4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56759.049999999996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5.8831720430105454</v>
      </c>
      <c r="E16" s="14" t="s">
        <v>32</v>
      </c>
      <c r="F16" s="36">
        <f ca="1">NOW()+15018.5+$C$5/24</f>
        <v>60326.612884143513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4946</v>
      </c>
    </row>
    <row r="18" spans="1:21" ht="14.25" thickTop="1" thickBot="1" x14ac:dyDescent="0.25">
      <c r="A18" s="16" t="s">
        <v>7</v>
      </c>
      <c r="B18" s="10"/>
      <c r="C18" s="19">
        <f ca="1">+C15</f>
        <v>56759.049999999996</v>
      </c>
      <c r="D18" s="20">
        <f ca="1">+C16</f>
        <v>5.8831720430105454</v>
      </c>
      <c r="E18" s="14" t="s">
        <v>38</v>
      </c>
      <c r="F18" s="23">
        <f ca="1">ROUND(2*(F16-$C$15)/$C$16,0)/2+F15</f>
        <v>607.5</v>
      </c>
    </row>
    <row r="19" spans="1:21" ht="13.5" thickTop="1" x14ac:dyDescent="0.2">
      <c r="E19" s="14" t="s">
        <v>33</v>
      </c>
      <c r="F19" s="18">
        <f ca="1">+$C$15+$C$16*F18-15018.5-$C$5/24</f>
        <v>45314.97284946224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C21" s="8">
        <v>31231.5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0.46650537724186725</v>
      </c>
      <c r="Q21" s="2">
        <f>+C21-15018.5</f>
        <v>16213</v>
      </c>
    </row>
    <row r="22" spans="1:21" x14ac:dyDescent="0.2">
      <c r="A22" t="s">
        <v>63</v>
      </c>
      <c r="C22" s="8">
        <v>51287.700000000186</v>
      </c>
      <c r="D22" s="8" t="s">
        <v>15</v>
      </c>
      <c r="E22">
        <f>+(C22-C$7)/C$8</f>
        <v>3408.5995921142394</v>
      </c>
      <c r="F22" s="59">
        <f>ROUND(2*E22,0)/2+0.5</f>
        <v>3409</v>
      </c>
      <c r="G22">
        <f>+C22-(C$7+F22*C$8)</f>
        <v>-2.3559999998105923</v>
      </c>
      <c r="I22">
        <f>+G22</f>
        <v>-2.3559999998105923</v>
      </c>
      <c r="O22">
        <f ca="1">+C$11+C$12*$F22</f>
        <v>-2.3559999998105923</v>
      </c>
      <c r="Q22" s="2">
        <f>+C22-15018.5</f>
        <v>36269.200000000186</v>
      </c>
    </row>
    <row r="23" spans="1:21" x14ac:dyDescent="0.2">
      <c r="A23" s="57" t="s">
        <v>0</v>
      </c>
      <c r="B23" s="57" t="s">
        <v>1</v>
      </c>
      <c r="C23" s="58">
        <v>56759.05</v>
      </c>
      <c r="D23" s="58">
        <v>0.01</v>
      </c>
      <c r="E23">
        <f>+(C23-C$7)/C$8</f>
        <v>4338.4687287559482</v>
      </c>
      <c r="F23" s="59">
        <f>ROUND(2*E23,0)/2+0.5</f>
        <v>4339</v>
      </c>
      <c r="G23">
        <f>+C23-(C$7+F23*C$8)</f>
        <v>-3.1260000000038417</v>
      </c>
      <c r="I23">
        <f>+G23</f>
        <v>-3.1260000000038417</v>
      </c>
      <c r="O23">
        <f ca="1">+C$11+C$12*$F23</f>
        <v>-3.1260000000038417</v>
      </c>
      <c r="Q23" s="2">
        <f>+C23-15018.5</f>
        <v>41740.550000000003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498" r:id="rId1" display="http://vsolj.cetus-net.org/bulletin.html"/>
    <hyperlink ref="H64491" r:id="rId2" display="https://www.aavso.org/ejaavso"/>
    <hyperlink ref="AP642" r:id="rId3" display="http://cdsbib.u-strasbg.fr/cgi-bin/cdsbib?1990RMxAA..21..381G"/>
    <hyperlink ref="AP646" r:id="rId4" display="http://cdsbib.u-strasbg.fr/cgi-bin/cdsbib?1990RMxAA..21..381G"/>
    <hyperlink ref="AP645" r:id="rId5" display="http://cdsbib.u-strasbg.fr/cgi-bin/cdsbib?1990RMxAA..21..381G"/>
    <hyperlink ref="AP626" r:id="rId6" display="http://cdsbib.u-strasbg.fr/cgi-bin/cdsbib?1990RMxAA..21..381G"/>
    <hyperlink ref="I64498" r:id="rId7" display="http://vsolj.cetus-net.org/bulletin.html"/>
    <hyperlink ref="AQ782" r:id="rId8" display="http://cdsbib.u-strasbg.fr/cgi-bin/cdsbib?1990RMxAA..21..381G"/>
    <hyperlink ref="AQ55548" r:id="rId9" display="http://cdsbib.u-strasbg.fr/cgi-bin/cdsbib?1990RMxAA..21..381G"/>
    <hyperlink ref="AQ783" r:id="rId10" display="http://cdsbib.u-strasbg.fr/cgi-bin/cdsbib?1990RMxAA..21..381G"/>
    <hyperlink ref="H64495" r:id="rId11" display="https://www.aavso.org/ejaavso"/>
    <hyperlink ref="H1668" r:id="rId12" display="http://vsolj.cetus-net.org/bulletin.html"/>
    <hyperlink ref="AP2912" r:id="rId13" display="http://cdsbib.u-strasbg.fr/cgi-bin/cdsbib?1990RMxAA..21..381G"/>
    <hyperlink ref="AP2915" r:id="rId14" display="http://cdsbib.u-strasbg.fr/cgi-bin/cdsbib?1990RMxAA..21..381G"/>
    <hyperlink ref="AP2913" r:id="rId15" display="http://cdsbib.u-strasbg.fr/cgi-bin/cdsbib?1990RMxAA..21..381G"/>
    <hyperlink ref="AP2897" r:id="rId16" display="http://cdsbib.u-strasbg.fr/cgi-bin/cdsbib?1990RMxAA..21..381G"/>
    <hyperlink ref="I1668" r:id="rId17" display="http://vsolj.cetus-net.org/bulletin.html"/>
    <hyperlink ref="AQ3126" r:id="rId18" display="http://cdsbib.u-strasbg.fr/cgi-bin/cdsbib?1990RMxAA..21..381G"/>
    <hyperlink ref="AQ65363" r:id="rId19" display="http://cdsbib.u-strasbg.fr/cgi-bin/cdsbib?1990RMxAA..21..381G"/>
    <hyperlink ref="AQ313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43</v>
      </c>
      <c r="I1" s="38" t="s">
        <v>44</v>
      </c>
      <c r="J1" s="39" t="s">
        <v>42</v>
      </c>
    </row>
    <row r="2" spans="1:16" x14ac:dyDescent="0.2">
      <c r="I2" s="40" t="s">
        <v>45</v>
      </c>
      <c r="J2" s="41" t="s">
        <v>41</v>
      </c>
    </row>
    <row r="3" spans="1:16" x14ac:dyDescent="0.2">
      <c r="A3" s="42" t="s">
        <v>46</v>
      </c>
      <c r="I3" s="40" t="s">
        <v>47</v>
      </c>
      <c r="J3" s="41" t="s">
        <v>39</v>
      </c>
    </row>
    <row r="4" spans="1:16" x14ac:dyDescent="0.2">
      <c r="I4" s="40" t="s">
        <v>48</v>
      </c>
      <c r="J4" s="41" t="s">
        <v>39</v>
      </c>
    </row>
    <row r="5" spans="1:16" ht="13.5" thickBot="1" x14ac:dyDescent="0.25">
      <c r="I5" s="43" t="s">
        <v>49</v>
      </c>
      <c r="J5" s="44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51</v>
      </c>
      <c r="J11" s="47" t="s">
        <v>52</v>
      </c>
      <c r="K11" s="46">
        <v>-3273</v>
      </c>
      <c r="L11" s="46" t="s">
        <v>53</v>
      </c>
      <c r="M11" s="47" t="s">
        <v>54</v>
      </c>
      <c r="N11" s="47"/>
      <c r="O11" s="48" t="s">
        <v>55</v>
      </c>
      <c r="P11" s="48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2024-01-17T01:42:33Z</dcterms:modified>
</cp:coreProperties>
</file>