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D5C3A34-C3CA-49E0-B2FD-EB00B6C4735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/>
  <c r="G34" i="1"/>
  <c r="K34" i="1"/>
  <c r="Q34" i="1"/>
  <c r="E32" i="1"/>
  <c r="F32" i="1"/>
  <c r="G32" i="1"/>
  <c r="K32" i="1"/>
  <c r="E33" i="1"/>
  <c r="F33" i="1"/>
  <c r="G33" i="1"/>
  <c r="K33" i="1"/>
  <c r="C9" i="1"/>
  <c r="E21" i="1"/>
  <c r="F21" i="1"/>
  <c r="G21" i="1"/>
  <c r="K21" i="1"/>
  <c r="E23" i="1"/>
  <c r="F23" i="1"/>
  <c r="G23" i="1"/>
  <c r="E24" i="1"/>
  <c r="F24" i="1"/>
  <c r="G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22" i="1"/>
  <c r="F22" i="1"/>
  <c r="D9" i="1"/>
  <c r="Q32" i="1"/>
  <c r="Q33" i="1"/>
  <c r="E31" i="1"/>
  <c r="F31" i="1"/>
  <c r="G31" i="1"/>
  <c r="K31" i="1"/>
  <c r="Q31" i="1"/>
  <c r="Q22" i="1"/>
  <c r="Q28" i="1"/>
  <c r="Q29" i="1"/>
  <c r="Q30" i="1"/>
  <c r="K23" i="1"/>
  <c r="Q23" i="1"/>
  <c r="K24" i="1"/>
  <c r="Q24" i="1"/>
  <c r="Q25" i="1"/>
  <c r="Q26" i="1"/>
  <c r="Q27" i="1"/>
  <c r="F16" i="1"/>
  <c r="C17" i="1"/>
  <c r="Q21" i="1"/>
  <c r="C12" i="1"/>
  <c r="C11" i="1"/>
  <c r="O34" i="1" l="1"/>
  <c r="O24" i="1"/>
  <c r="O30" i="1"/>
  <c r="O33" i="1"/>
  <c r="O26" i="1"/>
  <c r="O22" i="1"/>
  <c r="O29" i="1"/>
  <c r="O27" i="1"/>
  <c r="O23" i="1"/>
  <c r="O25" i="1"/>
  <c r="O21" i="1"/>
  <c r="O28" i="1"/>
  <c r="O32" i="1"/>
  <c r="C15" i="1"/>
  <c r="O31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<sst xmlns="http://schemas.openxmlformats.org/spreadsheetml/2006/main" count="88" uniqueCount="54">
  <si>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</si>
  <si>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</si>
  <si>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</si>
  <si>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</si>
  <si>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</si>
  <si>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</si>
  <si>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</si>
  <si>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</si>
  <si>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</si>
  <si>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</si>
  <si>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</si>
  <si>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</si>
  <si>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</si>
  <si>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</si>
  <si>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</si>
  <si>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</si>
  <si>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</si>
  <si>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</si>
  <si>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</si>
  <si>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</si>
  <si>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</si>
  <si>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</si>
  <si>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</si>
  <si>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</si>
  <si>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</si>
  <si>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</si>
  <si>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</si>
  <si>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</si>
  <si>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</si>
  <si>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</si>
  <si>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</si>
  <si>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</si>
  <si>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</si>
  <si>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</si>
  <si>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</si>
  <si>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</si>
  <si>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</si>
  <si>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</si>
  <si>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</si>
  <si>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</si>
  <si>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HL Dra / GSC 3913-1509</t>
  </si>
  <si>
    <t>Rucinski 11</t>
  </si>
  <si>
    <t>IBVS 5958</t>
  </si>
  <si>
    <t>II</t>
  </si>
  <si>
    <t>I</t>
  </si>
  <si>
    <t>not avail.</t>
  </si>
  <si>
    <t>EB/S1</t>
  </si>
  <si>
    <t>IBVS 5898</t>
  </si>
  <si>
    <t>IBVS 5997</t>
  </si>
  <si>
    <t>IBVS 6033</t>
  </si>
  <si>
    <t>OEJV 0160</t>
  </si>
  <si>
    <t>vis</t>
  </si>
  <si>
    <t>IBVS 6209</t>
  </si>
  <si>
    <t>PE/CCD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</si>
</sst>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8" xfId="0" applyFont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Dra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A7-40CB-B03D-79B688BC2AC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7-40CB-B03D-79B688BC2AC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A7-40CB-B03D-79B688BC2AC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-2.3299999957089312E-3</c:v>
                </c:pt>
                <c:pt idx="3">
                  <c:v>-1.2239999923622236E-3</c:v>
                </c:pt>
                <c:pt idx="4">
                  <c:v>-3.4199999208794907E-4</c:v>
                </c:pt>
                <c:pt idx="5">
                  <c:v>-1.0999999358318746E-4</c:v>
                </c:pt>
                <c:pt idx="6">
                  <c:v>-1.1799999992945231E-3</c:v>
                </c:pt>
                <c:pt idx="7">
                  <c:v>-2.1239999987301417E-3</c:v>
                </c:pt>
                <c:pt idx="8">
                  <c:v>2.0000000949949026E-4</c:v>
                </c:pt>
                <c:pt idx="9">
                  <c:v>1.5980000025592744E-3</c:v>
                </c:pt>
                <c:pt idx="10">
                  <c:v>-1.5439999988302588E-3</c:v>
                </c:pt>
                <c:pt idx="11">
                  <c:v>-2.5539999987813644E-3</c:v>
                </c:pt>
                <c:pt idx="12">
                  <c:v>-1.2999999307794496E-4</c:v>
                </c:pt>
                <c:pt idx="13">
                  <c:v>-6.0639999937848188E-3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A7-40CB-B03D-79B688BC2AC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A7-40CB-B03D-79B688BC2AC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A7-40CB-B03D-79B688BC2AC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A7-40CB-B03D-79B688BC2AC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1.7216223649518746E-3</c:v>
                </c:pt>
                <c:pt idx="1">
                  <c:v>-1.2976178624175957E-4</c:v>
                </c:pt>
                <c:pt idx="2">
                  <c:v>-1.0490173176972589E-3</c:v>
                </c:pt>
                <c:pt idx="3">
                  <c:v>-1.0566241425915435E-3</c:v>
                </c:pt>
                <c:pt idx="4">
                  <c:v>-1.092317705557034E-3</c:v>
                </c:pt>
                <c:pt idx="5">
                  <c:v>-1.1133827591104381E-3</c:v>
                </c:pt>
                <c:pt idx="6">
                  <c:v>-1.1221598647576901E-3</c:v>
                </c:pt>
                <c:pt idx="7">
                  <c:v>-1.3491943308332685E-3</c:v>
                </c:pt>
                <c:pt idx="8">
                  <c:v>-1.3503646115862354E-3</c:v>
                </c:pt>
                <c:pt idx="9">
                  <c:v>-1.4258477201526004E-3</c:v>
                </c:pt>
                <c:pt idx="10">
                  <c:v>-1.606656096485986E-3</c:v>
                </c:pt>
                <c:pt idx="11">
                  <c:v>-1.3491943308332685E-3</c:v>
                </c:pt>
                <c:pt idx="12">
                  <c:v>-1.3503646115862354E-3</c:v>
                </c:pt>
                <c:pt idx="13">
                  <c:v>-3.6604988179428943E-3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A7-40CB-B03D-79B688BC2AC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2">
                  <c:v>-0.18573199999809731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A7-40CB-B03D-79B688BC2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09984"/>
        <c:axId val="1"/>
      </c:scatterChart>
      <c:valAx>
        <c:axId val="783609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09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233082706766915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HL Dra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53165108221173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1A-4311-86E1-D51D91745B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1A-4311-86E1-D51D91745B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1A-4311-86E1-D51D91745B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2">
                  <c:v>-2.3299999957089312E-3</c:v>
                </c:pt>
                <c:pt idx="3">
                  <c:v>-1.2239999923622236E-3</c:v>
                </c:pt>
                <c:pt idx="4">
                  <c:v>-3.4199999208794907E-4</c:v>
                </c:pt>
                <c:pt idx="5">
                  <c:v>-1.0999999358318746E-4</c:v>
                </c:pt>
                <c:pt idx="6">
                  <c:v>-1.1799999992945231E-3</c:v>
                </c:pt>
                <c:pt idx="7">
                  <c:v>-2.1239999987301417E-3</c:v>
                </c:pt>
                <c:pt idx="8">
                  <c:v>2.0000000949949026E-4</c:v>
                </c:pt>
                <c:pt idx="9">
                  <c:v>1.5980000025592744E-3</c:v>
                </c:pt>
                <c:pt idx="10">
                  <c:v>-1.5439999988302588E-3</c:v>
                </c:pt>
                <c:pt idx="11">
                  <c:v>-2.5539999987813644E-3</c:v>
                </c:pt>
                <c:pt idx="12">
                  <c:v>-1.2999999307794496E-4</c:v>
                </c:pt>
                <c:pt idx="13">
                  <c:v>-6.0639999937848188E-3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1A-4311-86E1-D51D91745B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1A-4311-86E1-D51D91745B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1A-4311-86E1-D51D91745B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1.9E-3</c:v>
                  </c:pt>
                  <c:pt idx="8">
                    <c:v>2.5999999999999999E-3</c:v>
                  </c:pt>
                  <c:pt idx="9">
                    <c:v>6.4000000000000003E-3</c:v>
                  </c:pt>
                  <c:pt idx="10">
                    <c:v>4.0000000000000002E-4</c:v>
                  </c:pt>
                  <c:pt idx="11">
                    <c:v>2.0000000000000001E-4</c:v>
                  </c:pt>
                  <c:pt idx="12">
                    <c:v>4.0000000000000002E-4</c:v>
                  </c:pt>
                  <c:pt idx="13">
                    <c:v>1.2999999999999999E-4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1A-4311-86E1-D51D91745B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1582</c:v>
                </c:pt>
                <c:pt idx="2">
                  <c:v>2367.5</c:v>
                </c:pt>
                <c:pt idx="3">
                  <c:v>2374</c:v>
                </c:pt>
                <c:pt idx="4">
                  <c:v>2404.5</c:v>
                </c:pt>
                <c:pt idx="5">
                  <c:v>2422.5</c:v>
                </c:pt>
                <c:pt idx="6">
                  <c:v>2430</c:v>
                </c:pt>
                <c:pt idx="7">
                  <c:v>2624</c:v>
                </c:pt>
                <c:pt idx="8">
                  <c:v>2625</c:v>
                </c:pt>
                <c:pt idx="9">
                  <c:v>2689.5</c:v>
                </c:pt>
                <c:pt idx="10">
                  <c:v>2844</c:v>
                </c:pt>
                <c:pt idx="11">
                  <c:v>2624</c:v>
                </c:pt>
                <c:pt idx="12">
                  <c:v>2625</c:v>
                </c:pt>
                <c:pt idx="13">
                  <c:v>4599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1.7216223649518746E-3</c:v>
                </c:pt>
                <c:pt idx="1">
                  <c:v>-1.2976178624175957E-4</c:v>
                </c:pt>
                <c:pt idx="2">
                  <c:v>-1.0490173176972589E-3</c:v>
                </c:pt>
                <c:pt idx="3">
                  <c:v>-1.0566241425915435E-3</c:v>
                </c:pt>
                <c:pt idx="4">
                  <c:v>-1.092317705557034E-3</c:v>
                </c:pt>
                <c:pt idx="5">
                  <c:v>-1.1133827591104381E-3</c:v>
                </c:pt>
                <c:pt idx="6">
                  <c:v>-1.1221598647576901E-3</c:v>
                </c:pt>
                <c:pt idx="7">
                  <c:v>-1.3491943308332685E-3</c:v>
                </c:pt>
                <c:pt idx="8">
                  <c:v>-1.3503646115862354E-3</c:v>
                </c:pt>
                <c:pt idx="9">
                  <c:v>-1.4258477201526004E-3</c:v>
                </c:pt>
                <c:pt idx="10">
                  <c:v>-1.606656096485986E-3</c:v>
                </c:pt>
                <c:pt idx="11">
                  <c:v>-1.3491943308332685E-3</c:v>
                </c:pt>
                <c:pt idx="12">
                  <c:v>-1.3503646115862354E-3</c:v>
                </c:pt>
                <c:pt idx="13">
                  <c:v>-3.6604988179428943E-3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1A-4311-86E1-D51D91745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029192"/>
        <c:axId val="1"/>
      </c:scatterChart>
      <c:valAx>
        <c:axId val="804029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4029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126157653716708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BE07B4-72CD-1606-5421-777EFEC4A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428625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6782134-BAE2-503E-5667-94D81530E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27</v>
      </c>
      <c r="B2" s="28" t="s">
        <v>46</v>
      </c>
      <c r="D2" s="3"/>
    </row>
    <row r="3" spans="1:6" ht="13.5" thickBot="1" x14ac:dyDescent="0.25"/>
    <row r="4" spans="1:6" ht="14.25" thickTop="1" thickBot="1" x14ac:dyDescent="0.25">
      <c r="A4" s="5" t="s">
        <v>4</v>
      </c>
      <c r="C4" s="8" t="s">
        <v>45</v>
      </c>
      <c r="D4" s="9" t="s">
        <v>45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53166.805699999997</v>
      </c>
      <c r="D7" s="28" t="s">
        <v>41</v>
      </c>
    </row>
    <row r="8" spans="1:6" x14ac:dyDescent="0.2">
      <c r="A8" t="s">
        <v>7</v>
      </c>
      <c r="C8">
        <v>0.944276</v>
      </c>
      <c r="D8" s="28" t="s">
        <v>41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1.7216223649518746E-3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-1.170280752966899E-6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57509.527363501176</v>
      </c>
      <c r="E15" s="16" t="s">
        <v>37</v>
      </c>
      <c r="F15" s="13">
        <v>1</v>
      </c>
    </row>
    <row r="16" spans="1:6" x14ac:dyDescent="0.2">
      <c r="A16" s="18" t="s">
        <v>8</v>
      </c>
      <c r="B16" s="12"/>
      <c r="C16" s="19">
        <f ca="1">+C8+C12</f>
        <v>0.94427482971924703</v>
      </c>
      <c r="E16" s="16" t="s">
        <v>34</v>
      </c>
      <c r="F16" s="17">
        <f ca="1">NOW()+15018.5+$C$5/24</f>
        <v>60314.557079629631</v>
      </c>
    </row>
    <row r="17" spans="1:21" ht="13.5" thickBot="1" x14ac:dyDescent="0.25">
      <c r="A17" s="16" t="s">
        <v>31</v>
      </c>
      <c r="B17" s="12"/>
      <c r="C17" s="12">
        <f>COUNT(C21:C2191)</f>
        <v>14</v>
      </c>
      <c r="E17" s="16" t="s">
        <v>38</v>
      </c>
      <c r="F17" s="17">
        <f ca="1">ROUND(2*(F16-$C$7)/$C$8,0)/2+F15</f>
        <v>7570.5</v>
      </c>
    </row>
    <row r="18" spans="1:21" ht="14.25" thickTop="1" thickBot="1" x14ac:dyDescent="0.25">
      <c r="A18" s="18" t="s">
        <v>9</v>
      </c>
      <c r="B18" s="12"/>
      <c r="C18" s="21">
        <f ca="1">+C15</f>
        <v>57509.527363501176</v>
      </c>
      <c r="D18" s="22">
        <f ca="1">+C16</f>
        <v>0.94427482971924703</v>
      </c>
      <c r="E18" s="16" t="s">
        <v>39</v>
      </c>
      <c r="F18" s="25">
        <f ca="1">ROUND(2*(F16-$C$15)/$C$16,0)/2+F15</f>
        <v>2971.5</v>
      </c>
    </row>
    <row r="19" spans="1:21" ht="13.5" thickTop="1" x14ac:dyDescent="0.2">
      <c r="E19" s="16" t="s">
        <v>35</v>
      </c>
      <c r="F19" s="20">
        <f ca="1">+$C$15+$C$16*F18-15018.5-$C$5/24</f>
        <v>45297.335853345256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51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45" t="s">
        <v>0</v>
      </c>
    </row>
    <row r="21" spans="1:21" x14ac:dyDescent="0.2">
      <c r="A21" s="28" t="s">
        <v>41</v>
      </c>
      <c r="C21" s="10">
        <v>53166.805699999997</v>
      </c>
      <c r="D21" s="10" t="s">
        <v>17</v>
      </c>
      <c r="E21">
        <f t="shared" ref="E21:E30" si="0">+(C21-C$7)/C$8</f>
        <v>0</v>
      </c>
      <c r="F21">
        <f t="shared" ref="F21:F33" si="1">ROUND(2*E21,0)/2</f>
        <v>0</v>
      </c>
      <c r="G21">
        <f>+C21-(C$7+F21*C$8)</f>
        <v>0</v>
      </c>
      <c r="K21">
        <f>+G21</f>
        <v>0</v>
      </c>
      <c r="O21">
        <f t="shared" ref="O21:O30" ca="1" si="2">+C$11+C$12*$F21</f>
        <v>1.7216223649518746E-3</v>
      </c>
      <c r="Q21" s="2">
        <f t="shared" ref="Q21:Q30" si="3">+C21-15018.5</f>
        <v>38148.305699999997</v>
      </c>
    </row>
    <row r="22" spans="1:21" x14ac:dyDescent="0.2">
      <c r="A22" s="30" t="s">
        <v>47</v>
      </c>
      <c r="B22" s="31" t="s">
        <v>43</v>
      </c>
      <c r="C22" s="30">
        <v>54660.464599999999</v>
      </c>
      <c r="D22" s="30">
        <v>2.0000000000000001E-4</v>
      </c>
      <c r="E22">
        <f t="shared" si="0"/>
        <v>1581.803307507553</v>
      </c>
      <c r="F22">
        <f t="shared" si="1"/>
        <v>1582</v>
      </c>
      <c r="O22">
        <f t="shared" ca="1" si="2"/>
        <v>-1.2976178624175957E-4</v>
      </c>
      <c r="Q22" s="2">
        <f t="shared" si="3"/>
        <v>39641.964599999999</v>
      </c>
      <c r="R22" t="s">
        <v>53</v>
      </c>
    </row>
    <row r="23" spans="1:21" x14ac:dyDescent="0.2">
      <c r="A23" s="32" t="s">
        <v>42</v>
      </c>
      <c r="B23" s="33" t="s">
        <v>43</v>
      </c>
      <c r="C23" s="34">
        <v>55402.376799999998</v>
      </c>
      <c r="D23" s="34">
        <v>6.9999999999999999E-4</v>
      </c>
      <c r="E23">
        <f t="shared" si="0"/>
        <v>2367.4975325010919</v>
      </c>
      <c r="F23">
        <f t="shared" si="1"/>
        <v>2367.5</v>
      </c>
      <c r="G23">
        <f t="shared" ref="G23:G30" si="4">+C23-(C$7+F23*C$8)</f>
        <v>-2.3299999957089312E-3</v>
      </c>
      <c r="K23">
        <f t="shared" ref="K23:K33" si="5">+G23</f>
        <v>-2.3299999957089312E-3</v>
      </c>
      <c r="O23">
        <f t="shared" ca="1" si="2"/>
        <v>-1.0490173176972589E-3</v>
      </c>
      <c r="Q23" s="2">
        <f t="shared" si="3"/>
        <v>40383.876799999998</v>
      </c>
      <c r="R23" t="s">
        <v>2</v>
      </c>
      <c r="U23" s="29">
        <v>-0.18573199999809731</v>
      </c>
    </row>
    <row r="24" spans="1:21" x14ac:dyDescent="0.2">
      <c r="A24" s="32" t="s">
        <v>42</v>
      </c>
      <c r="B24" s="33" t="s">
        <v>44</v>
      </c>
      <c r="C24" s="34">
        <v>55408.515700000004</v>
      </c>
      <c r="D24" s="34">
        <v>2.9999999999999997E-4</v>
      </c>
      <c r="E24">
        <f t="shared" si="0"/>
        <v>2373.9987037688202</v>
      </c>
      <c r="F24">
        <f t="shared" si="1"/>
        <v>2374</v>
      </c>
      <c r="G24">
        <f t="shared" si="4"/>
        <v>-1.2239999923622236E-3</v>
      </c>
      <c r="K24">
        <f t="shared" si="5"/>
        <v>-1.2239999923622236E-3</v>
      </c>
      <c r="O24">
        <f t="shared" ca="1" si="2"/>
        <v>-1.0566241425915435E-3</v>
      </c>
      <c r="Q24" s="2">
        <f t="shared" si="3"/>
        <v>40390.015700000004</v>
      </c>
      <c r="R24" t="s">
        <v>2</v>
      </c>
    </row>
    <row r="25" spans="1:21" x14ac:dyDescent="0.2">
      <c r="A25" s="32" t="s">
        <v>42</v>
      </c>
      <c r="B25" s="33" t="s">
        <v>43</v>
      </c>
      <c r="C25" s="34">
        <v>55437.317000000003</v>
      </c>
      <c r="D25" s="34">
        <v>2.9999999999999997E-4</v>
      </c>
      <c r="E25">
        <f t="shared" si="0"/>
        <v>2404.4996378177625</v>
      </c>
      <c r="F25">
        <f t="shared" si="1"/>
        <v>2404.5</v>
      </c>
      <c r="G25">
        <f t="shared" si="4"/>
        <v>-3.4199999208794907E-4</v>
      </c>
      <c r="K25">
        <f t="shared" si="5"/>
        <v>-3.4199999208794907E-4</v>
      </c>
      <c r="O25">
        <f t="shared" ca="1" si="2"/>
        <v>-1.092317705557034E-3</v>
      </c>
      <c r="Q25" s="2">
        <f t="shared" si="3"/>
        <v>40418.817000000003</v>
      </c>
      <c r="R25" t="s">
        <v>2</v>
      </c>
    </row>
    <row r="26" spans="1:21" x14ac:dyDescent="0.2">
      <c r="A26" s="32" t="s">
        <v>42</v>
      </c>
      <c r="B26" s="33" t="s">
        <v>43</v>
      </c>
      <c r="C26" s="34">
        <v>55454.314200000001</v>
      </c>
      <c r="D26" s="34">
        <v>5.0000000000000001E-4</v>
      </c>
      <c r="E26">
        <f t="shared" si="0"/>
        <v>2422.499883508639</v>
      </c>
      <c r="F26">
        <f t="shared" si="1"/>
        <v>2422.5</v>
      </c>
      <c r="G26">
        <f t="shared" si="4"/>
        <v>-1.0999999358318746E-4</v>
      </c>
      <c r="K26">
        <f t="shared" si="5"/>
        <v>-1.0999999358318746E-4</v>
      </c>
      <c r="O26">
        <f t="shared" ca="1" si="2"/>
        <v>-1.1133827591104381E-3</v>
      </c>
      <c r="Q26" s="2">
        <f t="shared" si="3"/>
        <v>40435.814200000001</v>
      </c>
      <c r="R26" t="s">
        <v>2</v>
      </c>
    </row>
    <row r="27" spans="1:21" x14ac:dyDescent="0.2">
      <c r="A27" s="32" t="s">
        <v>42</v>
      </c>
      <c r="B27" s="33" t="s">
        <v>44</v>
      </c>
      <c r="C27" s="34">
        <v>55461.395199999999</v>
      </c>
      <c r="D27" s="34">
        <v>2.9999999999999997E-4</v>
      </c>
      <c r="E27">
        <f t="shared" si="0"/>
        <v>2429.998750365361</v>
      </c>
      <c r="F27">
        <f t="shared" si="1"/>
        <v>2430</v>
      </c>
      <c r="G27">
        <f t="shared" si="4"/>
        <v>-1.1799999992945231E-3</v>
      </c>
      <c r="K27">
        <f t="shared" si="5"/>
        <v>-1.1799999992945231E-3</v>
      </c>
      <c r="O27">
        <f t="shared" ca="1" si="2"/>
        <v>-1.1221598647576901E-3</v>
      </c>
      <c r="Q27" s="2">
        <f t="shared" si="3"/>
        <v>40442.895199999999</v>
      </c>
      <c r="R27" t="s">
        <v>2</v>
      </c>
    </row>
    <row r="28" spans="1:21" x14ac:dyDescent="0.2">
      <c r="A28" s="30" t="s">
        <v>48</v>
      </c>
      <c r="B28" s="31" t="s">
        <v>44</v>
      </c>
      <c r="C28" s="30">
        <v>55644.5838</v>
      </c>
      <c r="D28" s="30">
        <v>1.9E-3</v>
      </c>
      <c r="E28" s="35">
        <f t="shared" si="0"/>
        <v>2623.9977506576502</v>
      </c>
      <c r="F28">
        <f t="shared" si="1"/>
        <v>2624</v>
      </c>
      <c r="G28">
        <f t="shared" si="4"/>
        <v>-2.1239999987301417E-3</v>
      </c>
      <c r="K28">
        <f t="shared" si="5"/>
        <v>-2.1239999987301417E-3</v>
      </c>
      <c r="O28">
        <f t="shared" ca="1" si="2"/>
        <v>-1.3491943308332685E-3</v>
      </c>
      <c r="Q28" s="2">
        <f t="shared" si="3"/>
        <v>40626.0838</v>
      </c>
      <c r="R28" t="s">
        <v>2</v>
      </c>
    </row>
    <row r="29" spans="1:21" x14ac:dyDescent="0.2">
      <c r="A29" s="30" t="s">
        <v>48</v>
      </c>
      <c r="B29" s="31" t="s">
        <v>44</v>
      </c>
      <c r="C29" s="30">
        <v>55645.530400000003</v>
      </c>
      <c r="D29" s="30">
        <v>2.5999999999999999E-3</v>
      </c>
      <c r="E29" s="35">
        <f t="shared" si="0"/>
        <v>2625.0002118024881</v>
      </c>
      <c r="F29">
        <f t="shared" si="1"/>
        <v>2625</v>
      </c>
      <c r="G29">
        <f t="shared" si="4"/>
        <v>2.0000000949949026E-4</v>
      </c>
      <c r="K29">
        <f t="shared" si="5"/>
        <v>2.0000000949949026E-4</v>
      </c>
      <c r="O29">
        <f t="shared" ca="1" si="2"/>
        <v>-1.3503646115862354E-3</v>
      </c>
      <c r="Q29" s="2">
        <f t="shared" si="3"/>
        <v>40627.030400000003</v>
      </c>
      <c r="R29" t="s">
        <v>2</v>
      </c>
    </row>
    <row r="30" spans="1:21" x14ac:dyDescent="0.2">
      <c r="A30" s="30" t="s">
        <v>48</v>
      </c>
      <c r="B30" s="31" t="s">
        <v>43</v>
      </c>
      <c r="C30" s="30">
        <v>55706.437599999997</v>
      </c>
      <c r="D30" s="30">
        <v>6.4000000000000003E-3</v>
      </c>
      <c r="E30" s="35">
        <f t="shared" si="0"/>
        <v>2689.5016923018275</v>
      </c>
      <c r="F30">
        <f t="shared" si="1"/>
        <v>2689.5</v>
      </c>
      <c r="G30">
        <f t="shared" si="4"/>
        <v>1.5980000025592744E-3</v>
      </c>
      <c r="K30">
        <f t="shared" si="5"/>
        <v>1.5980000025592744E-3</v>
      </c>
      <c r="O30">
        <f t="shared" ca="1" si="2"/>
        <v>-1.4258477201526004E-3</v>
      </c>
      <c r="Q30" s="2">
        <f t="shared" si="3"/>
        <v>40687.937599999997</v>
      </c>
      <c r="R30" t="s">
        <v>2</v>
      </c>
    </row>
    <row r="31" spans="1:21" x14ac:dyDescent="0.2">
      <c r="A31" s="36" t="s">
        <v>49</v>
      </c>
      <c r="B31" s="37" t="s">
        <v>44</v>
      </c>
      <c r="C31" s="38">
        <v>55852.325100000002</v>
      </c>
      <c r="D31" s="38">
        <v>4.0000000000000002E-4</v>
      </c>
      <c r="E31" s="35">
        <f>+(C31-C$7)/C$8</f>
        <v>2843.9983648848479</v>
      </c>
      <c r="F31">
        <f t="shared" si="1"/>
        <v>2844</v>
      </c>
      <c r="G31">
        <f>+C31-(C$7+F31*C$8)</f>
        <v>-1.5439999988302588E-3</v>
      </c>
      <c r="K31">
        <f t="shared" si="5"/>
        <v>-1.5439999988302588E-3</v>
      </c>
      <c r="O31">
        <f ca="1">+C$11+C$12*$F31</f>
        <v>-1.606656096485986E-3</v>
      </c>
      <c r="Q31" s="2">
        <f>+C31-15018.5</f>
        <v>40833.825100000002</v>
      </c>
      <c r="R31" t="s">
        <v>2</v>
      </c>
    </row>
    <row r="32" spans="1:21" x14ac:dyDescent="0.2">
      <c r="A32" s="39" t="s">
        <v>50</v>
      </c>
      <c r="B32" s="40" t="s">
        <v>44</v>
      </c>
      <c r="C32" s="41">
        <v>55644.58337</v>
      </c>
      <c r="D32" s="41">
        <v>2.0000000000000001E-4</v>
      </c>
      <c r="E32" s="35">
        <f>+(C32-C$7)/C$8</f>
        <v>2623.997295282315</v>
      </c>
      <c r="F32">
        <f t="shared" si="1"/>
        <v>2624</v>
      </c>
      <c r="G32">
        <f>+C32-(C$7+F32*C$8)</f>
        <v>-2.5539999987813644E-3</v>
      </c>
      <c r="K32">
        <f t="shared" si="5"/>
        <v>-2.5539999987813644E-3</v>
      </c>
      <c r="O32">
        <f ca="1">+C$11+C$12*$F32</f>
        <v>-1.3491943308332685E-3</v>
      </c>
      <c r="Q32" s="2">
        <f>+C32-15018.5</f>
        <v>40626.08337</v>
      </c>
      <c r="R32" t="s">
        <v>2</v>
      </c>
    </row>
    <row r="33" spans="1:18" x14ac:dyDescent="0.2">
      <c r="A33" s="39" t="s">
        <v>50</v>
      </c>
      <c r="B33" s="40" t="s">
        <v>44</v>
      </c>
      <c r="C33" s="41">
        <v>55645.530070000001</v>
      </c>
      <c r="D33" s="41">
        <v>4.0000000000000002E-4</v>
      </c>
      <c r="E33" s="35">
        <f>+(C33-C$7)/C$8</f>
        <v>2624.9998623283909</v>
      </c>
      <c r="F33">
        <f t="shared" si="1"/>
        <v>2625</v>
      </c>
      <c r="G33">
        <f>+C33-(C$7+F33*C$8)</f>
        <v>-1.2999999307794496E-4</v>
      </c>
      <c r="K33">
        <f t="shared" si="5"/>
        <v>-1.2999999307794496E-4</v>
      </c>
      <c r="O33">
        <f ca="1">+C$11+C$12*$F33</f>
        <v>-1.3503646115862354E-3</v>
      </c>
      <c r="Q33" s="2">
        <f>+C33-15018.5</f>
        <v>40627.030070000001</v>
      </c>
      <c r="R33" t="s">
        <v>2</v>
      </c>
    </row>
    <row r="34" spans="1:18" x14ac:dyDescent="0.2">
      <c r="A34" s="42" t="s">
        <v>52</v>
      </c>
      <c r="B34" s="43" t="s">
        <v>44</v>
      </c>
      <c r="C34" s="44">
        <v>57509.524960000002</v>
      </c>
      <c r="D34" s="44">
        <v>1.2999999999999999E-4</v>
      </c>
      <c r="E34" s="35">
        <f>+(C34-C$7)/C$8</f>
        <v>4598.9935781487675</v>
      </c>
      <c r="F34">
        <f>ROUND(2*E34,0)/2</f>
        <v>4599</v>
      </c>
      <c r="G34">
        <f>+C34-(C$7+F34*C$8)</f>
        <v>-6.0639999937848188E-3</v>
      </c>
      <c r="K34">
        <f>+G34</f>
        <v>-6.0639999937848188E-3</v>
      </c>
      <c r="O34">
        <f ca="1">+C$11+C$12*$F34</f>
        <v>-3.6604988179428943E-3</v>
      </c>
      <c r="Q34" s="2">
        <f>+C34-15018.5</f>
        <v>42491.024960000002</v>
      </c>
      <c r="R34" t="s">
        <v>2</v>
      </c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hyperlinks>
    <hyperlink ref="H66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2024-01-05T00:22:11Z</dcterms:modified>
</cp:coreProperties>
</file>