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1DAB000-5733-4658-8FA3-B1C6327CE1C0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Q29" i="1"/>
  <c r="C9" i="1"/>
  <c r="D9" i="1"/>
  <c r="F16" i="1"/>
  <c r="Q28" i="1"/>
  <c r="Q24" i="1"/>
  <c r="Q25" i="1"/>
  <c r="Q26" i="1"/>
  <c r="Q27" i="1"/>
  <c r="C7" i="1"/>
  <c r="E22" i="1"/>
  <c r="F22" i="1"/>
  <c r="C8" i="1"/>
  <c r="Q22" i="1"/>
  <c r="Q23" i="1"/>
  <c r="Q21" i="1"/>
  <c r="C17" i="1"/>
  <c r="E26" i="1"/>
  <c r="F26" i="1"/>
  <c r="G26" i="1"/>
  <c r="K26" i="1"/>
  <c r="E21" i="1"/>
  <c r="F21" i="1"/>
  <c r="G21" i="1"/>
  <c r="E23" i="1"/>
  <c r="F23" i="1"/>
  <c r="G23" i="1"/>
  <c r="K23" i="1"/>
  <c r="E28" i="1"/>
  <c r="F28" i="1"/>
  <c r="G28" i="1"/>
  <c r="K28" i="1"/>
  <c r="G27" i="1"/>
  <c r="K27" i="1"/>
  <c r="E25" i="1"/>
  <c r="F25" i="1"/>
  <c r="G25" i="1"/>
  <c r="K25" i="1"/>
  <c r="G22" i="1"/>
  <c r="K22" i="1"/>
  <c r="G24" i="1"/>
  <c r="K24" i="1"/>
  <c r="E27" i="1"/>
  <c r="F27" i="1"/>
  <c r="E29" i="1"/>
  <c r="F29" i="1"/>
  <c r="G29" i="1"/>
  <c r="K29" i="1"/>
  <c r="K21" i="1"/>
  <c r="C11" i="1"/>
  <c r="C12" i="1"/>
  <c r="C16" i="1" l="1"/>
  <c r="D18" i="1" s="1"/>
  <c r="O21" i="1"/>
  <c r="C15" i="1"/>
  <c r="O27" i="1"/>
  <c r="O26" i="1"/>
  <c r="O29" i="1"/>
  <c r="O28" i="1"/>
  <c r="O22" i="1"/>
  <c r="O25" i="1"/>
  <c r="O23" i="1"/>
  <c r="O24" i="1"/>
  <c r="F17" i="1"/>
  <c r="C18" i="1" l="1"/>
  <c r="F18" i="1"/>
  <c r="F19" i="1" s="1"/>
</calcChain>
</file>

<file path=xl/sharedStrings.xml><?xml version="1.0" encoding="utf-8"?>
<sst xmlns="http://schemas.openxmlformats.org/spreadsheetml/2006/main" count="62" uniqueCount="49">
  <si>
    <t>PE</t>
  </si>
  <si>
    <t>IBVS 6196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</si>
  <si>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</si>
  <si>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</si>
  <si>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</si>
  <si>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</si>
  <si>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</si>
  <si>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</si>
  <si>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</si>
  <si>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</si>
  <si>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</si>
  <si>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</si>
  <si>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</si>
  <si>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</si>
  <si>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</si>
  <si>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</si>
  <si>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</si>
  <si>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</si>
  <si>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</si>
  <si>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</si>
  <si>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</si>
  <si>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</si>
  <si>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</si>
  <si>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</si>
  <si>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</si>
  <si>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</si>
  <si>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</si>
  <si>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</si>
  <si>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</si>
  <si>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</si>
  <si>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</si>
  <si>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</si>
  <si>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</si>
  <si>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</si>
  <si>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</si>
  <si>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</si>
  <si>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</si>
  <si>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</si>
  <si>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</si>
  <si>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</si>
  <si>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KZ Dra / GSC 4446-1025               </t>
  </si>
  <si>
    <t xml:space="preserve">EA        </t>
  </si>
  <si>
    <t>IBVS 5583</t>
  </si>
  <si>
    <t>OEJV 0074</t>
  </si>
  <si>
    <t>CCD+I</t>
  </si>
  <si>
    <t>IBVS 6070</t>
  </si>
  <si>
    <t>Add cycle</t>
  </si>
  <si>
    <t>Old Cycle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</si>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</sst>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NumberFormat="1" applyFont="1" applyAlignment="1">
      <alignment horizontal="left" vertical="center" wrapText="1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KZ Dra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161</c:v>
                </c:pt>
                <c:pt idx="2">
                  <c:v>161</c:v>
                </c:pt>
                <c:pt idx="3">
                  <c:v>353</c:v>
                </c:pt>
                <c:pt idx="4">
                  <c:v>516</c:v>
                </c:pt>
                <c:pt idx="5">
                  <c:v>516</c:v>
                </c:pt>
                <c:pt idx="6">
                  <c:v>516</c:v>
                </c:pt>
                <c:pt idx="7">
                  <c:v>1645</c:v>
                </c:pt>
                <c:pt idx="8">
                  <c:v>2124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C-4705-8528-AD1193186F9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161</c:v>
                </c:pt>
                <c:pt idx="2">
                  <c:v>161</c:v>
                </c:pt>
                <c:pt idx="3">
                  <c:v>353</c:v>
                </c:pt>
                <c:pt idx="4">
                  <c:v>516</c:v>
                </c:pt>
                <c:pt idx="5">
                  <c:v>516</c:v>
                </c:pt>
                <c:pt idx="6">
                  <c:v>516</c:v>
                </c:pt>
                <c:pt idx="7">
                  <c:v>1645</c:v>
                </c:pt>
                <c:pt idx="8">
                  <c:v>2124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C-4705-8528-AD1193186F9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161</c:v>
                </c:pt>
                <c:pt idx="2">
                  <c:v>161</c:v>
                </c:pt>
                <c:pt idx="3">
                  <c:v>353</c:v>
                </c:pt>
                <c:pt idx="4">
                  <c:v>516</c:v>
                </c:pt>
                <c:pt idx="5">
                  <c:v>516</c:v>
                </c:pt>
                <c:pt idx="6">
                  <c:v>516</c:v>
                </c:pt>
                <c:pt idx="7">
                  <c:v>1645</c:v>
                </c:pt>
                <c:pt idx="8">
                  <c:v>2124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EC-4705-8528-AD1193186F9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161</c:v>
                </c:pt>
                <c:pt idx="2">
                  <c:v>161</c:v>
                </c:pt>
                <c:pt idx="3">
                  <c:v>353</c:v>
                </c:pt>
                <c:pt idx="4">
                  <c:v>516</c:v>
                </c:pt>
                <c:pt idx="5">
                  <c:v>516</c:v>
                </c:pt>
                <c:pt idx="6">
                  <c:v>516</c:v>
                </c:pt>
                <c:pt idx="7">
                  <c:v>1645</c:v>
                </c:pt>
                <c:pt idx="8">
                  <c:v>2124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0</c:v>
                </c:pt>
                <c:pt idx="1">
                  <c:v>1.9600000014179386E-3</c:v>
                </c:pt>
                <c:pt idx="2">
                  <c:v>2.0599999988917261E-3</c:v>
                </c:pt>
                <c:pt idx="3">
                  <c:v>-8.9999999909196049E-4</c:v>
                </c:pt>
                <c:pt idx="4">
                  <c:v>-1.6000000323401764E-4</c:v>
                </c:pt>
                <c:pt idx="5">
                  <c:v>5.399999936344102E-4</c:v>
                </c:pt>
                <c:pt idx="6">
                  <c:v>5.399999936344102E-4</c:v>
                </c:pt>
                <c:pt idx="7">
                  <c:v>-5.2999999970779754E-3</c:v>
                </c:pt>
                <c:pt idx="8">
                  <c:v>-1.6459999998915009E-2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C-4705-8528-AD1193186F9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161</c:v>
                </c:pt>
                <c:pt idx="2">
                  <c:v>161</c:v>
                </c:pt>
                <c:pt idx="3">
                  <c:v>353</c:v>
                </c:pt>
                <c:pt idx="4">
                  <c:v>516</c:v>
                </c:pt>
                <c:pt idx="5">
                  <c:v>516</c:v>
                </c:pt>
                <c:pt idx="6">
                  <c:v>516</c:v>
                </c:pt>
                <c:pt idx="7">
                  <c:v>1645</c:v>
                </c:pt>
                <c:pt idx="8">
                  <c:v>2124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C-4705-8528-AD1193186F9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161</c:v>
                </c:pt>
                <c:pt idx="2">
                  <c:v>161</c:v>
                </c:pt>
                <c:pt idx="3">
                  <c:v>353</c:v>
                </c:pt>
                <c:pt idx="4">
                  <c:v>516</c:v>
                </c:pt>
                <c:pt idx="5">
                  <c:v>516</c:v>
                </c:pt>
                <c:pt idx="6">
                  <c:v>516</c:v>
                </c:pt>
                <c:pt idx="7">
                  <c:v>1645</c:v>
                </c:pt>
                <c:pt idx="8">
                  <c:v>2124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EC-4705-8528-AD1193186F9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161</c:v>
                </c:pt>
                <c:pt idx="2">
                  <c:v>161</c:v>
                </c:pt>
                <c:pt idx="3">
                  <c:v>353</c:v>
                </c:pt>
                <c:pt idx="4">
                  <c:v>516</c:v>
                </c:pt>
                <c:pt idx="5">
                  <c:v>516</c:v>
                </c:pt>
                <c:pt idx="6">
                  <c:v>516</c:v>
                </c:pt>
                <c:pt idx="7">
                  <c:v>1645</c:v>
                </c:pt>
                <c:pt idx="8">
                  <c:v>2124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EC-4705-8528-AD1193186F9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161</c:v>
                </c:pt>
                <c:pt idx="2">
                  <c:v>161</c:v>
                </c:pt>
                <c:pt idx="3">
                  <c:v>353</c:v>
                </c:pt>
                <c:pt idx="4">
                  <c:v>516</c:v>
                </c:pt>
                <c:pt idx="5">
                  <c:v>516</c:v>
                </c:pt>
                <c:pt idx="6">
                  <c:v>516</c:v>
                </c:pt>
                <c:pt idx="7">
                  <c:v>1645</c:v>
                </c:pt>
                <c:pt idx="8">
                  <c:v>2124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2.9536611337173772E-3</c:v>
                </c:pt>
                <c:pt idx="1">
                  <c:v>1.7632781256256389E-3</c:v>
                </c:pt>
                <c:pt idx="2">
                  <c:v>1.7632781256256389E-3</c:v>
                </c:pt>
                <c:pt idx="3">
                  <c:v>3.4369093585164033E-4</c:v>
                </c:pt>
                <c:pt idx="4">
                  <c:v>-8.6147943880024403E-4</c:v>
                </c:pt>
                <c:pt idx="5">
                  <c:v>-8.6147943880024403E-4</c:v>
                </c:pt>
                <c:pt idx="6">
                  <c:v>-8.6147943880024403E-4</c:v>
                </c:pt>
                <c:pt idx="7">
                  <c:v>-9.2089478620025582E-3</c:v>
                </c:pt>
                <c:pt idx="8">
                  <c:v>-1.2750522153157483E-2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EC-4705-8528-AD1193186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503136"/>
        <c:axId val="1"/>
      </c:scatterChart>
      <c:valAx>
        <c:axId val="644503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503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09AEB5-8BCB-7669-EA71-468441DE0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52501.8344</v>
      </c>
      <c r="G1" s="3">
        <v>2.2338399999999998</v>
      </c>
      <c r="H1" s="3" t="s">
        <v>41</v>
      </c>
    </row>
    <row r="2" spans="1:8" x14ac:dyDescent="0.2">
      <c r="A2" t="s">
        <v>26</v>
      </c>
      <c r="B2" t="s">
        <v>41</v>
      </c>
      <c r="C2" s="3"/>
      <c r="D2" s="3"/>
    </row>
    <row r="3" spans="1:8" ht="13.5" thickBot="1" x14ac:dyDescent="0.25"/>
    <row r="4" spans="1:8" ht="14.25" thickTop="1" thickBot="1" x14ac:dyDescent="0.25">
      <c r="A4" s="5" t="s">
        <v>39</v>
      </c>
      <c r="C4" s="8">
        <v>52501.8344</v>
      </c>
      <c r="D4" s="9">
        <v>2.2338399999999998</v>
      </c>
    </row>
    <row r="5" spans="1:8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8" x14ac:dyDescent="0.2">
      <c r="A6" s="5" t="s">
        <v>4</v>
      </c>
    </row>
    <row r="7" spans="1:8" x14ac:dyDescent="0.2">
      <c r="A7" t="s">
        <v>5</v>
      </c>
      <c r="C7">
        <f>C4</f>
        <v>52501.8344</v>
      </c>
    </row>
    <row r="8" spans="1:8" x14ac:dyDescent="0.2">
      <c r="A8" t="s">
        <v>6</v>
      </c>
      <c r="C8">
        <f>D4</f>
        <v>2.2338399999999998</v>
      </c>
      <c r="D8" s="29"/>
    </row>
    <row r="9" spans="1:8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8" x14ac:dyDescent="0.2">
      <c r="A11" s="12" t="s">
        <v>18</v>
      </c>
      <c r="B11" s="12"/>
      <c r="C11" s="23">
        <f ca="1">INTERCEPT(INDIRECT($D$9):G975,INDIRECT($C$9):F975)</f>
        <v>2.9536611337173772E-3</v>
      </c>
      <c r="D11" s="3"/>
      <c r="E11" s="12"/>
    </row>
    <row r="12" spans="1:8" x14ac:dyDescent="0.2">
      <c r="A12" s="12" t="s">
        <v>19</v>
      </c>
      <c r="B12" s="12"/>
      <c r="C12" s="23">
        <f ca="1">SLOPE(INDIRECT($D$9):G975,INDIRECT($C$9):F975)</f>
        <v>-7.3936832800729096E-6</v>
      </c>
      <c r="D12" s="3"/>
      <c r="E12" s="12"/>
    </row>
    <row r="13" spans="1:8" x14ac:dyDescent="0.2">
      <c r="A13" s="12" t="s">
        <v>21</v>
      </c>
      <c r="B13" s="12"/>
      <c r="C13" s="3" t="s">
        <v>16</v>
      </c>
    </row>
    <row r="14" spans="1:8" x14ac:dyDescent="0.2">
      <c r="A14" s="12"/>
      <c r="B14" s="12"/>
      <c r="C14" s="12"/>
    </row>
    <row r="15" spans="1:8" x14ac:dyDescent="0.2">
      <c r="A15" s="14" t="s">
        <v>20</v>
      </c>
      <c r="B15" s="12"/>
      <c r="C15" s="15">
        <f ca="1">(C7+C11)+(C8+C12)*INT(MAX(F21:F3516))</f>
        <v>57246.497809477842</v>
      </c>
      <c r="E15" s="16" t="s">
        <v>46</v>
      </c>
      <c r="F15" s="13">
        <v>1</v>
      </c>
    </row>
    <row r="16" spans="1:8" x14ac:dyDescent="0.2">
      <c r="A16" s="18" t="s">
        <v>7</v>
      </c>
      <c r="B16" s="12"/>
      <c r="C16" s="19">
        <f ca="1">+C8+C12</f>
        <v>2.2338326063167195</v>
      </c>
      <c r="E16" s="16" t="s">
        <v>33</v>
      </c>
      <c r="F16" s="17">
        <f ca="1">NOW()+15018.5+$C$5/24</f>
        <v>60314.560311226851</v>
      </c>
    </row>
    <row r="17" spans="1:17" ht="13.5" thickBot="1" x14ac:dyDescent="0.25">
      <c r="A17" s="16" t="s">
        <v>30</v>
      </c>
      <c r="B17" s="12"/>
      <c r="C17" s="12">
        <f>COUNT(C21:C2174)</f>
        <v>9</v>
      </c>
      <c r="E17" s="16" t="s">
        <v>47</v>
      </c>
      <c r="F17" s="17">
        <f ca="1">ROUND(2*(F16-$C$7)/$C$8,0)/2+F15</f>
        <v>3498.5</v>
      </c>
    </row>
    <row r="18" spans="1:17" ht="14.25" thickTop="1" thickBot="1" x14ac:dyDescent="0.25">
      <c r="A18" s="18" t="s">
        <v>8</v>
      </c>
      <c r="B18" s="12"/>
      <c r="C18" s="21">
        <f ca="1">+C15</f>
        <v>57246.497809477842</v>
      </c>
      <c r="D18" s="22">
        <f ca="1">+C16</f>
        <v>2.2338326063167195</v>
      </c>
      <c r="E18" s="16" t="s">
        <v>34</v>
      </c>
      <c r="F18" s="25">
        <f ca="1">ROUND(2*(F16-$C$15)/$C$16,0)/2+F15</f>
        <v>1374.5</v>
      </c>
    </row>
    <row r="19" spans="1:17" ht="13.5" thickTop="1" x14ac:dyDescent="0.2">
      <c r="E19" s="16" t="s">
        <v>35</v>
      </c>
      <c r="F19" s="20">
        <f ca="1">+$C$15+$C$16*F18-15018.5-$C$5/24</f>
        <v>45298.796560193507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</row>
    <row r="21" spans="1:17" x14ac:dyDescent="0.2">
      <c r="A21" s="31" t="s">
        <v>38</v>
      </c>
      <c r="B21" s="30" t="s">
        <v>37</v>
      </c>
      <c r="C21" s="31">
        <v>52501.8344</v>
      </c>
      <c r="D21" s="28"/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K21">
        <f t="shared" ref="K21:K29" si="3">+G21</f>
        <v>0</v>
      </c>
      <c r="O21">
        <f t="shared" ref="O21:O29" ca="1" si="4">+C$11+C$12*$F21</f>
        <v>2.9536611337173772E-3</v>
      </c>
      <c r="Q21" s="2">
        <f t="shared" ref="Q21:Q29" si="5">+C21-15018.5</f>
        <v>37483.3344</v>
      </c>
    </row>
    <row r="22" spans="1:17" x14ac:dyDescent="0.2">
      <c r="A22" s="32" t="s">
        <v>42</v>
      </c>
      <c r="B22" s="33" t="s">
        <v>37</v>
      </c>
      <c r="C22" s="32">
        <v>52861.484600000003</v>
      </c>
      <c r="D22" s="34">
        <v>2.8E-3</v>
      </c>
      <c r="E22">
        <f t="shared" si="0"/>
        <v>161.00087741288709</v>
      </c>
      <c r="F22">
        <f t="shared" si="1"/>
        <v>161</v>
      </c>
      <c r="G22">
        <f t="shared" si="2"/>
        <v>1.9600000014179386E-3</v>
      </c>
      <c r="K22">
        <f t="shared" si="3"/>
        <v>1.9600000014179386E-3</v>
      </c>
      <c r="O22">
        <f t="shared" ca="1" si="4"/>
        <v>1.7632781256256389E-3</v>
      </c>
      <c r="Q22" s="2">
        <f t="shared" si="5"/>
        <v>37842.984600000003</v>
      </c>
    </row>
    <row r="23" spans="1:17" x14ac:dyDescent="0.2">
      <c r="A23" s="32" t="s">
        <v>42</v>
      </c>
      <c r="B23" s="33" t="s">
        <v>37</v>
      </c>
      <c r="C23" s="32">
        <v>52861.484700000001</v>
      </c>
      <c r="D23" s="34">
        <v>2.7000000000000001E-3</v>
      </c>
      <c r="E23">
        <f t="shared" si="0"/>
        <v>161.00092217884949</v>
      </c>
      <c r="F23">
        <f t="shared" si="1"/>
        <v>161</v>
      </c>
      <c r="G23">
        <f t="shared" si="2"/>
        <v>2.0599999988917261E-3</v>
      </c>
      <c r="K23">
        <f t="shared" si="3"/>
        <v>2.0599999988917261E-3</v>
      </c>
      <c r="O23">
        <f t="shared" ca="1" si="4"/>
        <v>1.7632781256256389E-3</v>
      </c>
      <c r="Q23" s="2">
        <f t="shared" si="5"/>
        <v>37842.984700000001</v>
      </c>
    </row>
    <row r="24" spans="1:17" x14ac:dyDescent="0.2">
      <c r="A24" s="35" t="s">
        <v>43</v>
      </c>
      <c r="B24" s="36" t="s">
        <v>37</v>
      </c>
      <c r="C24" s="37">
        <v>53290.37902</v>
      </c>
      <c r="D24" s="37" t="s">
        <v>44</v>
      </c>
      <c r="E24">
        <f t="shared" si="0"/>
        <v>352.99959710632839</v>
      </c>
      <c r="F24">
        <f t="shared" si="1"/>
        <v>353</v>
      </c>
      <c r="G24">
        <f t="shared" si="2"/>
        <v>-8.9999999909196049E-4</v>
      </c>
      <c r="K24">
        <f t="shared" si="3"/>
        <v>-8.9999999909196049E-4</v>
      </c>
      <c r="O24">
        <f t="shared" ca="1" si="4"/>
        <v>3.4369093585164033E-4</v>
      </c>
      <c r="Q24" s="2">
        <f t="shared" si="5"/>
        <v>38271.87902</v>
      </c>
    </row>
    <row r="25" spans="1:17" x14ac:dyDescent="0.2">
      <c r="A25" s="35" t="s">
        <v>43</v>
      </c>
      <c r="B25" s="36" t="s">
        <v>37</v>
      </c>
      <c r="C25" s="37">
        <v>53654.49568</v>
      </c>
      <c r="D25" s="37">
        <v>2.2000000000000001E-3</v>
      </c>
      <c r="E25">
        <f t="shared" si="0"/>
        <v>515.99992837445848</v>
      </c>
      <c r="F25">
        <f t="shared" si="1"/>
        <v>516</v>
      </c>
      <c r="G25">
        <f t="shared" si="2"/>
        <v>-1.6000000323401764E-4</v>
      </c>
      <c r="K25">
        <f t="shared" si="3"/>
        <v>-1.6000000323401764E-4</v>
      </c>
      <c r="O25">
        <f t="shared" ca="1" si="4"/>
        <v>-8.6147943880024403E-4</v>
      </c>
      <c r="Q25" s="2">
        <f t="shared" si="5"/>
        <v>38635.99568</v>
      </c>
    </row>
    <row r="26" spans="1:17" x14ac:dyDescent="0.2">
      <c r="A26" s="35" t="s">
        <v>43</v>
      </c>
      <c r="B26" s="36" t="s">
        <v>37</v>
      </c>
      <c r="C26" s="37">
        <v>53654.496379999997</v>
      </c>
      <c r="D26" s="37">
        <v>2.3E-3</v>
      </c>
      <c r="E26">
        <f t="shared" si="0"/>
        <v>516.00024173620193</v>
      </c>
      <c r="F26">
        <f t="shared" si="1"/>
        <v>516</v>
      </c>
      <c r="G26">
        <f t="shared" si="2"/>
        <v>5.399999936344102E-4</v>
      </c>
      <c r="K26">
        <f t="shared" si="3"/>
        <v>5.399999936344102E-4</v>
      </c>
      <c r="O26">
        <f t="shared" ca="1" si="4"/>
        <v>-8.6147943880024403E-4</v>
      </c>
      <c r="Q26" s="2">
        <f t="shared" si="5"/>
        <v>38635.996379999997</v>
      </c>
    </row>
    <row r="27" spans="1:17" x14ac:dyDescent="0.2">
      <c r="A27" s="35" t="s">
        <v>43</v>
      </c>
      <c r="B27" s="36" t="s">
        <v>37</v>
      </c>
      <c r="C27" s="37">
        <v>53654.496379999997</v>
      </c>
      <c r="D27" s="37">
        <v>2.2000000000000001E-3</v>
      </c>
      <c r="E27">
        <f t="shared" si="0"/>
        <v>516.00024173620193</v>
      </c>
      <c r="F27">
        <f t="shared" si="1"/>
        <v>516</v>
      </c>
      <c r="G27">
        <f t="shared" si="2"/>
        <v>5.399999936344102E-4</v>
      </c>
      <c r="K27">
        <f t="shared" si="3"/>
        <v>5.399999936344102E-4</v>
      </c>
      <c r="O27">
        <f t="shared" ca="1" si="4"/>
        <v>-8.6147943880024403E-4</v>
      </c>
      <c r="Q27" s="2">
        <f t="shared" si="5"/>
        <v>38635.996379999997</v>
      </c>
    </row>
    <row r="28" spans="1:17" x14ac:dyDescent="0.2">
      <c r="A28" s="38" t="s">
        <v>45</v>
      </c>
      <c r="B28" s="39" t="s">
        <v>37</v>
      </c>
      <c r="C28" s="40">
        <v>56176.495900000002</v>
      </c>
      <c r="D28" s="40">
        <v>2.0000000000000001E-4</v>
      </c>
      <c r="E28">
        <f t="shared" si="0"/>
        <v>1644.9976274039332</v>
      </c>
      <c r="F28">
        <f t="shared" si="1"/>
        <v>1645</v>
      </c>
      <c r="G28">
        <f t="shared" si="2"/>
        <v>-5.2999999970779754E-3</v>
      </c>
      <c r="K28">
        <f t="shared" si="3"/>
        <v>-5.2999999970779754E-3</v>
      </c>
      <c r="O28">
        <f t="shared" ca="1" si="4"/>
        <v>-9.2089478620025582E-3</v>
      </c>
      <c r="Q28" s="2">
        <f t="shared" si="5"/>
        <v>41157.995900000002</v>
      </c>
    </row>
    <row r="29" spans="1:17" x14ac:dyDescent="0.2">
      <c r="A29" s="41" t="s">
        <v>1</v>
      </c>
      <c r="B29" s="42" t="s">
        <v>37</v>
      </c>
      <c r="C29" s="43">
        <v>57246.494100000004</v>
      </c>
      <c r="D29" s="43">
        <v>2.0000000000000001E-4</v>
      </c>
      <c r="E29">
        <f t="shared" si="0"/>
        <v>2123.9926315224029</v>
      </c>
      <c r="F29">
        <f t="shared" si="1"/>
        <v>2124</v>
      </c>
      <c r="G29">
        <f t="shared" si="2"/>
        <v>-1.6459999998915009E-2</v>
      </c>
      <c r="K29">
        <f t="shared" si="3"/>
        <v>-1.6459999998915009E-2</v>
      </c>
      <c r="O29">
        <f t="shared" ca="1" si="4"/>
        <v>-1.2750522153157483E-2</v>
      </c>
      <c r="Q29" s="2">
        <f t="shared" si="5"/>
        <v>42227.994100000004</v>
      </c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hyperlinks>
    <hyperlink ref="H654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2024-01-05T00:26:50Z</dcterms:modified>
</cp:coreProperties>
</file>