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8C812081-347C-4F9F-9FE7-9CF0CCC9CF9C}" xr6:coauthVersionLast="47" xr6:coauthVersionMax="47" xr10:uidLastSave="{00000000-0000-0000-0000-000000000000}"/>
  <bookViews>
    <workbookView xWindow="360" yWindow="165" windowWidth="17565" windowHeight="1497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R22" i="1"/>
  <c r="A21" i="1"/>
  <c r="G11" i="1"/>
  <c r="F11" i="1"/>
  <c r="C7" i="1"/>
  <c r="C8" i="1"/>
  <c r="E15" i="1"/>
  <c r="C17" i="1"/>
  <c r="Q21" i="1"/>
  <c r="E21" i="1"/>
  <c r="F21" i="1"/>
  <c r="G21" i="1"/>
  <c r="H21" i="1"/>
  <c r="C12" i="1"/>
  <c r="C16" i="1" l="1"/>
  <c r="D18" i="1" s="1"/>
  <c r="C11" i="1"/>
  <c r="O21" i="1" l="1"/>
  <c r="C15" i="1"/>
  <c r="C18" i="1" l="1"/>
  <c r="E16" i="1"/>
  <c r="E17" i="1" s="1"/>
</calcChain>
</file>

<file path=xl/sharedStrings.xml><?xml version="1.0" encoding="utf-8"?>
<sst xmlns="http://schemas.openxmlformats.org/spreadsheetml/2006/main" count="48" uniqueCount="44">
  <si>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</si>
  <si>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</si>
  <si>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</si>
  <si>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</si>
  <si>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</si>
  <si>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</si>
  <si>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</si>
  <si>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</si>
  <si>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</si>
  <si>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</si>
  <si>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</si>
  <si>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</si>
  <si>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</si>
  <si>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</si>
  <si>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</si>
  <si>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</si>
  <si>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</si>
  <si>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</si>
  <si>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</si>
  <si>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</si>
  <si>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</si>
  <si>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</si>
  <si>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</si>
  <si>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</si>
  <si>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</si>
  <si>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</si>
  <si>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</si>
  <si>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</si>
  <si>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</si>
  <si>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</si>
  <si>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</si>
  <si>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</si>
  <si>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</si>
  <si>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</si>
  <si>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</si>
  <si>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</si>
  <si>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</si>
  <si>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S2</t>
  </si>
  <si>
    <t>G3893-0661 _Dra.xls</t>
  </si>
  <si>
    <t>EA</t>
  </si>
  <si>
    <t>IBVS 5557 Eph.</t>
  </si>
  <si>
    <t>IBVS 5557</t>
  </si>
  <si>
    <t>Dra</t>
  </si>
  <si>
    <t xml:space="preserve">NP Dra / GSC 3893-0661 / NSV 22984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</si>
</sst>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2" fontId="13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3" fillId="0" borderId="1" applyNumberFormat="0" applyFont="0" applyFill="0" applyAlignment="0" applyProtection="0"/>
  </cellStyleXfs>
  <cellXfs count="3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NP Dra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80-4244-AC6F-BEAC09B1AF5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E80-4244-AC6F-BEAC09B1AF5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E80-4244-AC6F-BEAC09B1AF5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E80-4244-AC6F-BEAC09B1AF5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E80-4244-AC6F-BEAC09B1AF5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E80-4244-AC6F-BEAC09B1AF5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E80-4244-AC6F-BEAC09B1AF5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E80-4244-AC6F-BEAC09B1A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46752408"/>
        <c:axId val="1"/>
      </c:scatterChart>
      <c:valAx>
        <c:axId val="3467524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467524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D4D35151-B15B-2D6F-5782-C0770F0837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E10" sqref="E10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ht="20.25" x14ac:dyDescent="0.3">
      <c r="A1" s="1" t="s">
        <v>43</v>
      </c>
      <c r="E1" s="30"/>
      <c r="F1" s="30" t="s">
        <v>38</v>
      </c>
      <c r="G1" s="31" t="s">
        <v>39</v>
      </c>
      <c r="H1" s="30" t="s">
        <v>40</v>
      </c>
      <c r="I1" s="31">
        <v>48604.78</v>
      </c>
      <c r="J1" s="31">
        <v>3.10886</v>
      </c>
      <c r="K1" s="31" t="s">
        <v>41</v>
      </c>
      <c r="L1" s="31" t="s">
        <v>42</v>
      </c>
    </row>
    <row r="2" spans="1:12" x14ac:dyDescent="0.2">
      <c r="A2" t="s">
        <v>23</v>
      </c>
      <c r="B2" t="s">
        <v>39</v>
      </c>
      <c r="C2" s="3"/>
      <c r="D2" t="s">
        <v>38</v>
      </c>
    </row>
    <row r="3" spans="1:12" ht="13.5" thickBot="1" x14ac:dyDescent="0.25"/>
    <row r="4" spans="1:12" ht="14.25" thickTop="1" thickBot="1" x14ac:dyDescent="0.25">
      <c r="A4" s="29" t="s">
        <v>40</v>
      </c>
      <c r="C4" s="8">
        <v>48604.78</v>
      </c>
      <c r="D4" s="9">
        <v>3.10886</v>
      </c>
    </row>
    <row r="6" spans="1:12" x14ac:dyDescent="0.2">
      <c r="A6" s="5" t="s">
        <v>0</v>
      </c>
    </row>
    <row r="7" spans="1:12" x14ac:dyDescent="0.2">
      <c r="A7" t="s">
        <v>1</v>
      </c>
      <c r="C7">
        <f>+C4</f>
        <v>48604.78</v>
      </c>
    </row>
    <row r="8" spans="1:12" x14ac:dyDescent="0.2">
      <c r="A8" t="s">
        <v>2</v>
      </c>
      <c r="C8">
        <f>+D4</f>
        <v>3.10886</v>
      </c>
    </row>
    <row r="9" spans="1:12" x14ac:dyDescent="0.2">
      <c r="A9" s="11" t="s">
        <v>30</v>
      </c>
      <c r="B9" s="12"/>
      <c r="C9" s="13">
        <v>-9.5</v>
      </c>
      <c r="D9" s="12" t="s">
        <v>31</v>
      </c>
      <c r="E9" s="12"/>
    </row>
    <row r="10" spans="1:12" ht="13.5" thickBot="1" x14ac:dyDescent="0.25">
      <c r="A10" s="12"/>
      <c r="B10" s="12"/>
      <c r="C10" s="4" t="s">
        <v>19</v>
      </c>
      <c r="D10" s="4" t="s">
        <v>20</v>
      </c>
      <c r="E10" s="12"/>
    </row>
    <row r="11" spans="1:12" x14ac:dyDescent="0.2">
      <c r="A11" s="12" t="s">
        <v>14</v>
      </c>
      <c r="B11" s="12"/>
      <c r="C11" s="24" t="e">
        <f ca="1">INTERCEPT(INDIRECT($G$11):G992,INDIRECT($F$11):F992)</f>
        <v>#DIV/0!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12" x14ac:dyDescent="0.2">
      <c r="A12" s="12" t="s">
        <v>15</v>
      </c>
      <c r="B12" s="12"/>
      <c r="C12" s="24" t="e">
        <f ca="1">SLOPE(INDIRECT($G$11):G992,INDIRECT($F$11):F992)</f>
        <v>#DIV/0!</v>
      </c>
      <c r="D12" s="3"/>
      <c r="E12" s="12"/>
    </row>
    <row r="13" spans="1:12" x14ac:dyDescent="0.2">
      <c r="A13" s="12" t="s">
        <v>18</v>
      </c>
      <c r="B13" s="12"/>
      <c r="C13" s="3" t="s">
        <v>12</v>
      </c>
      <c r="D13" s="3"/>
      <c r="E13" s="12"/>
    </row>
    <row r="14" spans="1:12" x14ac:dyDescent="0.2">
      <c r="A14" s="12"/>
      <c r="B14" s="12"/>
      <c r="C14" s="12"/>
      <c r="D14" s="12"/>
      <c r="E14" s="12"/>
    </row>
    <row r="15" spans="1:12" x14ac:dyDescent="0.2">
      <c r="A15" s="14" t="s">
        <v>16</v>
      </c>
      <c r="B15" s="12"/>
      <c r="C15" s="15" t="e">
        <f ca="1">(C7+C11)+(C8+C12)*INT(MAX(F21:F3533))</f>
        <v>#DIV/0!</v>
      </c>
      <c r="D15" s="16" t="s">
        <v>32</v>
      </c>
      <c r="E15" s="17">
        <f ca="1">TODAY()+15018.5-B9/24</f>
        <v>60314.5</v>
      </c>
    </row>
    <row r="16" spans="1:12" x14ac:dyDescent="0.2">
      <c r="A16" s="18" t="s">
        <v>3</v>
      </c>
      <c r="B16" s="12"/>
      <c r="C16" s="19" t="e">
        <f ca="1">+C8+C12</f>
        <v>#DIV/0!</v>
      </c>
      <c r="D16" s="16" t="s">
        <v>33</v>
      </c>
      <c r="E16" s="17" t="e">
        <f ca="1">ROUND(2*(E15-C15)/C16,0)/2+1</f>
        <v>#DIV/0!</v>
      </c>
    </row>
    <row r="17" spans="1:18" ht="13.5" thickBot="1" x14ac:dyDescent="0.25">
      <c r="A17" s="16" t="s">
        <v>29</v>
      </c>
      <c r="B17" s="12"/>
      <c r="C17" s="12">
        <f>COUNT(C21:C2191)</f>
        <v>1</v>
      </c>
      <c r="D17" s="16" t="s">
        <v>34</v>
      </c>
      <c r="E17" s="20" t="e">
        <f ca="1">+C15+C16*E16-15018.5-C9/24</f>
        <v>#DIV/0!</v>
      </c>
    </row>
    <row r="18" spans="1:18" ht="14.25" thickTop="1" thickBot="1" x14ac:dyDescent="0.25">
      <c r="A18" s="18" t="s">
        <v>4</v>
      </c>
      <c r="B18" s="12"/>
      <c r="C18" s="21" t="e">
        <f ca="1">+C15</f>
        <v>#DIV/0!</v>
      </c>
      <c r="D18" s="22" t="e">
        <f ca="1">+C16</f>
        <v>#DIV/0!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4" t="s">
        <v>5</v>
      </c>
      <c r="B20" s="4" t="s">
        <v>6</v>
      </c>
      <c r="C20" s="4" t="s">
        <v>7</v>
      </c>
      <c r="D20" s="4" t="s">
        <v>11</v>
      </c>
      <c r="E20" s="4" t="s">
        <v>8</v>
      </c>
      <c r="F20" s="4" t="s">
        <v>9</v>
      </c>
      <c r="G20" s="4" t="s">
        <v>10</v>
      </c>
      <c r="H20" s="7" t="s">
        <v>28</v>
      </c>
      <c r="I20" s="7" t="s">
        <v>37</v>
      </c>
      <c r="J20" s="7" t="s">
        <v>17</v>
      </c>
      <c r="K20" s="7" t="s">
        <v>24</v>
      </c>
      <c r="L20" s="7" t="s">
        <v>25</v>
      </c>
      <c r="M20" s="7" t="s">
        <v>26</v>
      </c>
      <c r="N20" s="7" t="s">
        <v>27</v>
      </c>
      <c r="O20" s="7" t="s">
        <v>22</v>
      </c>
      <c r="P20" s="6" t="s">
        <v>21</v>
      </c>
      <c r="Q20" s="4" t="s">
        <v>13</v>
      </c>
    </row>
    <row r="21" spans="1:18" x14ac:dyDescent="0.2">
      <c r="A21" t="str">
        <f>$K$1</f>
        <v>IBVS 5557</v>
      </c>
      <c r="C21" s="10">
        <f>+$C$4</f>
        <v>48604.78</v>
      </c>
      <c r="D21" s="10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2">
        <f>+C21-15018.5</f>
        <v>33586.28</v>
      </c>
    </row>
    <row r="22" spans="1:18" x14ac:dyDescent="0.2">
      <c r="C22" s="10"/>
      <c r="D22" s="10"/>
      <c r="Q22" s="2"/>
      <c r="R22" t="str">
        <f>IF(ABS(C22-C21)&lt;0.00001,1,"")</f>
        <v/>
      </c>
    </row>
    <row r="23" spans="1:18" x14ac:dyDescent="0.2">
      <c r="C23" s="10"/>
      <c r="D23" s="10"/>
      <c r="Q23" s="2"/>
    </row>
    <row r="24" spans="1:18" x14ac:dyDescent="0.2">
      <c r="Q24" s="2"/>
    </row>
    <row r="25" spans="1:18" x14ac:dyDescent="0.2">
      <c r="C25" s="10"/>
      <c r="D25" s="10"/>
      <c r="Q25" s="2"/>
    </row>
    <row r="26" spans="1:18" x14ac:dyDescent="0.2">
      <c r="C26" s="10"/>
      <c r="D26" s="10"/>
      <c r="Q26" s="2"/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2024-01-05T00:37:37Z</dcterms:modified>
</cp:coreProperties>
</file>