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687C35A-9076-4D12-8504-085E909F028B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E26" i="1"/>
  <c r="F26" i="1"/>
  <c r="G26" i="1"/>
  <c r="I26" i="1"/>
  <c r="E27" i="1"/>
  <c r="F27" i="1"/>
  <c r="G27" i="1"/>
  <c r="I27" i="1"/>
  <c r="E22" i="1"/>
  <c r="F22" i="1"/>
  <c r="G22" i="1"/>
  <c r="I22" i="1"/>
  <c r="E23" i="1"/>
  <c r="F23" i="1"/>
  <c r="G23" i="1"/>
  <c r="I23" i="1"/>
  <c r="E24" i="1"/>
  <c r="F24" i="1"/>
  <c r="G24" i="1"/>
  <c r="I24" i="1"/>
  <c r="Q25" i="1"/>
  <c r="Q26" i="1"/>
  <c r="Q27" i="1"/>
  <c r="F11" i="1"/>
  <c r="Q23" i="1"/>
  <c r="Q24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O23" i="1"/>
  <c r="O26" i="1"/>
  <c r="C15" i="1"/>
  <c r="O24" i="1"/>
  <c r="O27" i="1"/>
  <c r="O25" i="1"/>
  <c r="O21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<sst xmlns="http://schemas.openxmlformats.org/spreadsheetml/2006/main" count="60" uniqueCount="52">
  <si>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</si>
  <si>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</si>
  <si>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</si>
  <si>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</si>
  <si>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</si>
  <si>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</si>
  <si>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</si>
  <si>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</si>
  <si>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</si>
  <si>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</si>
  <si>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</si>
  <si>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</si>
  <si>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</si>
  <si>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</si>
  <si>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</si>
  <si>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</si>
  <si>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</si>
  <si>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</si>
  <si>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</si>
  <si>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</si>
  <si>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</si>
  <si>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</si>
  <si>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</si>
  <si>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</si>
  <si>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</si>
  <si>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</si>
  <si>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</si>
  <si>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</si>
  <si>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</si>
  <si>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</si>
  <si>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</si>
  <si>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</si>
  <si>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</si>
  <si>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</si>
  <si>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</si>
  <si>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</si>
  <si>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</si>
  <si>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</si>
  <si>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</si>
  <si>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</si>
  <si>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</si>
  <si>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NV Dra</t>
  </si>
  <si>
    <t>NV Dra / GSC 4391-1203</t>
  </si>
  <si>
    <t>G4391-1203</t>
  </si>
  <si>
    <t>EA</t>
  </si>
  <si>
    <t>OEJV 0083</t>
  </si>
  <si>
    <t>IBVS 5992</t>
  </si>
  <si>
    <t>II</t>
  </si>
  <si>
    <t>IBVS 6029</t>
  </si>
  <si>
    <t>OEJV</t>
  </si>
  <si>
    <t>IBVS 6063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</si>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</sst>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F4-4183-924E-45A26F0E14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5.0174999778391793E-2</c:v>
                </c:pt>
                <c:pt idx="2">
                  <c:v>5.327499978011474E-2</c:v>
                </c:pt>
                <c:pt idx="3">
                  <c:v>5.5074999785574619E-2</c:v>
                </c:pt>
                <c:pt idx="4">
                  <c:v>5.5704999780573417E-2</c:v>
                </c:pt>
                <c:pt idx="5">
                  <c:v>5.6464999783202074E-2</c:v>
                </c:pt>
                <c:pt idx="6">
                  <c:v>5.7204999779060017E-2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F4-4183-924E-45A26F0E14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F4-4183-924E-45A26F0E14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F4-4183-924E-45A26F0E14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F4-4183-924E-45A26F0E14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F4-4183-924E-45A26F0E14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2.2000000000000001E-4</c:v>
                  </c:pt>
                  <c:pt idx="5">
                    <c:v>2.7999999999999998E-4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F4-4183-924E-45A26F0E14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3.3224073918009661E-4</c:v>
                </c:pt>
                <c:pt idx="1">
                  <c:v>4.9118806708463088E-2</c:v>
                </c:pt>
                <c:pt idx="2">
                  <c:v>5.2702979548131239E-2</c:v>
                </c:pt>
                <c:pt idx="3">
                  <c:v>5.3300341688075931E-2</c:v>
                </c:pt>
                <c:pt idx="4">
                  <c:v>5.7481876667688774E-2</c:v>
                </c:pt>
                <c:pt idx="5">
                  <c:v>5.7481876667688774E-2</c:v>
                </c:pt>
                <c:pt idx="6">
                  <c:v>5.7481876667688774E-2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F4-4183-924E-45A26F0E14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4083.5</c:v>
                </c:pt>
                <c:pt idx="2">
                  <c:v>4383.5</c:v>
                </c:pt>
                <c:pt idx="3">
                  <c:v>4433.5</c:v>
                </c:pt>
                <c:pt idx="4">
                  <c:v>4783.5</c:v>
                </c:pt>
                <c:pt idx="5">
                  <c:v>4783.5</c:v>
                </c:pt>
                <c:pt idx="6">
                  <c:v>4783.5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F4-4183-924E-45A26F0E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46288"/>
        <c:axId val="1"/>
      </c:scatterChart>
      <c:valAx>
        <c:axId val="34674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4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2E19E0-5D9D-5879-B327-B965856D1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 t="s">
        <v>41</v>
      </c>
      <c r="F1" t="s">
        <v>43</v>
      </c>
    </row>
    <row r="2" spans="1:7" x14ac:dyDescent="0.2">
      <c r="A2" t="s">
        <v>24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51348.757000000216</v>
      </c>
      <c r="D4" s="9">
        <v>1.05715</v>
      </c>
    </row>
    <row r="6" spans="1:7" x14ac:dyDescent="0.2">
      <c r="A6" s="5" t="s">
        <v>1</v>
      </c>
    </row>
    <row r="7" spans="1:7" x14ac:dyDescent="0.2">
      <c r="A7" t="s">
        <v>2</v>
      </c>
      <c r="C7">
        <v>51348.757000000216</v>
      </c>
    </row>
    <row r="8" spans="1:7" x14ac:dyDescent="0.2">
      <c r="A8" t="s">
        <v>3</v>
      </c>
      <c r="C8">
        <v>1.05715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3.3224073918009661E-4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1.1947242798893838E-5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60314.569333680556</v>
      </c>
    </row>
    <row r="15" spans="1:7" x14ac:dyDescent="0.2">
      <c r="A15" s="14" t="s">
        <v>17</v>
      </c>
      <c r="B15" s="12"/>
      <c r="C15" s="15">
        <f ca="1">(C7+C11)+(C8+C12)*INT(MAX(F21:F3533))</f>
        <v>56405.162925903256</v>
      </c>
      <c r="D15" s="16" t="s">
        <v>40</v>
      </c>
      <c r="E15" s="17">
        <f ca="1">ROUND(2*(E14-$C$7)/$C$8,0)/2+E13</f>
        <v>8482</v>
      </c>
    </row>
    <row r="16" spans="1:7" x14ac:dyDescent="0.2">
      <c r="A16" s="18" t="s">
        <v>4</v>
      </c>
      <c r="B16" s="12"/>
      <c r="C16" s="19">
        <f ca="1">+C8+C12</f>
        <v>1.0571619472427989</v>
      </c>
      <c r="D16" s="16" t="s">
        <v>34</v>
      </c>
      <c r="E16" s="26">
        <f ca="1">ROUND(2*(E14-$C$15)/$C$16,0)/2+E13</f>
        <v>3699</v>
      </c>
    </row>
    <row r="17" spans="1:18" ht="13.5" thickBot="1" x14ac:dyDescent="0.25">
      <c r="A17" s="16" t="s">
        <v>30</v>
      </c>
      <c r="B17" s="12"/>
      <c r="C17" s="12">
        <f>COUNT(C21:C2191)</f>
        <v>7</v>
      </c>
      <c r="D17" s="16" t="s">
        <v>35</v>
      </c>
      <c r="E17" s="20">
        <f ca="1">+$C$15+$C$16*E16-15018.5-$C$9/24</f>
        <v>45297.500802087707</v>
      </c>
    </row>
    <row r="18" spans="1:18" ht="14.25" thickTop="1" thickBot="1" x14ac:dyDescent="0.25">
      <c r="A18" s="18" t="s">
        <v>5</v>
      </c>
      <c r="B18" s="12"/>
      <c r="C18" s="21">
        <f ca="1">+C15</f>
        <v>56405.162925903256</v>
      </c>
      <c r="D18" s="22">
        <f ca="1">+C16</f>
        <v>1.0571619472427989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38</v>
      </c>
    </row>
    <row r="21" spans="1:18" x14ac:dyDescent="0.2">
      <c r="A21" s="31" t="s">
        <v>45</v>
      </c>
      <c r="B21" s="31"/>
      <c r="C21" s="32">
        <v>51348.757000000216</v>
      </c>
      <c r="D21" s="32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3.3224073918009661E-4</v>
      </c>
      <c r="Q21" s="2">
        <f t="shared" ref="Q21:Q27" si="4">+C21-15018.5</f>
        <v>36330.257000000216</v>
      </c>
    </row>
    <row r="22" spans="1:18" x14ac:dyDescent="0.2">
      <c r="A22" s="33" t="s">
        <v>46</v>
      </c>
      <c r="B22" s="34" t="s">
        <v>47</v>
      </c>
      <c r="C22" s="33">
        <v>55665.679199999999</v>
      </c>
      <c r="D22" s="33">
        <v>8.9999999999999998E-4</v>
      </c>
      <c r="E22">
        <f t="shared" si="0"/>
        <v>4083.5474625169395</v>
      </c>
      <c r="F22">
        <f t="shared" si="1"/>
        <v>4083.5</v>
      </c>
      <c r="G22">
        <f t="shared" si="2"/>
        <v>5.0174999778391793E-2</v>
      </c>
      <c r="I22">
        <f t="shared" ref="I22:I27" si="5">+G22</f>
        <v>5.0174999778391793E-2</v>
      </c>
      <c r="O22">
        <f t="shared" ca="1" si="3"/>
        <v>4.9118806708463088E-2</v>
      </c>
      <c r="Q22" s="2">
        <f t="shared" si="4"/>
        <v>40647.179199999999</v>
      </c>
    </row>
    <row r="23" spans="1:18" x14ac:dyDescent="0.2">
      <c r="A23" s="32" t="s">
        <v>48</v>
      </c>
      <c r="B23" s="35" t="s">
        <v>47</v>
      </c>
      <c r="C23" s="32">
        <v>55982.827299999997</v>
      </c>
      <c r="D23" s="32">
        <v>5.0000000000000001E-4</v>
      </c>
      <c r="E23">
        <f t="shared" si="0"/>
        <v>4383.5503949295571</v>
      </c>
      <c r="F23">
        <f t="shared" si="1"/>
        <v>4383.5</v>
      </c>
      <c r="G23">
        <f t="shared" si="2"/>
        <v>5.327499978011474E-2</v>
      </c>
      <c r="I23">
        <f t="shared" si="5"/>
        <v>5.327499978011474E-2</v>
      </c>
      <c r="O23">
        <f t="shared" ca="1" si="3"/>
        <v>5.2702979548131239E-2</v>
      </c>
      <c r="Q23" s="2">
        <f t="shared" si="4"/>
        <v>40964.327299999997</v>
      </c>
    </row>
    <row r="24" spans="1:18" x14ac:dyDescent="0.2">
      <c r="A24" s="32" t="s">
        <v>48</v>
      </c>
      <c r="B24" s="35" t="s">
        <v>47</v>
      </c>
      <c r="C24" s="32">
        <v>56035.686600000001</v>
      </c>
      <c r="D24" s="32">
        <v>5.0000000000000001E-4</v>
      </c>
      <c r="E24">
        <f t="shared" si="0"/>
        <v>4433.5520976207581</v>
      </c>
      <c r="F24">
        <f t="shared" si="1"/>
        <v>4433.5</v>
      </c>
      <c r="G24">
        <f t="shared" si="2"/>
        <v>5.5074999785574619E-2</v>
      </c>
      <c r="I24">
        <f t="shared" si="5"/>
        <v>5.5074999785574619E-2</v>
      </c>
      <c r="O24">
        <f t="shared" ca="1" si="3"/>
        <v>5.3300341688075931E-2</v>
      </c>
      <c r="Q24" s="2">
        <f t="shared" si="4"/>
        <v>41017.186600000001</v>
      </c>
    </row>
    <row r="25" spans="1:18" x14ac:dyDescent="0.2">
      <c r="A25" s="36" t="s">
        <v>50</v>
      </c>
      <c r="B25" s="37" t="s">
        <v>51</v>
      </c>
      <c r="C25" s="38">
        <v>56405.689729999998</v>
      </c>
      <c r="D25" s="38">
        <v>2.2000000000000001E-4</v>
      </c>
      <c r="E25">
        <f t="shared" si="0"/>
        <v>4783.5526935626749</v>
      </c>
      <c r="F25">
        <f t="shared" si="1"/>
        <v>4783.5</v>
      </c>
      <c r="G25">
        <f t="shared" si="2"/>
        <v>5.5704999780573417E-2</v>
      </c>
      <c r="I25">
        <f t="shared" si="5"/>
        <v>5.5704999780573417E-2</v>
      </c>
      <c r="O25">
        <f t="shared" ca="1" si="3"/>
        <v>5.7481876667688774E-2</v>
      </c>
      <c r="Q25" s="2">
        <f t="shared" si="4"/>
        <v>41387.189729999998</v>
      </c>
    </row>
    <row r="26" spans="1:18" x14ac:dyDescent="0.2">
      <c r="A26" s="36" t="s">
        <v>50</v>
      </c>
      <c r="B26" s="37" t="s">
        <v>51</v>
      </c>
      <c r="C26" s="38">
        <v>56405.690490000001</v>
      </c>
      <c r="D26" s="38">
        <v>2.7999999999999998E-4</v>
      </c>
      <c r="E26">
        <f t="shared" si="0"/>
        <v>4783.5534124767391</v>
      </c>
      <c r="F26">
        <f t="shared" si="1"/>
        <v>4783.5</v>
      </c>
      <c r="G26">
        <f t="shared" si="2"/>
        <v>5.6464999783202074E-2</v>
      </c>
      <c r="I26">
        <f t="shared" si="5"/>
        <v>5.6464999783202074E-2</v>
      </c>
      <c r="O26">
        <f t="shared" ca="1" si="3"/>
        <v>5.7481876667688774E-2</v>
      </c>
      <c r="Q26" s="2">
        <f t="shared" si="4"/>
        <v>41387.190490000001</v>
      </c>
    </row>
    <row r="27" spans="1:18" x14ac:dyDescent="0.2">
      <c r="A27" s="36" t="s">
        <v>50</v>
      </c>
      <c r="B27" s="37" t="s">
        <v>51</v>
      </c>
      <c r="C27" s="38">
        <v>56405.691229999997</v>
      </c>
      <c r="D27" s="38">
        <v>1.8000000000000001E-4</v>
      </c>
      <c r="E27">
        <f t="shared" si="0"/>
        <v>4783.5541124720057</v>
      </c>
      <c r="F27">
        <f t="shared" si="1"/>
        <v>4783.5</v>
      </c>
      <c r="G27">
        <f t="shared" si="2"/>
        <v>5.7204999779060017E-2</v>
      </c>
      <c r="I27">
        <f t="shared" si="5"/>
        <v>5.7204999779060017E-2</v>
      </c>
      <c r="O27">
        <f t="shared" ca="1" si="3"/>
        <v>5.7481876667688774E-2</v>
      </c>
      <c r="Q27" s="2">
        <f t="shared" si="4"/>
        <v>41387.191229999997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2024-01-05T00:39:50Z</dcterms:modified>
</cp:coreProperties>
</file>