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2C50F58-5E02-494E-B7FA-6880AD5654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Graphs" sheetId="4" r:id="rId2"/>
    <sheet name="BAV" sheetId="2" r:id="rId3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53" i="3" l="1"/>
  <c r="F253" i="3" s="1"/>
  <c r="Q253" i="3"/>
  <c r="S253" i="3"/>
  <c r="E252" i="3"/>
  <c r="F252" i="3"/>
  <c r="Q252" i="3"/>
  <c r="S252" i="3"/>
  <c r="Q251" i="3"/>
  <c r="S251" i="3"/>
  <c r="AB3" i="3"/>
  <c r="AB4" i="3"/>
  <c r="D12" i="3"/>
  <c r="AB5" i="3"/>
  <c r="D13" i="3"/>
  <c r="Q249" i="3"/>
  <c r="S249" i="3"/>
  <c r="AB9" i="3"/>
  <c r="AB8" i="3"/>
  <c r="AB10" i="3"/>
  <c r="AB7" i="3"/>
  <c r="AB6" i="3"/>
  <c r="AB11" i="3"/>
  <c r="AB12" i="3"/>
  <c r="Q250" i="3"/>
  <c r="S250" i="3"/>
  <c r="E14" i="3"/>
  <c r="D14" i="3"/>
  <c r="AF189" i="3"/>
  <c r="AD189" i="3"/>
  <c r="AB189" i="3"/>
  <c r="AF164" i="3"/>
  <c r="AD164" i="3"/>
  <c r="AB164" i="3"/>
  <c r="AF163" i="3"/>
  <c r="AD163" i="3"/>
  <c r="AB163" i="3"/>
  <c r="AF129" i="3"/>
  <c r="AD129" i="3"/>
  <c r="AB129" i="3"/>
  <c r="AF128" i="3"/>
  <c r="AD128" i="3"/>
  <c r="AB128" i="3"/>
  <c r="AF127" i="3"/>
  <c r="AD127" i="3"/>
  <c r="AB127" i="3"/>
  <c r="AY87" i="3"/>
  <c r="AY86" i="3"/>
  <c r="AY85" i="3"/>
  <c r="AY84" i="3"/>
  <c r="AY83" i="3"/>
  <c r="AY82" i="3"/>
  <c r="AY81" i="3"/>
  <c r="AY80" i="3"/>
  <c r="AY79" i="3"/>
  <c r="AY78" i="3"/>
  <c r="AY77" i="3"/>
  <c r="AY76" i="3"/>
  <c r="AY75" i="3"/>
  <c r="AY74" i="3"/>
  <c r="AY73" i="3"/>
  <c r="AY72" i="3"/>
  <c r="AY71" i="3"/>
  <c r="AY70" i="3"/>
  <c r="AY69" i="3"/>
  <c r="AY68" i="3"/>
  <c r="AY67" i="3"/>
  <c r="AY66" i="3"/>
  <c r="AY65" i="3"/>
  <c r="AY64" i="3"/>
  <c r="AY63" i="3"/>
  <c r="AY62" i="3"/>
  <c r="AY61" i="3"/>
  <c r="AY60" i="3"/>
  <c r="AY59" i="3"/>
  <c r="AY58" i="3"/>
  <c r="AY57" i="3"/>
  <c r="AY56" i="3"/>
  <c r="AY55" i="3"/>
  <c r="AY54" i="3"/>
  <c r="AY53" i="3"/>
  <c r="AY52" i="3"/>
  <c r="AY51" i="3"/>
  <c r="AY50" i="3"/>
  <c r="AY49" i="3"/>
  <c r="AY48" i="3"/>
  <c r="AY47" i="3"/>
  <c r="AY46" i="3"/>
  <c r="AY45" i="3"/>
  <c r="AY44" i="3"/>
  <c r="AY43" i="3"/>
  <c r="AY42" i="3"/>
  <c r="AY41" i="3"/>
  <c r="AY40" i="3"/>
  <c r="AY39" i="3"/>
  <c r="AY38" i="3"/>
  <c r="AY37" i="3"/>
  <c r="AY36" i="3"/>
  <c r="AY35" i="3"/>
  <c r="AY34" i="3"/>
  <c r="AY33" i="3"/>
  <c r="AY32" i="3"/>
  <c r="AY31" i="3"/>
  <c r="AY30" i="3"/>
  <c r="AY29" i="3"/>
  <c r="AY28" i="3"/>
  <c r="AY27" i="3"/>
  <c r="AY26" i="3"/>
  <c r="AY25" i="3"/>
  <c r="AY24" i="3"/>
  <c r="AY23" i="3"/>
  <c r="AY22" i="3"/>
  <c r="AY21" i="3"/>
  <c r="AY20" i="3"/>
  <c r="AY19" i="3"/>
  <c r="AY18" i="3"/>
  <c r="AY17" i="3"/>
  <c r="AB13" i="3"/>
  <c r="AB17" i="3"/>
  <c r="AY16" i="3"/>
  <c r="AB16" i="3"/>
  <c r="AY15" i="3"/>
  <c r="AY14" i="3"/>
  <c r="AY13" i="3"/>
  <c r="AY12" i="3"/>
  <c r="AY11" i="3"/>
  <c r="AY10" i="3"/>
  <c r="Z10" i="3"/>
  <c r="AY9" i="3"/>
  <c r="AY8" i="3"/>
  <c r="AY7" i="3"/>
  <c r="AY6" i="3"/>
  <c r="AY5" i="3"/>
  <c r="AY4" i="3"/>
  <c r="AY3" i="3"/>
  <c r="AY2" i="3"/>
  <c r="S237" i="3"/>
  <c r="S239" i="3"/>
  <c r="S240" i="3"/>
  <c r="S245" i="3"/>
  <c r="S247" i="3"/>
  <c r="S226" i="3"/>
  <c r="S231" i="3"/>
  <c r="S229" i="3"/>
  <c r="S242" i="3"/>
  <c r="S243" i="3"/>
  <c r="S244" i="3"/>
  <c r="S248" i="3"/>
  <c r="S160" i="3"/>
  <c r="S105" i="3"/>
  <c r="S155" i="3"/>
  <c r="S153" i="3"/>
  <c r="S161" i="3"/>
  <c r="S144" i="3"/>
  <c r="S114" i="3"/>
  <c r="S157" i="3"/>
  <c r="S132" i="3"/>
  <c r="S133" i="3"/>
  <c r="S175" i="3"/>
  <c r="S115" i="3"/>
  <c r="S149" i="3"/>
  <c r="S137" i="3"/>
  <c r="S111" i="3"/>
  <c r="S112" i="3"/>
  <c r="S135" i="3"/>
  <c r="S171" i="3"/>
  <c r="S140" i="3"/>
  <c r="S126" i="3"/>
  <c r="S116" i="3"/>
  <c r="S150" i="3"/>
  <c r="S154" i="3"/>
  <c r="S120" i="3"/>
  <c r="S146" i="3"/>
  <c r="S124" i="3"/>
  <c r="S142" i="3"/>
  <c r="S159" i="3"/>
  <c r="S119" i="3"/>
  <c r="S152" i="3"/>
  <c r="S138" i="3"/>
  <c r="S109" i="3"/>
  <c r="S122" i="3"/>
  <c r="S136" i="3"/>
  <c r="S158" i="3"/>
  <c r="S156" i="3"/>
  <c r="S130" i="3"/>
  <c r="S117" i="3"/>
  <c r="S143" i="3"/>
  <c r="S141" i="3"/>
  <c r="S125" i="3"/>
  <c r="S118" i="3"/>
  <c r="S170" i="3"/>
  <c r="S139" i="3"/>
  <c r="S113" i="3"/>
  <c r="S165" i="3"/>
  <c r="S172" i="3"/>
  <c r="S151" i="3"/>
  <c r="S123" i="3"/>
  <c r="S110" i="3"/>
  <c r="S121" i="3"/>
  <c r="S147" i="3"/>
  <c r="S162" i="3"/>
  <c r="S145" i="3"/>
  <c r="S148" i="3"/>
  <c r="S166" i="3"/>
  <c r="S174" i="3"/>
  <c r="S108" i="3"/>
  <c r="S167" i="3"/>
  <c r="S168" i="3"/>
  <c r="S169" i="3"/>
  <c r="S173" i="3"/>
  <c r="S131" i="3"/>
  <c r="S107" i="3"/>
  <c r="S176" i="3"/>
  <c r="S178" i="3"/>
  <c r="S177" i="3"/>
  <c r="S182" i="3"/>
  <c r="S106" i="3"/>
  <c r="S179" i="3"/>
  <c r="S246" i="3"/>
  <c r="S183" i="3"/>
  <c r="S180" i="3"/>
  <c r="S181" i="3"/>
  <c r="S134" i="3"/>
  <c r="S184" i="3"/>
  <c r="S190" i="3"/>
  <c r="S185" i="3"/>
  <c r="S205" i="3"/>
  <c r="S186" i="3"/>
  <c r="S187" i="3"/>
  <c r="S188" i="3"/>
  <c r="S103" i="3"/>
  <c r="S193" i="3"/>
  <c r="S204" i="3"/>
  <c r="S194" i="3"/>
  <c r="S191" i="3"/>
  <c r="S195" i="3"/>
  <c r="S196" i="3"/>
  <c r="S192" i="3"/>
  <c r="S201" i="3"/>
  <c r="S104" i="3"/>
  <c r="S200" i="3"/>
  <c r="S230" i="3"/>
  <c r="S199" i="3"/>
  <c r="S198" i="3"/>
  <c r="S203" i="3"/>
  <c r="S236" i="3"/>
  <c r="S197" i="3"/>
  <c r="S213" i="3"/>
  <c r="S202" i="3"/>
  <c r="S228" i="3"/>
  <c r="S225" i="3"/>
  <c r="S210" i="3"/>
  <c r="S220" i="3"/>
  <c r="S206" i="3"/>
  <c r="S235" i="3"/>
  <c r="S221" i="3"/>
  <c r="S219" i="3"/>
  <c r="S208" i="3"/>
  <c r="S211" i="3"/>
  <c r="S207" i="3"/>
  <c r="S214" i="3"/>
  <c r="S216" i="3"/>
  <c r="S233" i="3"/>
  <c r="S227" i="3"/>
  <c r="S212" i="3"/>
  <c r="S222" i="3"/>
  <c r="S232" i="3"/>
  <c r="S238" i="3"/>
  <c r="S209" i="3"/>
  <c r="S241" i="3"/>
  <c r="S223" i="3"/>
  <c r="S218" i="3"/>
  <c r="S215" i="3"/>
  <c r="S217" i="3"/>
  <c r="S234" i="3"/>
  <c r="S224" i="3"/>
  <c r="S101" i="3"/>
  <c r="S102" i="3"/>
  <c r="S97" i="3"/>
  <c r="S98" i="3"/>
  <c r="S99" i="3"/>
  <c r="S100" i="3"/>
  <c r="S95" i="3"/>
  <c r="S96" i="3"/>
  <c r="S94" i="3"/>
  <c r="S93" i="3"/>
  <c r="S92" i="3"/>
  <c r="S89" i="3"/>
  <c r="S90" i="3"/>
  <c r="S88" i="3"/>
  <c r="S87" i="3"/>
  <c r="S86" i="3"/>
  <c r="S84" i="3"/>
  <c r="S85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56" i="3"/>
  <c r="S69" i="3"/>
  <c r="S70" i="3"/>
  <c r="S68" i="3"/>
  <c r="S66" i="3"/>
  <c r="S67" i="3"/>
  <c r="S63" i="3"/>
  <c r="S65" i="3"/>
  <c r="S64" i="3"/>
  <c r="S62" i="3"/>
  <c r="S60" i="3"/>
  <c r="S61" i="3"/>
  <c r="S59" i="3"/>
  <c r="S58" i="3"/>
  <c r="S55" i="3"/>
  <c r="S52" i="3"/>
  <c r="S57" i="3"/>
  <c r="S47" i="3"/>
  <c r="S50" i="3"/>
  <c r="S53" i="3"/>
  <c r="S51" i="3"/>
  <c r="S54" i="3"/>
  <c r="S46" i="3"/>
  <c r="S49" i="3"/>
  <c r="S45" i="3"/>
  <c r="S48" i="3"/>
  <c r="S44" i="3"/>
  <c r="S40" i="3"/>
  <c r="S41" i="3"/>
  <c r="S43" i="3"/>
  <c r="S42" i="3"/>
  <c r="S38" i="3"/>
  <c r="S39" i="3"/>
  <c r="S37" i="3"/>
  <c r="S36" i="3"/>
  <c r="S35" i="3"/>
  <c r="S34" i="3"/>
  <c r="S33" i="3"/>
  <c r="S32" i="3"/>
  <c r="S30" i="3"/>
  <c r="S31" i="3"/>
  <c r="S29" i="3"/>
  <c r="S24" i="3"/>
  <c r="S28" i="3"/>
  <c r="S27" i="3"/>
  <c r="S26" i="3"/>
  <c r="S23" i="3"/>
  <c r="S22" i="3"/>
  <c r="S25" i="3"/>
  <c r="S21" i="3"/>
  <c r="S91" i="3"/>
  <c r="W2" i="3"/>
  <c r="W3" i="3"/>
  <c r="W4" i="3"/>
  <c r="W5" i="3"/>
  <c r="W6" i="3"/>
  <c r="C7" i="3"/>
  <c r="W7" i="3"/>
  <c r="C8" i="3"/>
  <c r="W8" i="3"/>
  <c r="C9" i="3"/>
  <c r="D9" i="3"/>
  <c r="W9" i="3"/>
  <c r="W10" i="3"/>
  <c r="W11" i="3"/>
  <c r="W12" i="3"/>
  <c r="E159" i="3"/>
  <c r="F159" i="3"/>
  <c r="E235" i="3"/>
  <c r="F235" i="3"/>
  <c r="W13" i="3"/>
  <c r="W14" i="3"/>
  <c r="W15" i="3"/>
  <c r="F16" i="3"/>
  <c r="F17" i="3" s="1"/>
  <c r="W16" i="3"/>
  <c r="C17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G136" i="2"/>
  <c r="C136" i="2"/>
  <c r="E136" i="2"/>
  <c r="G135" i="2"/>
  <c r="C135" i="2"/>
  <c r="E135" i="2"/>
  <c r="G234" i="2"/>
  <c r="C234" i="2"/>
  <c r="E234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233" i="2"/>
  <c r="C233" i="2"/>
  <c r="E233" i="2"/>
  <c r="G129" i="2"/>
  <c r="C129" i="2"/>
  <c r="E129" i="2"/>
  <c r="G128" i="2"/>
  <c r="C128" i="2"/>
  <c r="E128" i="2"/>
  <c r="G127" i="2"/>
  <c r="C127" i="2"/>
  <c r="E127" i="2"/>
  <c r="G232" i="2"/>
  <c r="C232" i="2"/>
  <c r="E232" i="2"/>
  <c r="G231" i="2"/>
  <c r="C231" i="2"/>
  <c r="E231" i="2"/>
  <c r="G230" i="2"/>
  <c r="C230" i="2"/>
  <c r="E230" i="2"/>
  <c r="G229" i="2"/>
  <c r="C229" i="2"/>
  <c r="E229" i="2"/>
  <c r="G228" i="2"/>
  <c r="C228" i="2"/>
  <c r="E228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227" i="2"/>
  <c r="C227" i="2"/>
  <c r="E227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226" i="2"/>
  <c r="C226" i="2"/>
  <c r="E226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225" i="2"/>
  <c r="C225" i="2"/>
  <c r="E225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224" i="2"/>
  <c r="C224" i="2"/>
  <c r="E224" i="2"/>
  <c r="G223" i="2"/>
  <c r="C223" i="2"/>
  <c r="E223" i="2"/>
  <c r="G222" i="2"/>
  <c r="C222" i="2"/>
  <c r="E222" i="2"/>
  <c r="G14" i="2"/>
  <c r="C14" i="2"/>
  <c r="E14" i="2"/>
  <c r="G13" i="2"/>
  <c r="C13" i="2"/>
  <c r="E13" i="2"/>
  <c r="G12" i="2"/>
  <c r="C12" i="2"/>
  <c r="E12" i="2"/>
  <c r="G221" i="2"/>
  <c r="C221" i="2"/>
  <c r="E221" i="2"/>
  <c r="G11" i="2"/>
  <c r="C11" i="2"/>
  <c r="E11" i="2"/>
  <c r="G220" i="2"/>
  <c r="C220" i="2"/>
  <c r="E220" i="2"/>
  <c r="G219" i="2"/>
  <c r="C219" i="2"/>
  <c r="E219" i="2"/>
  <c r="G218" i="2"/>
  <c r="C218" i="2"/>
  <c r="E218" i="2"/>
  <c r="G217" i="2"/>
  <c r="C217" i="2"/>
  <c r="E217" i="2"/>
  <c r="G216" i="2"/>
  <c r="C216" i="2"/>
  <c r="E216" i="2"/>
  <c r="G215" i="2"/>
  <c r="C215" i="2"/>
  <c r="E215" i="2"/>
  <c r="G214" i="2"/>
  <c r="C214" i="2"/>
  <c r="E214" i="2"/>
  <c r="G213" i="2"/>
  <c r="C213" i="2"/>
  <c r="E213" i="2"/>
  <c r="G212" i="2"/>
  <c r="C212" i="2"/>
  <c r="E212" i="2"/>
  <c r="G211" i="2"/>
  <c r="C211" i="2"/>
  <c r="E211" i="2"/>
  <c r="G210" i="2"/>
  <c r="C210" i="2"/>
  <c r="E210" i="2"/>
  <c r="G209" i="2"/>
  <c r="C209" i="2"/>
  <c r="E209" i="2"/>
  <c r="G208" i="2"/>
  <c r="C208" i="2"/>
  <c r="E208" i="2"/>
  <c r="G207" i="2"/>
  <c r="C207" i="2"/>
  <c r="E207" i="2"/>
  <c r="G206" i="2"/>
  <c r="C206" i="2"/>
  <c r="E206" i="2"/>
  <c r="G205" i="2"/>
  <c r="C205" i="2"/>
  <c r="E205" i="2"/>
  <c r="G204" i="2"/>
  <c r="C204" i="2"/>
  <c r="E204" i="2"/>
  <c r="G203" i="2"/>
  <c r="C203" i="2"/>
  <c r="E203" i="2"/>
  <c r="G202" i="2"/>
  <c r="C202" i="2"/>
  <c r="E202" i="2"/>
  <c r="G201" i="2"/>
  <c r="C201" i="2"/>
  <c r="E201" i="2"/>
  <c r="G200" i="2"/>
  <c r="C200" i="2"/>
  <c r="E200" i="2"/>
  <c r="G199" i="2"/>
  <c r="C199" i="2"/>
  <c r="E199" i="2"/>
  <c r="G198" i="2"/>
  <c r="C198" i="2"/>
  <c r="E198" i="2"/>
  <c r="G197" i="2"/>
  <c r="C197" i="2"/>
  <c r="E197" i="2"/>
  <c r="G196" i="2"/>
  <c r="C196" i="2"/>
  <c r="E196" i="2"/>
  <c r="G195" i="2"/>
  <c r="C195" i="2"/>
  <c r="E195" i="2"/>
  <c r="G194" i="2"/>
  <c r="C194" i="2"/>
  <c r="E194" i="2"/>
  <c r="G193" i="2"/>
  <c r="C193" i="2"/>
  <c r="E193" i="2"/>
  <c r="G192" i="2"/>
  <c r="C192" i="2"/>
  <c r="E192" i="2"/>
  <c r="G191" i="2"/>
  <c r="C191" i="2"/>
  <c r="E191" i="2"/>
  <c r="G190" i="2"/>
  <c r="C190" i="2"/>
  <c r="E190" i="2"/>
  <c r="G189" i="2"/>
  <c r="C189" i="2"/>
  <c r="E189" i="2"/>
  <c r="G188" i="2"/>
  <c r="C188" i="2"/>
  <c r="E188" i="2"/>
  <c r="G187" i="2"/>
  <c r="C187" i="2"/>
  <c r="E187" i="2"/>
  <c r="G186" i="2"/>
  <c r="C186" i="2"/>
  <c r="E186" i="2"/>
  <c r="G185" i="2"/>
  <c r="C185" i="2"/>
  <c r="E185" i="2"/>
  <c r="G184" i="2"/>
  <c r="C184" i="2"/>
  <c r="E184" i="2"/>
  <c r="G183" i="2"/>
  <c r="C183" i="2"/>
  <c r="E183" i="2"/>
  <c r="G182" i="2"/>
  <c r="C182" i="2"/>
  <c r="E182" i="2"/>
  <c r="G181" i="2"/>
  <c r="C181" i="2"/>
  <c r="E181" i="2"/>
  <c r="G180" i="2"/>
  <c r="C180" i="2"/>
  <c r="E180" i="2"/>
  <c r="G179" i="2"/>
  <c r="C179" i="2"/>
  <c r="E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227" i="2"/>
  <c r="H227" i="2"/>
  <c r="B227" i="2"/>
  <c r="D227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231" i="2"/>
  <c r="H231" i="2"/>
  <c r="B231" i="2"/>
  <c r="D231" i="2"/>
  <c r="A232" i="2"/>
  <c r="H232" i="2"/>
  <c r="B232" i="2"/>
  <c r="D232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233" i="2"/>
  <c r="H233" i="2"/>
  <c r="B233" i="2"/>
  <c r="D233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234" i="2"/>
  <c r="H234" i="2"/>
  <c r="B234" i="2"/>
  <c r="D234" i="2"/>
  <c r="A135" i="2"/>
  <c r="H135" i="2"/>
  <c r="B135" i="2"/>
  <c r="D135" i="2"/>
  <c r="A136" i="2"/>
  <c r="H136" i="2"/>
  <c r="B136" i="2"/>
  <c r="D136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226" i="2"/>
  <c r="D226" i="2"/>
  <c r="B226" i="2"/>
  <c r="A226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225" i="2"/>
  <c r="D225" i="2"/>
  <c r="B225" i="2"/>
  <c r="A225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224" i="2"/>
  <c r="D224" i="2"/>
  <c r="B224" i="2"/>
  <c r="A224" i="2"/>
  <c r="H223" i="2"/>
  <c r="D223" i="2"/>
  <c r="B223" i="2"/>
  <c r="A223" i="2"/>
  <c r="H222" i="2"/>
  <c r="D222" i="2"/>
  <c r="B222" i="2"/>
  <c r="A222" i="2"/>
  <c r="H14" i="2"/>
  <c r="D14" i="2"/>
  <c r="B14" i="2"/>
  <c r="A14" i="2"/>
  <c r="H13" i="2"/>
  <c r="D13" i="2"/>
  <c r="B13" i="2"/>
  <c r="A13" i="2"/>
  <c r="H12" i="2"/>
  <c r="D12" i="2"/>
  <c r="B12" i="2"/>
  <c r="A12" i="2"/>
  <c r="H221" i="2"/>
  <c r="D221" i="2"/>
  <c r="B221" i="2"/>
  <c r="A221" i="2"/>
  <c r="H11" i="2"/>
  <c r="D11" i="2"/>
  <c r="B11" i="2"/>
  <c r="A11" i="2"/>
  <c r="H220" i="2"/>
  <c r="D220" i="2"/>
  <c r="B220" i="2"/>
  <c r="A220" i="2"/>
  <c r="H219" i="2"/>
  <c r="D219" i="2"/>
  <c r="B219" i="2"/>
  <c r="A219" i="2"/>
  <c r="H218" i="2"/>
  <c r="D218" i="2"/>
  <c r="B218" i="2"/>
  <c r="A218" i="2"/>
  <c r="H217" i="2"/>
  <c r="D217" i="2"/>
  <c r="B217" i="2"/>
  <c r="A217" i="2"/>
  <c r="H216" i="2"/>
  <c r="D216" i="2"/>
  <c r="B216" i="2"/>
  <c r="A216" i="2"/>
  <c r="H215" i="2"/>
  <c r="D215" i="2"/>
  <c r="B215" i="2"/>
  <c r="A215" i="2"/>
  <c r="H214" i="2"/>
  <c r="D214" i="2"/>
  <c r="B214" i="2"/>
  <c r="A214" i="2"/>
  <c r="H213" i="2"/>
  <c r="D213" i="2"/>
  <c r="B213" i="2"/>
  <c r="A213" i="2"/>
  <c r="H212" i="2"/>
  <c r="D212" i="2"/>
  <c r="B212" i="2"/>
  <c r="A212" i="2"/>
  <c r="H211" i="2"/>
  <c r="D211" i="2"/>
  <c r="B211" i="2"/>
  <c r="A211" i="2"/>
  <c r="H210" i="2"/>
  <c r="D210" i="2"/>
  <c r="B210" i="2"/>
  <c r="A210" i="2"/>
  <c r="H209" i="2"/>
  <c r="D209" i="2"/>
  <c r="B209" i="2"/>
  <c r="A209" i="2"/>
  <c r="H208" i="2"/>
  <c r="F208" i="2"/>
  <c r="D208" i="2"/>
  <c r="B208" i="2"/>
  <c r="A208" i="2"/>
  <c r="H207" i="2"/>
  <c r="B207" i="2"/>
  <c r="F207" i="2"/>
  <c r="D207" i="2"/>
  <c r="A207" i="2"/>
  <c r="H206" i="2"/>
  <c r="B206" i="2"/>
  <c r="F206" i="2"/>
  <c r="D206" i="2"/>
  <c r="A206" i="2"/>
  <c r="H205" i="2"/>
  <c r="F205" i="2"/>
  <c r="D205" i="2"/>
  <c r="B205" i="2"/>
  <c r="A205" i="2"/>
  <c r="H204" i="2"/>
  <c r="F204" i="2"/>
  <c r="D204" i="2"/>
  <c r="B204" i="2"/>
  <c r="A204" i="2"/>
  <c r="H203" i="2"/>
  <c r="D203" i="2"/>
  <c r="B203" i="2"/>
  <c r="A203" i="2"/>
  <c r="H202" i="2"/>
  <c r="D202" i="2"/>
  <c r="B202" i="2"/>
  <c r="A202" i="2"/>
  <c r="H201" i="2"/>
  <c r="D201" i="2"/>
  <c r="B201" i="2"/>
  <c r="A201" i="2"/>
  <c r="H200" i="2"/>
  <c r="D200" i="2"/>
  <c r="B200" i="2"/>
  <c r="A200" i="2"/>
  <c r="H199" i="2"/>
  <c r="D199" i="2"/>
  <c r="B199" i="2"/>
  <c r="A199" i="2"/>
  <c r="H198" i="2"/>
  <c r="D198" i="2"/>
  <c r="B198" i="2"/>
  <c r="A198" i="2"/>
  <c r="H197" i="2"/>
  <c r="D197" i="2"/>
  <c r="B197" i="2"/>
  <c r="A197" i="2"/>
  <c r="H196" i="2"/>
  <c r="D196" i="2"/>
  <c r="B196" i="2"/>
  <c r="A196" i="2"/>
  <c r="H195" i="2"/>
  <c r="D195" i="2"/>
  <c r="B195" i="2"/>
  <c r="A195" i="2"/>
  <c r="H194" i="2"/>
  <c r="D194" i="2"/>
  <c r="B194" i="2"/>
  <c r="A194" i="2"/>
  <c r="H193" i="2"/>
  <c r="D193" i="2"/>
  <c r="B193" i="2"/>
  <c r="A193" i="2"/>
  <c r="H192" i="2"/>
  <c r="D192" i="2"/>
  <c r="B192" i="2"/>
  <c r="A192" i="2"/>
  <c r="H191" i="2"/>
  <c r="D191" i="2"/>
  <c r="B191" i="2"/>
  <c r="A191" i="2"/>
  <c r="H190" i="2"/>
  <c r="D190" i="2"/>
  <c r="B190" i="2"/>
  <c r="A190" i="2"/>
  <c r="H189" i="2"/>
  <c r="D189" i="2"/>
  <c r="B189" i="2"/>
  <c r="A189" i="2"/>
  <c r="H188" i="2"/>
  <c r="D188" i="2"/>
  <c r="B188" i="2"/>
  <c r="A188" i="2"/>
  <c r="H187" i="2"/>
  <c r="D187" i="2"/>
  <c r="B187" i="2"/>
  <c r="A187" i="2"/>
  <c r="H186" i="2"/>
  <c r="D186" i="2"/>
  <c r="B186" i="2"/>
  <c r="A186" i="2"/>
  <c r="H185" i="2"/>
  <c r="D185" i="2"/>
  <c r="B185" i="2"/>
  <c r="A185" i="2"/>
  <c r="H184" i="2"/>
  <c r="D184" i="2"/>
  <c r="B184" i="2"/>
  <c r="A184" i="2"/>
  <c r="H183" i="2"/>
  <c r="D183" i="2"/>
  <c r="B183" i="2"/>
  <c r="A183" i="2"/>
  <c r="H182" i="2"/>
  <c r="D182" i="2"/>
  <c r="B182" i="2"/>
  <c r="A182" i="2"/>
  <c r="H181" i="2"/>
  <c r="D181" i="2"/>
  <c r="B181" i="2"/>
  <c r="A181" i="2"/>
  <c r="H180" i="2"/>
  <c r="D180" i="2"/>
  <c r="B180" i="2"/>
  <c r="A180" i="2"/>
  <c r="H179" i="2"/>
  <c r="D179" i="2"/>
  <c r="B179" i="2"/>
  <c r="A179" i="2"/>
  <c r="H178" i="2"/>
  <c r="D178" i="2"/>
  <c r="B178" i="2"/>
  <c r="A178" i="2"/>
  <c r="H177" i="2"/>
  <c r="D177" i="2"/>
  <c r="B177" i="2"/>
  <c r="A177" i="2"/>
  <c r="H176" i="2"/>
  <c r="D176" i="2"/>
  <c r="B176" i="2"/>
  <c r="A176" i="2"/>
  <c r="H175" i="2"/>
  <c r="D175" i="2"/>
  <c r="B175" i="2"/>
  <c r="A175" i="2"/>
  <c r="H174" i="2"/>
  <c r="D174" i="2"/>
  <c r="B174" i="2"/>
  <c r="A174" i="2"/>
  <c r="H173" i="2"/>
  <c r="D173" i="2"/>
  <c r="B173" i="2"/>
  <c r="A173" i="2"/>
  <c r="H172" i="2"/>
  <c r="D172" i="2"/>
  <c r="B172" i="2"/>
  <c r="A172" i="2"/>
  <c r="H171" i="2"/>
  <c r="D171" i="2"/>
  <c r="B171" i="2"/>
  <c r="A171" i="2"/>
  <c r="H170" i="2"/>
  <c r="D170" i="2"/>
  <c r="B170" i="2"/>
  <c r="A170" i="2"/>
  <c r="H169" i="2"/>
  <c r="D169" i="2"/>
  <c r="B169" i="2"/>
  <c r="A169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165" i="2"/>
  <c r="D165" i="2"/>
  <c r="B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Z252" i="3"/>
  <c r="G252" i="3"/>
  <c r="AU252" i="3"/>
  <c r="Z235" i="3"/>
  <c r="G235" i="3"/>
  <c r="Z159" i="3"/>
  <c r="G159" i="3"/>
  <c r="AD2" i="3"/>
  <c r="E180" i="3"/>
  <c r="F180" i="3"/>
  <c r="E182" i="3"/>
  <c r="F182" i="3"/>
  <c r="E184" i="3"/>
  <c r="F184" i="3"/>
  <c r="E186" i="3"/>
  <c r="F186" i="3"/>
  <c r="E188" i="3"/>
  <c r="F188" i="3"/>
  <c r="E191" i="3"/>
  <c r="F191" i="3"/>
  <c r="E193" i="3"/>
  <c r="F193" i="3"/>
  <c r="E195" i="3"/>
  <c r="F195" i="3"/>
  <c r="E197" i="3"/>
  <c r="F197" i="3"/>
  <c r="E199" i="3"/>
  <c r="F199" i="3"/>
  <c r="E201" i="3"/>
  <c r="F201" i="3"/>
  <c r="E203" i="3"/>
  <c r="F203" i="3"/>
  <c r="E205" i="3"/>
  <c r="F205" i="3"/>
  <c r="E207" i="3"/>
  <c r="F207" i="3"/>
  <c r="E209" i="3"/>
  <c r="F209" i="3"/>
  <c r="E211" i="3"/>
  <c r="F211" i="3"/>
  <c r="E213" i="3"/>
  <c r="F213" i="3"/>
  <c r="E215" i="3"/>
  <c r="F215" i="3"/>
  <c r="E217" i="3"/>
  <c r="F217" i="3"/>
  <c r="E219" i="3"/>
  <c r="F219" i="3"/>
  <c r="E221" i="3"/>
  <c r="F221" i="3"/>
  <c r="E223" i="3"/>
  <c r="F223" i="3"/>
  <c r="E225" i="3"/>
  <c r="F225" i="3"/>
  <c r="E128" i="3"/>
  <c r="F128" i="3"/>
  <c r="Z128" i="3"/>
  <c r="E189" i="3"/>
  <c r="F189" i="3"/>
  <c r="Z189" i="3"/>
  <c r="E228" i="3"/>
  <c r="F228" i="3"/>
  <c r="E230" i="3"/>
  <c r="F230" i="3"/>
  <c r="E244" i="3"/>
  <c r="F244" i="3"/>
  <c r="E237" i="3"/>
  <c r="F237" i="3"/>
  <c r="E85" i="3"/>
  <c r="F85" i="3"/>
  <c r="E87" i="3"/>
  <c r="F87" i="3"/>
  <c r="E89" i="3"/>
  <c r="F89" i="3"/>
  <c r="E91" i="3"/>
  <c r="F91" i="3"/>
  <c r="E93" i="3"/>
  <c r="F93" i="3"/>
  <c r="E95" i="3"/>
  <c r="F95" i="3"/>
  <c r="E97" i="3"/>
  <c r="F97" i="3"/>
  <c r="E99" i="3"/>
  <c r="F99" i="3"/>
  <c r="E101" i="3"/>
  <c r="F101" i="3"/>
  <c r="E103" i="3"/>
  <c r="F103" i="3"/>
  <c r="E105" i="3"/>
  <c r="F105" i="3"/>
  <c r="E107" i="3"/>
  <c r="F107" i="3"/>
  <c r="E109" i="3"/>
  <c r="F109" i="3"/>
  <c r="E111" i="3"/>
  <c r="F111" i="3"/>
  <c r="E113" i="3"/>
  <c r="F113" i="3"/>
  <c r="E115" i="3"/>
  <c r="F115" i="3"/>
  <c r="E117" i="3"/>
  <c r="F117" i="3"/>
  <c r="E119" i="3"/>
  <c r="F119" i="3"/>
  <c r="E121" i="3"/>
  <c r="F121" i="3"/>
  <c r="E123" i="3"/>
  <c r="F123" i="3"/>
  <c r="E125" i="3"/>
  <c r="F125" i="3"/>
  <c r="E130" i="3"/>
  <c r="F130" i="3"/>
  <c r="E132" i="3"/>
  <c r="F132" i="3"/>
  <c r="E134" i="3"/>
  <c r="F134" i="3"/>
  <c r="E136" i="3"/>
  <c r="F136" i="3"/>
  <c r="E138" i="3"/>
  <c r="F138" i="3"/>
  <c r="E140" i="3"/>
  <c r="F140" i="3"/>
  <c r="E142" i="3"/>
  <c r="F142" i="3"/>
  <c r="E144" i="3"/>
  <c r="F144" i="3"/>
  <c r="E146" i="3"/>
  <c r="F146" i="3"/>
  <c r="E148" i="3"/>
  <c r="F148" i="3"/>
  <c r="E150" i="3"/>
  <c r="F150" i="3"/>
  <c r="E152" i="3"/>
  <c r="F152" i="3"/>
  <c r="E154" i="3"/>
  <c r="F154" i="3"/>
  <c r="E156" i="3"/>
  <c r="F156" i="3"/>
  <c r="E158" i="3"/>
  <c r="F158" i="3"/>
  <c r="E181" i="3"/>
  <c r="F181" i="3"/>
  <c r="E183" i="3"/>
  <c r="F183" i="3"/>
  <c r="E185" i="3"/>
  <c r="F185" i="3"/>
  <c r="E187" i="3"/>
  <c r="F187" i="3"/>
  <c r="E190" i="3"/>
  <c r="F190" i="3"/>
  <c r="E192" i="3"/>
  <c r="F192" i="3"/>
  <c r="E194" i="3"/>
  <c r="F194" i="3"/>
  <c r="E196" i="3"/>
  <c r="F196" i="3"/>
  <c r="E198" i="3"/>
  <c r="F198" i="3"/>
  <c r="E200" i="3"/>
  <c r="F200" i="3"/>
  <c r="E202" i="3"/>
  <c r="F202" i="3"/>
  <c r="E204" i="3"/>
  <c r="F204" i="3"/>
  <c r="E206" i="3"/>
  <c r="F206" i="3"/>
  <c r="E208" i="3"/>
  <c r="F208" i="3"/>
  <c r="E210" i="3"/>
  <c r="F210" i="3"/>
  <c r="E212" i="3"/>
  <c r="F212" i="3"/>
  <c r="E214" i="3"/>
  <c r="F214" i="3"/>
  <c r="E216" i="3"/>
  <c r="F216" i="3"/>
  <c r="E218" i="3"/>
  <c r="F218" i="3"/>
  <c r="E220" i="3"/>
  <c r="F220" i="3"/>
  <c r="E222" i="3"/>
  <c r="F222" i="3"/>
  <c r="E224" i="3"/>
  <c r="F224" i="3"/>
  <c r="E163" i="3"/>
  <c r="F163" i="3"/>
  <c r="Z163" i="3"/>
  <c r="E242" i="3"/>
  <c r="F242" i="3"/>
  <c r="E231" i="3"/>
  <c r="F231" i="3"/>
  <c r="E39" i="3"/>
  <c r="F39" i="3"/>
  <c r="Z39" i="3"/>
  <c r="AB14" i="3"/>
  <c r="E92" i="3"/>
  <c r="F92" i="3"/>
  <c r="Z92" i="3"/>
  <c r="E100" i="3"/>
  <c r="F100" i="3"/>
  <c r="E108" i="3"/>
  <c r="F108" i="3"/>
  <c r="E116" i="3"/>
  <c r="F116" i="3"/>
  <c r="E124" i="3"/>
  <c r="F124" i="3"/>
  <c r="E135" i="3"/>
  <c r="F135" i="3"/>
  <c r="E143" i="3"/>
  <c r="F143" i="3"/>
  <c r="E149" i="3"/>
  <c r="F149" i="3"/>
  <c r="E232" i="3"/>
  <c r="F232" i="3"/>
  <c r="E129" i="3"/>
  <c r="F129" i="3"/>
  <c r="Z129" i="3"/>
  <c r="E151" i="3"/>
  <c r="F151" i="3"/>
  <c r="E54" i="3"/>
  <c r="F54" i="3"/>
  <c r="Z54" i="3"/>
  <c r="E155" i="3"/>
  <c r="F155" i="3"/>
  <c r="E248" i="3"/>
  <c r="F248" i="3"/>
  <c r="Z248" i="3"/>
  <c r="E86" i="3"/>
  <c r="F86" i="3"/>
  <c r="Z86" i="3"/>
  <c r="E94" i="3"/>
  <c r="F94" i="3"/>
  <c r="Z94" i="3"/>
  <c r="E102" i="3"/>
  <c r="F102" i="3"/>
  <c r="E110" i="3"/>
  <c r="F110" i="3"/>
  <c r="E118" i="3"/>
  <c r="F118" i="3"/>
  <c r="E126" i="3"/>
  <c r="F126" i="3"/>
  <c r="E137" i="3"/>
  <c r="F137" i="3"/>
  <c r="E145" i="3"/>
  <c r="F145" i="3"/>
  <c r="E229" i="3"/>
  <c r="F229" i="3"/>
  <c r="E233" i="3"/>
  <c r="F233" i="3"/>
  <c r="E236" i="3"/>
  <c r="F236" i="3"/>
  <c r="E241" i="3"/>
  <c r="F241" i="3"/>
  <c r="E164" i="3"/>
  <c r="F164" i="3"/>
  <c r="Z164" i="3"/>
  <c r="E245" i="3"/>
  <c r="F245" i="3"/>
  <c r="Z245" i="3"/>
  <c r="E88" i="3"/>
  <c r="F88" i="3"/>
  <c r="Z88" i="3"/>
  <c r="E96" i="3"/>
  <c r="F96" i="3"/>
  <c r="Z96" i="3"/>
  <c r="E104" i="3"/>
  <c r="F104" i="3"/>
  <c r="E112" i="3"/>
  <c r="F112" i="3"/>
  <c r="E120" i="3"/>
  <c r="F120" i="3"/>
  <c r="E131" i="3"/>
  <c r="F131" i="3"/>
  <c r="E139" i="3"/>
  <c r="F139" i="3"/>
  <c r="E157" i="3"/>
  <c r="F157" i="3"/>
  <c r="E23" i="3"/>
  <c r="F23" i="3"/>
  <c r="Z23" i="3"/>
  <c r="E90" i="3"/>
  <c r="F90" i="3"/>
  <c r="Z90" i="3"/>
  <c r="E106" i="3"/>
  <c r="F106" i="3"/>
  <c r="E122" i="3"/>
  <c r="F122" i="3"/>
  <c r="E141" i="3"/>
  <c r="F141" i="3"/>
  <c r="E153" i="3"/>
  <c r="F153" i="3"/>
  <c r="E239" i="3"/>
  <c r="F239" i="3"/>
  <c r="Z239" i="3"/>
  <c r="E147" i="3"/>
  <c r="F147" i="3"/>
  <c r="E234" i="3"/>
  <c r="F234" i="3"/>
  <c r="E127" i="3"/>
  <c r="F127" i="3"/>
  <c r="Z127" i="3"/>
  <c r="E98" i="3"/>
  <c r="F98" i="3"/>
  <c r="E114" i="3"/>
  <c r="F114" i="3"/>
  <c r="E133" i="3"/>
  <c r="F133" i="3"/>
  <c r="E227" i="3"/>
  <c r="F227" i="3"/>
  <c r="E238" i="3"/>
  <c r="F238" i="3"/>
  <c r="E251" i="3"/>
  <c r="F251" i="3"/>
  <c r="Z251" i="3"/>
  <c r="G251" i="3"/>
  <c r="E249" i="3"/>
  <c r="F249" i="3"/>
  <c r="Z249" i="3"/>
  <c r="G249" i="3"/>
  <c r="E250" i="3"/>
  <c r="F250" i="3"/>
  <c r="Z250" i="3"/>
  <c r="AB2" i="3"/>
  <c r="AB15" i="3"/>
  <c r="E82" i="3"/>
  <c r="F82" i="3"/>
  <c r="Z82" i="3"/>
  <c r="E74" i="3"/>
  <c r="F74" i="3"/>
  <c r="Z74" i="3"/>
  <c r="E83" i="3"/>
  <c r="F83" i="3"/>
  <c r="Z83" i="3"/>
  <c r="G83" i="3"/>
  <c r="E75" i="3"/>
  <c r="F75" i="3"/>
  <c r="Z75" i="3"/>
  <c r="G75" i="3"/>
  <c r="E84" i="3"/>
  <c r="F84" i="3"/>
  <c r="Z84" i="3"/>
  <c r="E76" i="3"/>
  <c r="F76" i="3"/>
  <c r="Z76" i="3"/>
  <c r="E77" i="3"/>
  <c r="F77" i="3"/>
  <c r="Z77" i="3"/>
  <c r="E78" i="3"/>
  <c r="F78" i="3"/>
  <c r="Z78" i="3"/>
  <c r="G78" i="3"/>
  <c r="E79" i="3"/>
  <c r="F79" i="3"/>
  <c r="Z79" i="3"/>
  <c r="E64" i="3"/>
  <c r="F64" i="3"/>
  <c r="Z64" i="3"/>
  <c r="E56" i="3"/>
  <c r="F56" i="3"/>
  <c r="Z56" i="3"/>
  <c r="E48" i="3"/>
  <c r="F48" i="3"/>
  <c r="Z48" i="3"/>
  <c r="G48" i="3"/>
  <c r="E81" i="3"/>
  <c r="F81" i="3"/>
  <c r="Z81" i="3"/>
  <c r="E65" i="3"/>
  <c r="F65" i="3"/>
  <c r="Z65" i="3"/>
  <c r="G65" i="3"/>
  <c r="E57" i="3"/>
  <c r="F57" i="3"/>
  <c r="Z57" i="3"/>
  <c r="G57" i="3"/>
  <c r="E49" i="3"/>
  <c r="F49" i="3"/>
  <c r="Z49" i="3"/>
  <c r="G49" i="3"/>
  <c r="G73" i="3"/>
  <c r="E66" i="3"/>
  <c r="F66" i="3"/>
  <c r="Z66" i="3"/>
  <c r="E58" i="3"/>
  <c r="F58" i="3"/>
  <c r="Z58" i="3"/>
  <c r="E50" i="3"/>
  <c r="F50" i="3"/>
  <c r="Z50" i="3"/>
  <c r="E80" i="3"/>
  <c r="F80" i="3"/>
  <c r="Z80" i="3"/>
  <c r="E72" i="3"/>
  <c r="F72" i="3"/>
  <c r="Z72" i="3"/>
  <c r="E67" i="3"/>
  <c r="F67" i="3"/>
  <c r="Z67" i="3"/>
  <c r="E59" i="3"/>
  <c r="F59" i="3"/>
  <c r="Z59" i="3"/>
  <c r="E51" i="3"/>
  <c r="F51" i="3"/>
  <c r="Z51" i="3"/>
  <c r="E73" i="3"/>
  <c r="F73" i="3"/>
  <c r="Z73" i="3"/>
  <c r="E68" i="3"/>
  <c r="F68" i="3"/>
  <c r="Z68" i="3"/>
  <c r="G68" i="3"/>
  <c r="E60" i="3"/>
  <c r="F60" i="3"/>
  <c r="Z60" i="3"/>
  <c r="G60" i="3"/>
  <c r="E52" i="3"/>
  <c r="F52" i="3"/>
  <c r="Z52" i="3"/>
  <c r="G52" i="3"/>
  <c r="E69" i="3"/>
  <c r="F69" i="3"/>
  <c r="Z69" i="3"/>
  <c r="G69" i="3"/>
  <c r="E61" i="3"/>
  <c r="F61" i="3"/>
  <c r="Z61" i="3"/>
  <c r="G61" i="3"/>
  <c r="E53" i="3"/>
  <c r="F53" i="3"/>
  <c r="Z53" i="3"/>
  <c r="G53" i="3"/>
  <c r="E63" i="3"/>
  <c r="F63" i="3"/>
  <c r="Z63" i="3"/>
  <c r="E41" i="3"/>
  <c r="F41" i="3"/>
  <c r="Z41" i="3"/>
  <c r="E33" i="3"/>
  <c r="F33" i="3"/>
  <c r="Z33" i="3"/>
  <c r="E25" i="3"/>
  <c r="F25" i="3"/>
  <c r="Z25" i="3"/>
  <c r="E46" i="3"/>
  <c r="F46" i="3"/>
  <c r="Z46" i="3"/>
  <c r="E42" i="3"/>
  <c r="F42" i="3"/>
  <c r="Z42" i="3"/>
  <c r="G42" i="3"/>
  <c r="E34" i="3"/>
  <c r="F34" i="3"/>
  <c r="Z34" i="3"/>
  <c r="G34" i="3"/>
  <c r="E26" i="3"/>
  <c r="F26" i="3"/>
  <c r="Z26" i="3"/>
  <c r="G26" i="3"/>
  <c r="E62" i="3"/>
  <c r="F62" i="3"/>
  <c r="Z62" i="3"/>
  <c r="G54" i="3"/>
  <c r="E43" i="3"/>
  <c r="F43" i="3"/>
  <c r="Z43" i="3"/>
  <c r="E35" i="3"/>
  <c r="F35" i="3"/>
  <c r="Z35" i="3"/>
  <c r="E27" i="3"/>
  <c r="F27" i="3"/>
  <c r="Z27" i="3"/>
  <c r="G46" i="3"/>
  <c r="E44" i="3"/>
  <c r="F44" i="3"/>
  <c r="Z44" i="3"/>
  <c r="G44" i="3"/>
  <c r="E36" i="3"/>
  <c r="F36" i="3"/>
  <c r="Z36" i="3"/>
  <c r="G36" i="3"/>
  <c r="E28" i="3"/>
  <c r="F28" i="3"/>
  <c r="Z28" i="3"/>
  <c r="G28" i="3"/>
  <c r="E71" i="3"/>
  <c r="F71" i="3"/>
  <c r="Z71" i="3"/>
  <c r="G63" i="3"/>
  <c r="E55" i="3"/>
  <c r="F55" i="3"/>
  <c r="Z55" i="3"/>
  <c r="E45" i="3"/>
  <c r="F45" i="3"/>
  <c r="Z45" i="3"/>
  <c r="G45" i="3"/>
  <c r="E37" i="3"/>
  <c r="F37" i="3"/>
  <c r="Z37" i="3"/>
  <c r="G37" i="3"/>
  <c r="E29" i="3"/>
  <c r="F29" i="3"/>
  <c r="Z29" i="3"/>
  <c r="G29" i="3"/>
  <c r="E21" i="3"/>
  <c r="F21" i="3"/>
  <c r="Z21" i="3"/>
  <c r="G21" i="3"/>
  <c r="E38" i="3"/>
  <c r="F38" i="3"/>
  <c r="Z38" i="3"/>
  <c r="E30" i="3"/>
  <c r="F30" i="3"/>
  <c r="Z30" i="3"/>
  <c r="E22" i="3"/>
  <c r="F22" i="3"/>
  <c r="Z22" i="3"/>
  <c r="G22" i="3"/>
  <c r="E24" i="3"/>
  <c r="F24" i="3"/>
  <c r="Z24" i="3"/>
  <c r="E40" i="3"/>
  <c r="F40" i="3"/>
  <c r="Z40" i="3"/>
  <c r="E47" i="3"/>
  <c r="F47" i="3"/>
  <c r="Z47" i="3"/>
  <c r="E179" i="3"/>
  <c r="F179" i="3"/>
  <c r="E177" i="3"/>
  <c r="F177" i="3"/>
  <c r="E175" i="3"/>
  <c r="F175" i="3"/>
  <c r="E173" i="3"/>
  <c r="F173" i="3"/>
  <c r="E171" i="3"/>
  <c r="F171" i="3"/>
  <c r="E169" i="3"/>
  <c r="F169" i="3"/>
  <c r="E167" i="3"/>
  <c r="F167" i="3"/>
  <c r="E165" i="3"/>
  <c r="F165" i="3"/>
  <c r="E161" i="3"/>
  <c r="F161" i="3"/>
  <c r="E247" i="3"/>
  <c r="F247" i="3"/>
  <c r="E160" i="3"/>
  <c r="F160" i="3"/>
  <c r="E31" i="3"/>
  <c r="F31" i="3"/>
  <c r="G39" i="3"/>
  <c r="G226" i="3"/>
  <c r="E240" i="3"/>
  <c r="F240" i="3"/>
  <c r="Z240" i="3"/>
  <c r="G96" i="3"/>
  <c r="G94" i="3"/>
  <c r="G92" i="3"/>
  <c r="G90" i="3"/>
  <c r="G86" i="3"/>
  <c r="G248" i="3"/>
  <c r="E246" i="3"/>
  <c r="F246" i="3"/>
  <c r="G24" i="3"/>
  <c r="E32" i="3"/>
  <c r="F32" i="3"/>
  <c r="Z32" i="3"/>
  <c r="E178" i="3"/>
  <c r="F178" i="3"/>
  <c r="E176" i="3"/>
  <c r="F176" i="3"/>
  <c r="E174" i="3"/>
  <c r="F174" i="3"/>
  <c r="E172" i="3"/>
  <c r="F172" i="3"/>
  <c r="E170" i="3"/>
  <c r="F170" i="3"/>
  <c r="E168" i="3"/>
  <c r="F168" i="3"/>
  <c r="E166" i="3"/>
  <c r="F166" i="3"/>
  <c r="E162" i="3"/>
  <c r="F162" i="3"/>
  <c r="G239" i="3"/>
  <c r="E226" i="3"/>
  <c r="F226" i="3"/>
  <c r="Z226" i="3"/>
  <c r="E243" i="3"/>
  <c r="F243" i="3"/>
  <c r="Z243" i="3"/>
  <c r="E70" i="3"/>
  <c r="F70" i="3"/>
  <c r="Z70" i="3"/>
  <c r="D11" i="3"/>
  <c r="AB18" i="3"/>
  <c r="AU249" i="3"/>
  <c r="AT252" i="3"/>
  <c r="AS252" i="3"/>
  <c r="AR252" i="3"/>
  <c r="AQ252" i="3"/>
  <c r="AP252" i="3"/>
  <c r="AO252" i="3"/>
  <c r="AN252" i="3"/>
  <c r="AM252" i="3"/>
  <c r="AL252" i="3"/>
  <c r="K252" i="3"/>
  <c r="AS249" i="3"/>
  <c r="AR249" i="3"/>
  <c r="AQ249" i="3"/>
  <c r="AP249" i="3"/>
  <c r="AO249" i="3"/>
  <c r="AN249" i="3"/>
  <c r="AM249" i="3"/>
  <c r="AL249" i="3"/>
  <c r="AT249" i="3"/>
  <c r="Z109" i="3"/>
  <c r="G109" i="3"/>
  <c r="Z157" i="3"/>
  <c r="G157" i="3"/>
  <c r="Z107" i="3"/>
  <c r="G107" i="3"/>
  <c r="Z169" i="3"/>
  <c r="G169" i="3"/>
  <c r="G32" i="3"/>
  <c r="H29" i="3"/>
  <c r="H46" i="3"/>
  <c r="G72" i="3"/>
  <c r="H49" i="3"/>
  <c r="Z238" i="3"/>
  <c r="G238" i="3"/>
  <c r="Z139" i="3"/>
  <c r="G139" i="3"/>
  <c r="Z118" i="3"/>
  <c r="G118" i="3"/>
  <c r="Z151" i="3"/>
  <c r="G151" i="3"/>
  <c r="Z108" i="3"/>
  <c r="G108" i="3"/>
  <c r="Z210" i="3"/>
  <c r="G210" i="3"/>
  <c r="Z194" i="3"/>
  <c r="G194" i="3"/>
  <c r="Z156" i="3"/>
  <c r="G156" i="3"/>
  <c r="Z140" i="3"/>
  <c r="G140" i="3"/>
  <c r="Z121" i="3"/>
  <c r="G121" i="3"/>
  <c r="Z105" i="3"/>
  <c r="G105" i="3"/>
  <c r="Z89" i="3"/>
  <c r="G89" i="3"/>
  <c r="Z211" i="3"/>
  <c r="G211" i="3"/>
  <c r="Z195" i="3"/>
  <c r="G195" i="3"/>
  <c r="Z214" i="3"/>
  <c r="G214" i="3"/>
  <c r="Z125" i="3"/>
  <c r="G125" i="3"/>
  <c r="Z93" i="3"/>
  <c r="G93" i="3"/>
  <c r="Z160" i="3"/>
  <c r="G160" i="3"/>
  <c r="Z196" i="3"/>
  <c r="G196" i="3"/>
  <c r="Z174" i="3"/>
  <c r="G174" i="3"/>
  <c r="Z31" i="3"/>
  <c r="G31" i="3"/>
  <c r="Z176" i="3"/>
  <c r="G176" i="3"/>
  <c r="J248" i="3"/>
  <c r="G23" i="3"/>
  <c r="Z171" i="3"/>
  <c r="G171" i="3"/>
  <c r="G30" i="3"/>
  <c r="G80" i="3"/>
  <c r="G27" i="3"/>
  <c r="G70" i="3"/>
  <c r="G25" i="3"/>
  <c r="G71" i="3"/>
  <c r="G81" i="3"/>
  <c r="G51" i="3"/>
  <c r="G50" i="3"/>
  <c r="G56" i="3"/>
  <c r="G77" i="3"/>
  <c r="H83" i="3"/>
  <c r="K249" i="3"/>
  <c r="Z227" i="3"/>
  <c r="G227" i="3"/>
  <c r="Z153" i="3"/>
  <c r="G153" i="3"/>
  <c r="Z131" i="3"/>
  <c r="G131" i="3"/>
  <c r="Z241" i="3"/>
  <c r="I241" i="3"/>
  <c r="N241" i="3"/>
  <c r="Z110" i="3"/>
  <c r="G110" i="3"/>
  <c r="Z100" i="3"/>
  <c r="G100" i="3"/>
  <c r="Z224" i="3"/>
  <c r="G224" i="3"/>
  <c r="Z208" i="3"/>
  <c r="G208" i="3"/>
  <c r="Z192" i="3"/>
  <c r="G192" i="3"/>
  <c r="Z154" i="3"/>
  <c r="G154" i="3"/>
  <c r="Z138" i="3"/>
  <c r="G138" i="3"/>
  <c r="Z119" i="3"/>
  <c r="G119" i="3"/>
  <c r="Z103" i="3"/>
  <c r="G103" i="3"/>
  <c r="Z87" i="3"/>
  <c r="G87" i="3"/>
  <c r="Z225" i="3"/>
  <c r="G225" i="3"/>
  <c r="Z209" i="3"/>
  <c r="G209" i="3"/>
  <c r="Z193" i="3"/>
  <c r="G193" i="3"/>
  <c r="I159" i="3"/>
  <c r="K226" i="3"/>
  <c r="Z234" i="3"/>
  <c r="G234" i="3"/>
  <c r="Z124" i="3"/>
  <c r="G124" i="3"/>
  <c r="Z181" i="3"/>
  <c r="G181" i="3"/>
  <c r="Z215" i="3"/>
  <c r="G215" i="3"/>
  <c r="H96" i="3"/>
  <c r="H75" i="3"/>
  <c r="Z158" i="3"/>
  <c r="G158" i="3"/>
  <c r="Z180" i="3"/>
  <c r="G180" i="3"/>
  <c r="G245" i="3"/>
  <c r="K239" i="3"/>
  <c r="Z178" i="3"/>
  <c r="G178" i="3"/>
  <c r="H86" i="3"/>
  <c r="G62" i="3"/>
  <c r="Z173" i="3"/>
  <c r="G173" i="3"/>
  <c r="H37" i="3"/>
  <c r="H28" i="3"/>
  <c r="H26" i="3"/>
  <c r="H53" i="3"/>
  <c r="H52" i="3"/>
  <c r="H57" i="3"/>
  <c r="Z133" i="3"/>
  <c r="G133" i="3"/>
  <c r="Z141" i="3"/>
  <c r="G141" i="3"/>
  <c r="Z120" i="3"/>
  <c r="G120" i="3"/>
  <c r="Z236" i="3"/>
  <c r="G236" i="3"/>
  <c r="Z102" i="3"/>
  <c r="G102" i="3"/>
  <c r="Z232" i="3"/>
  <c r="G232" i="3"/>
  <c r="Z222" i="3"/>
  <c r="G222" i="3"/>
  <c r="Z206" i="3"/>
  <c r="G206" i="3"/>
  <c r="Z190" i="3"/>
  <c r="G190" i="3"/>
  <c r="Z152" i="3"/>
  <c r="G152" i="3"/>
  <c r="Z136" i="3"/>
  <c r="G136" i="3"/>
  <c r="Z117" i="3"/>
  <c r="G117" i="3"/>
  <c r="Z101" i="3"/>
  <c r="G101" i="3"/>
  <c r="Z85" i="3"/>
  <c r="G85" i="3"/>
  <c r="Z223" i="3"/>
  <c r="G223" i="3"/>
  <c r="Z207" i="3"/>
  <c r="G207" i="3"/>
  <c r="Z191" i="3"/>
  <c r="G191" i="3"/>
  <c r="H94" i="3"/>
  <c r="H21" i="3"/>
  <c r="H44" i="3"/>
  <c r="H68" i="3"/>
  <c r="Z155" i="3"/>
  <c r="G155" i="3"/>
  <c r="Z198" i="3"/>
  <c r="G198" i="3"/>
  <c r="Z182" i="3"/>
  <c r="G182" i="3"/>
  <c r="H24" i="3"/>
  <c r="H39" i="3"/>
  <c r="H63" i="3"/>
  <c r="H54" i="3"/>
  <c r="G55" i="3"/>
  <c r="H48" i="3"/>
  <c r="Z126" i="3"/>
  <c r="G126" i="3"/>
  <c r="Z123" i="3"/>
  <c r="G123" i="3"/>
  <c r="Z213" i="3"/>
  <c r="G213" i="3"/>
  <c r="Z162" i="3"/>
  <c r="G162" i="3"/>
  <c r="G88" i="3"/>
  <c r="Z247" i="3"/>
  <c r="G247" i="3"/>
  <c r="Z175" i="3"/>
  <c r="G175" i="3"/>
  <c r="G38" i="3"/>
  <c r="G35" i="3"/>
  <c r="G33" i="3"/>
  <c r="G59" i="3"/>
  <c r="G58" i="3"/>
  <c r="G64" i="3"/>
  <c r="G76" i="3"/>
  <c r="G74" i="3"/>
  <c r="K251" i="3"/>
  <c r="Z114" i="3"/>
  <c r="G114" i="3"/>
  <c r="Z122" i="3"/>
  <c r="G122" i="3"/>
  <c r="Z112" i="3"/>
  <c r="G112" i="3"/>
  <c r="Z233" i="3"/>
  <c r="G233" i="3"/>
  <c r="Z149" i="3"/>
  <c r="G149" i="3"/>
  <c r="Z220" i="3"/>
  <c r="G220" i="3"/>
  <c r="Z204" i="3"/>
  <c r="G204" i="3"/>
  <c r="Z187" i="3"/>
  <c r="G187" i="3"/>
  <c r="Z150" i="3"/>
  <c r="G150" i="3"/>
  <c r="Z134" i="3"/>
  <c r="G134" i="3"/>
  <c r="Z115" i="3"/>
  <c r="G115" i="3"/>
  <c r="Z99" i="3"/>
  <c r="G99" i="3"/>
  <c r="Z237" i="3"/>
  <c r="G237" i="3"/>
  <c r="Z221" i="3"/>
  <c r="G221" i="3"/>
  <c r="Z205" i="3"/>
  <c r="G205" i="3"/>
  <c r="Z188" i="3"/>
  <c r="G188" i="3"/>
  <c r="Z170" i="3"/>
  <c r="G170" i="3"/>
  <c r="Z165" i="3"/>
  <c r="G165" i="3"/>
  <c r="H42" i="3"/>
  <c r="Z137" i="3"/>
  <c r="G137" i="3"/>
  <c r="Z228" i="3"/>
  <c r="G228" i="3"/>
  <c r="H73" i="3"/>
  <c r="Z147" i="3"/>
  <c r="G147" i="3"/>
  <c r="Z212" i="3"/>
  <c r="G212" i="3"/>
  <c r="Z91" i="3"/>
  <c r="G91" i="3"/>
  <c r="Z246" i="3"/>
  <c r="G246" i="3"/>
  <c r="Z166" i="3"/>
  <c r="G166" i="3"/>
  <c r="H90" i="3"/>
  <c r="G243" i="3"/>
  <c r="G240" i="3"/>
  <c r="Z177" i="3"/>
  <c r="G177" i="3"/>
  <c r="H45" i="3"/>
  <c r="H36" i="3"/>
  <c r="H34" i="3"/>
  <c r="H61" i="3"/>
  <c r="H60" i="3"/>
  <c r="H65" i="3"/>
  <c r="G250" i="3"/>
  <c r="Z98" i="3"/>
  <c r="G98" i="3"/>
  <c r="Z106" i="3"/>
  <c r="G106" i="3"/>
  <c r="Z104" i="3"/>
  <c r="G104" i="3"/>
  <c r="Z229" i="3"/>
  <c r="G229" i="3"/>
  <c r="Z143" i="3"/>
  <c r="G143" i="3"/>
  <c r="Z218" i="3"/>
  <c r="G218" i="3"/>
  <c r="Z202" i="3"/>
  <c r="G202" i="3"/>
  <c r="Z185" i="3"/>
  <c r="G185" i="3"/>
  <c r="Z148" i="3"/>
  <c r="G148" i="3"/>
  <c r="Z132" i="3"/>
  <c r="G132" i="3"/>
  <c r="Z113" i="3"/>
  <c r="G113" i="3"/>
  <c r="Z97" i="3"/>
  <c r="G97" i="3"/>
  <c r="Z244" i="3"/>
  <c r="G244" i="3"/>
  <c r="Z219" i="3"/>
  <c r="G219" i="3"/>
  <c r="Z203" i="3"/>
  <c r="G203" i="3"/>
  <c r="Z186" i="3"/>
  <c r="G186" i="3"/>
  <c r="I235" i="3"/>
  <c r="H69" i="3"/>
  <c r="Z242" i="3"/>
  <c r="G242" i="3"/>
  <c r="Z144" i="3"/>
  <c r="G144" i="3"/>
  <c r="Z199" i="3"/>
  <c r="G199" i="3"/>
  <c r="Z172" i="3"/>
  <c r="G172" i="3"/>
  <c r="Z167" i="3"/>
  <c r="G167" i="3"/>
  <c r="H22" i="3"/>
  <c r="H78" i="3"/>
  <c r="Z116" i="3"/>
  <c r="G116" i="3"/>
  <c r="Z142" i="3"/>
  <c r="G142" i="3"/>
  <c r="Z197" i="3"/>
  <c r="G197" i="3"/>
  <c r="G40" i="3"/>
  <c r="AU247" i="3"/>
  <c r="AU239" i="3"/>
  <c r="AU242" i="3"/>
  <c r="AU234" i="3"/>
  <c r="AU248" i="3"/>
  <c r="AU240" i="3"/>
  <c r="AU232" i="3"/>
  <c r="AU243" i="3"/>
  <c r="AU235" i="3"/>
  <c r="AU246" i="3"/>
  <c r="AU238" i="3"/>
  <c r="AU251" i="3"/>
  <c r="AU241" i="3"/>
  <c r="AU233" i="3"/>
  <c r="AU224" i="3"/>
  <c r="AU216" i="3"/>
  <c r="AU208" i="3"/>
  <c r="AU227" i="3"/>
  <c r="AU219" i="3"/>
  <c r="AU211" i="3"/>
  <c r="AU244" i="3"/>
  <c r="AU230" i="3"/>
  <c r="AU222" i="3"/>
  <c r="AU214" i="3"/>
  <c r="AU236" i="3"/>
  <c r="AU228" i="3"/>
  <c r="AU220" i="3"/>
  <c r="AU212" i="3"/>
  <c r="AU250" i="3"/>
  <c r="AU245" i="3"/>
  <c r="AU231" i="3"/>
  <c r="AU223" i="3"/>
  <c r="AU204" i="3"/>
  <c r="AU196" i="3"/>
  <c r="AU188" i="3"/>
  <c r="AU237" i="3"/>
  <c r="AU217" i="3"/>
  <c r="AU207" i="3"/>
  <c r="AU199" i="3"/>
  <c r="AU191" i="3"/>
  <c r="AU202" i="3"/>
  <c r="AU194" i="3"/>
  <c r="AU210" i="3"/>
  <c r="AU205" i="3"/>
  <c r="AU197" i="3"/>
  <c r="AU213" i="3"/>
  <c r="AU200" i="3"/>
  <c r="AU209" i="3"/>
  <c r="AU203" i="3"/>
  <c r="AU195" i="3"/>
  <c r="AU226" i="3"/>
  <c r="AU215" i="3"/>
  <c r="AU189" i="3"/>
  <c r="AU182" i="3"/>
  <c r="AU174" i="3"/>
  <c r="AU166" i="3"/>
  <c r="AU218" i="3"/>
  <c r="AU185" i="3"/>
  <c r="AU177" i="3"/>
  <c r="AU169" i="3"/>
  <c r="AU225" i="3"/>
  <c r="AU221" i="3"/>
  <c r="AU180" i="3"/>
  <c r="AU172" i="3"/>
  <c r="AU229" i="3"/>
  <c r="AU183" i="3"/>
  <c r="AU175" i="3"/>
  <c r="AU167" i="3"/>
  <c r="AU206" i="3"/>
  <c r="AU193" i="3"/>
  <c r="AU186" i="3"/>
  <c r="AU178" i="3"/>
  <c r="AU170" i="3"/>
  <c r="AU181" i="3"/>
  <c r="AU173" i="3"/>
  <c r="AU171" i="3"/>
  <c r="AU162" i="3"/>
  <c r="AU154" i="3"/>
  <c r="AU146" i="3"/>
  <c r="AU168" i="3"/>
  <c r="AU165" i="3"/>
  <c r="AU157" i="3"/>
  <c r="AU149" i="3"/>
  <c r="AU190" i="3"/>
  <c r="AU160" i="3"/>
  <c r="AU152" i="3"/>
  <c r="AU201" i="3"/>
  <c r="AU192" i="3"/>
  <c r="AU184" i="3"/>
  <c r="AU163" i="3"/>
  <c r="AU155" i="3"/>
  <c r="AU187" i="3"/>
  <c r="AU158" i="3"/>
  <c r="AU150" i="3"/>
  <c r="AU176" i="3"/>
  <c r="AU161" i="3"/>
  <c r="AU153" i="3"/>
  <c r="AU198" i="3"/>
  <c r="AU144" i="3"/>
  <c r="AU136" i="3"/>
  <c r="AU128" i="3"/>
  <c r="AU120" i="3"/>
  <c r="AU139" i="3"/>
  <c r="AU131" i="3"/>
  <c r="AU123" i="3"/>
  <c r="AU151" i="3"/>
  <c r="AU134" i="3"/>
  <c r="AU126" i="3"/>
  <c r="AU137" i="3"/>
  <c r="AU129" i="3"/>
  <c r="AU121" i="3"/>
  <c r="AU145" i="3"/>
  <c r="AU140" i="3"/>
  <c r="AU132" i="3"/>
  <c r="AU124" i="3"/>
  <c r="AU116" i="3"/>
  <c r="AU156" i="3"/>
  <c r="AU148" i="3"/>
  <c r="AU142" i="3"/>
  <c r="AU135" i="3"/>
  <c r="AU127" i="3"/>
  <c r="AU179" i="3"/>
  <c r="AU164" i="3"/>
  <c r="AU159" i="3"/>
  <c r="AU143" i="3"/>
  <c r="AU138" i="3"/>
  <c r="AU130" i="3"/>
  <c r="AU147" i="3"/>
  <c r="AU106" i="3"/>
  <c r="AU98" i="3"/>
  <c r="AU90" i="3"/>
  <c r="BL81" i="3"/>
  <c r="AU80" i="3"/>
  <c r="BL73" i="3"/>
  <c r="AU72" i="3"/>
  <c r="AU117" i="3"/>
  <c r="AU115" i="3"/>
  <c r="AU109" i="3"/>
  <c r="AU101" i="3"/>
  <c r="AU93" i="3"/>
  <c r="BL82" i="3"/>
  <c r="AU81" i="3"/>
  <c r="BL74" i="3"/>
  <c r="AU73" i="3"/>
  <c r="AU141" i="3"/>
  <c r="AU112" i="3"/>
  <c r="AU104" i="3"/>
  <c r="AU96" i="3"/>
  <c r="AU88" i="3"/>
  <c r="AU86" i="3"/>
  <c r="BL83" i="3"/>
  <c r="AU82" i="3"/>
  <c r="BL75" i="3"/>
  <c r="AU74" i="3"/>
  <c r="AU118" i="3"/>
  <c r="AU107" i="3"/>
  <c r="AU99" i="3"/>
  <c r="AU91" i="3"/>
  <c r="BL86" i="3"/>
  <c r="BL84" i="3"/>
  <c r="AU83" i="3"/>
  <c r="BL76" i="3"/>
  <c r="AU75" i="3"/>
  <c r="AU114" i="3"/>
  <c r="AU110" i="3"/>
  <c r="AU102" i="3"/>
  <c r="AU94" i="3"/>
  <c r="AU84" i="3"/>
  <c r="BL77" i="3"/>
  <c r="AU105" i="3"/>
  <c r="AU97" i="3"/>
  <c r="AU89" i="3"/>
  <c r="BL78" i="3"/>
  <c r="AU77" i="3"/>
  <c r="BL87" i="3"/>
  <c r="AU85" i="3"/>
  <c r="AU70" i="3"/>
  <c r="BL63" i="3"/>
  <c r="AU62" i="3"/>
  <c r="BL55" i="3"/>
  <c r="AU54" i="3"/>
  <c r="BL47" i="3"/>
  <c r="AU46" i="3"/>
  <c r="AU122" i="3"/>
  <c r="AU108" i="3"/>
  <c r="BL79" i="3"/>
  <c r="AU78" i="3"/>
  <c r="AU71" i="3"/>
  <c r="BL64" i="3"/>
  <c r="AU63" i="3"/>
  <c r="BL56" i="3"/>
  <c r="AU55" i="3"/>
  <c r="BL48" i="3"/>
  <c r="AU47" i="3"/>
  <c r="AU111" i="3"/>
  <c r="BL65" i="3"/>
  <c r="AU64" i="3"/>
  <c r="BL57" i="3"/>
  <c r="AU56" i="3"/>
  <c r="BL49" i="3"/>
  <c r="AU48" i="3"/>
  <c r="AU100" i="3"/>
  <c r="BL71" i="3"/>
  <c r="BL66" i="3"/>
  <c r="AU65" i="3"/>
  <c r="BL58" i="3"/>
  <c r="AU57" i="3"/>
  <c r="BL50" i="3"/>
  <c r="AU49" i="3"/>
  <c r="AU103" i="3"/>
  <c r="AU87" i="3"/>
  <c r="BL85" i="3"/>
  <c r="BL67" i="3"/>
  <c r="AU66" i="3"/>
  <c r="BL59" i="3"/>
  <c r="AU58" i="3"/>
  <c r="BL51" i="3"/>
  <c r="AU50" i="3"/>
  <c r="AU92" i="3"/>
  <c r="BL72" i="3"/>
  <c r="BL68" i="3"/>
  <c r="AU67" i="3"/>
  <c r="BL60" i="3"/>
  <c r="AU59" i="3"/>
  <c r="BL52" i="3"/>
  <c r="AU125" i="3"/>
  <c r="AU95" i="3"/>
  <c r="BL61" i="3"/>
  <c r="AU60" i="3"/>
  <c r="BL45" i="3"/>
  <c r="BL40" i="3"/>
  <c r="AU39" i="3"/>
  <c r="BL32" i="3"/>
  <c r="AU31" i="3"/>
  <c r="BL24" i="3"/>
  <c r="AU23" i="3"/>
  <c r="AU113" i="3"/>
  <c r="BL80" i="3"/>
  <c r="AU76" i="3"/>
  <c r="BL46" i="3"/>
  <c r="BL41" i="3"/>
  <c r="AU40" i="3"/>
  <c r="BL33" i="3"/>
  <c r="AU32" i="3"/>
  <c r="BL25" i="3"/>
  <c r="AU24" i="3"/>
  <c r="BL70" i="3"/>
  <c r="AU69" i="3"/>
  <c r="BL54" i="3"/>
  <c r="AU53" i="3"/>
  <c r="BL42" i="3"/>
  <c r="AU41" i="3"/>
  <c r="BL34" i="3"/>
  <c r="AU33" i="3"/>
  <c r="BL26" i="3"/>
  <c r="AU25" i="3"/>
  <c r="AU119" i="3"/>
  <c r="AU51" i="3"/>
  <c r="BL43" i="3"/>
  <c r="AU42" i="3"/>
  <c r="BL35" i="3"/>
  <c r="AU34" i="3"/>
  <c r="BL27" i="3"/>
  <c r="AU26" i="3"/>
  <c r="BL69" i="3"/>
  <c r="AU68" i="3"/>
  <c r="BL53" i="3"/>
  <c r="AU52" i="3"/>
  <c r="BL44" i="3"/>
  <c r="AU43" i="3"/>
  <c r="BL36" i="3"/>
  <c r="AU35" i="3"/>
  <c r="BL28" i="3"/>
  <c r="AU27" i="3"/>
  <c r="BL20" i="3"/>
  <c r="AU44" i="3"/>
  <c r="BL37" i="3"/>
  <c r="AU36" i="3"/>
  <c r="BL29" i="3"/>
  <c r="AU28" i="3"/>
  <c r="BL21" i="3"/>
  <c r="BL17" i="3"/>
  <c r="BL14" i="3"/>
  <c r="BL13" i="3"/>
  <c r="BL3" i="3"/>
  <c r="BL62" i="3"/>
  <c r="AU45" i="3"/>
  <c r="BL30" i="3"/>
  <c r="AU29" i="3"/>
  <c r="BL18" i="3"/>
  <c r="BL16" i="3"/>
  <c r="BL15" i="3"/>
  <c r="BL4" i="3"/>
  <c r="BL5" i="3"/>
  <c r="AU133" i="3"/>
  <c r="BL39" i="3"/>
  <c r="AU38" i="3"/>
  <c r="BL23" i="3"/>
  <c r="BL6" i="3"/>
  <c r="BL7" i="3"/>
  <c r="AU79" i="3"/>
  <c r="BL38" i="3"/>
  <c r="AU37" i="3"/>
  <c r="AU21" i="3"/>
  <c r="BL19" i="3"/>
  <c r="BL8" i="3"/>
  <c r="BL22" i="3"/>
  <c r="BL31" i="3"/>
  <c r="BL11" i="3"/>
  <c r="AU22" i="3"/>
  <c r="AU30" i="3"/>
  <c r="BL9" i="3"/>
  <c r="BL2" i="3"/>
  <c r="AU61" i="3"/>
  <c r="BL10" i="3"/>
  <c r="BL12" i="3"/>
  <c r="P115" i="3"/>
  <c r="AC115" i="3" s="1"/>
  <c r="P202" i="3"/>
  <c r="AF202" i="3" s="1"/>
  <c r="P66" i="3"/>
  <c r="R66" i="3" s="1"/>
  <c r="P62" i="3"/>
  <c r="AC62" i="3" s="1"/>
  <c r="P204" i="3"/>
  <c r="R204" i="3" s="1"/>
  <c r="P169" i="3"/>
  <c r="AC169" i="3" s="1"/>
  <c r="Z168" i="3"/>
  <c r="G168" i="3"/>
  <c r="H92" i="3"/>
  <c r="Z161" i="3"/>
  <c r="G161" i="3"/>
  <c r="Z179" i="3"/>
  <c r="G179" i="3"/>
  <c r="G47" i="3"/>
  <c r="G43" i="3"/>
  <c r="G41" i="3"/>
  <c r="G67" i="3"/>
  <c r="G66" i="3"/>
  <c r="G79" i="3"/>
  <c r="G84" i="3"/>
  <c r="G82" i="3"/>
  <c r="Z145" i="3"/>
  <c r="G145" i="3"/>
  <c r="Z135" i="3"/>
  <c r="G135" i="3"/>
  <c r="Z231" i="3"/>
  <c r="G231" i="3"/>
  <c r="Z216" i="3"/>
  <c r="G216" i="3"/>
  <c r="Z200" i="3"/>
  <c r="G200" i="3"/>
  <c r="Z183" i="3"/>
  <c r="G183" i="3"/>
  <c r="Z146" i="3"/>
  <c r="G146" i="3"/>
  <c r="Z130" i="3"/>
  <c r="G130" i="3"/>
  <c r="Z111" i="3"/>
  <c r="G111" i="3"/>
  <c r="Z95" i="3"/>
  <c r="G95" i="3"/>
  <c r="Z230" i="3"/>
  <c r="G230" i="3"/>
  <c r="Z217" i="3"/>
  <c r="G217" i="3"/>
  <c r="Z201" i="3"/>
  <c r="G201" i="3"/>
  <c r="Z184" i="3"/>
  <c r="G184" i="3"/>
  <c r="AI252" i="3"/>
  <c r="AH252" i="3"/>
  <c r="AJ252" i="3"/>
  <c r="AK252" i="3"/>
  <c r="BK9" i="3"/>
  <c r="BJ9" i="3"/>
  <c r="BI9" i="3"/>
  <c r="BH9" i="3"/>
  <c r="BG9" i="3"/>
  <c r="BF9" i="3"/>
  <c r="BE9" i="3"/>
  <c r="BD9" i="3"/>
  <c r="BC9" i="3"/>
  <c r="AT21" i="3"/>
  <c r="AS21" i="3"/>
  <c r="AR21" i="3"/>
  <c r="AQ21" i="3"/>
  <c r="AP21" i="3"/>
  <c r="AO21" i="3"/>
  <c r="AN21" i="3"/>
  <c r="AM21" i="3"/>
  <c r="AL21" i="3"/>
  <c r="BK39" i="3"/>
  <c r="BJ39" i="3"/>
  <c r="BI39" i="3"/>
  <c r="BH39" i="3"/>
  <c r="BG39" i="3"/>
  <c r="BF39" i="3"/>
  <c r="BE39" i="3"/>
  <c r="BD39" i="3"/>
  <c r="BC39" i="3"/>
  <c r="BJ30" i="3"/>
  <c r="BI30" i="3"/>
  <c r="BH30" i="3"/>
  <c r="BG30" i="3"/>
  <c r="BF30" i="3"/>
  <c r="BE30" i="3"/>
  <c r="BD30" i="3"/>
  <c r="BC30" i="3"/>
  <c r="BK30" i="3"/>
  <c r="AQ28" i="3"/>
  <c r="AP28" i="3"/>
  <c r="AO28" i="3"/>
  <c r="AN28" i="3"/>
  <c r="AM28" i="3"/>
  <c r="AL28" i="3"/>
  <c r="AT28" i="3"/>
  <c r="AS28" i="3"/>
  <c r="AR28" i="3"/>
  <c r="AO35" i="3"/>
  <c r="AN35" i="3"/>
  <c r="AM35" i="3"/>
  <c r="AL35" i="3"/>
  <c r="AT35" i="3"/>
  <c r="AS35" i="3"/>
  <c r="AR35" i="3"/>
  <c r="AQ35" i="3"/>
  <c r="AP35" i="3"/>
  <c r="AT26" i="3"/>
  <c r="AS26" i="3"/>
  <c r="AR26" i="3"/>
  <c r="AQ26" i="3"/>
  <c r="AP26" i="3"/>
  <c r="AO26" i="3"/>
  <c r="AN26" i="3"/>
  <c r="AM26" i="3"/>
  <c r="AL26" i="3"/>
  <c r="AT25" i="3"/>
  <c r="AS25" i="3"/>
  <c r="AR25" i="3"/>
  <c r="AQ25" i="3"/>
  <c r="AP25" i="3"/>
  <c r="AO25" i="3"/>
  <c r="AN25" i="3"/>
  <c r="AM25" i="3"/>
  <c r="AL25" i="3"/>
  <c r="H41" i="3"/>
  <c r="I179" i="3"/>
  <c r="H82" i="3"/>
  <c r="AI249" i="3"/>
  <c r="AJ249" i="3"/>
  <c r="AK249" i="3"/>
  <c r="AT59" i="3"/>
  <c r="AS59" i="3"/>
  <c r="AR59" i="3"/>
  <c r="AQ59" i="3"/>
  <c r="AP59" i="3"/>
  <c r="AO59" i="3"/>
  <c r="AN59" i="3"/>
  <c r="AM59" i="3"/>
  <c r="AL59" i="3"/>
  <c r="AT122" i="3"/>
  <c r="AS122" i="3"/>
  <c r="AR122" i="3"/>
  <c r="AQ122" i="3"/>
  <c r="AP122" i="3"/>
  <c r="AO122" i="3"/>
  <c r="AN122" i="3"/>
  <c r="AM122" i="3"/>
  <c r="AL122" i="3"/>
  <c r="AT117" i="3"/>
  <c r="AS117" i="3"/>
  <c r="AR117" i="3"/>
  <c r="AQ117" i="3"/>
  <c r="AP117" i="3"/>
  <c r="AO117" i="3"/>
  <c r="AN117" i="3"/>
  <c r="AM117" i="3"/>
  <c r="AL117" i="3"/>
  <c r="AT168" i="3"/>
  <c r="AS168" i="3"/>
  <c r="AR168" i="3"/>
  <c r="AQ168" i="3"/>
  <c r="AP168" i="3"/>
  <c r="AO168" i="3"/>
  <c r="AN168" i="3"/>
  <c r="AM168" i="3"/>
  <c r="AL168" i="3"/>
  <c r="AT223" i="3"/>
  <c r="AS223" i="3"/>
  <c r="AR223" i="3"/>
  <c r="AQ223" i="3"/>
  <c r="AP223" i="3"/>
  <c r="AO223" i="3"/>
  <c r="AN223" i="3"/>
  <c r="AM223" i="3"/>
  <c r="AL223" i="3"/>
  <c r="H40" i="3"/>
  <c r="I148" i="3"/>
  <c r="I152" i="3"/>
  <c r="K245" i="3"/>
  <c r="I119" i="3"/>
  <c r="H30" i="3"/>
  <c r="I214" i="3"/>
  <c r="I140" i="3"/>
  <c r="I139" i="3"/>
  <c r="I230" i="3"/>
  <c r="I146" i="3"/>
  <c r="J231" i="3"/>
  <c r="H84" i="3"/>
  <c r="AT30" i="3"/>
  <c r="AS30" i="3"/>
  <c r="AR30" i="3"/>
  <c r="AQ30" i="3"/>
  <c r="AP30" i="3"/>
  <c r="AO30" i="3"/>
  <c r="AN30" i="3"/>
  <c r="AM30" i="3"/>
  <c r="AL30" i="3"/>
  <c r="AS37" i="3"/>
  <c r="AR37" i="3"/>
  <c r="AQ37" i="3"/>
  <c r="AP37" i="3"/>
  <c r="AO37" i="3"/>
  <c r="AN37" i="3"/>
  <c r="AM37" i="3"/>
  <c r="AL37" i="3"/>
  <c r="AT37" i="3"/>
  <c r="AT133" i="3"/>
  <c r="AS133" i="3"/>
  <c r="AR133" i="3"/>
  <c r="AQ133" i="3"/>
  <c r="AP133" i="3"/>
  <c r="AO133" i="3"/>
  <c r="AN133" i="3"/>
  <c r="AM133" i="3"/>
  <c r="AL133" i="3"/>
  <c r="AT45" i="3"/>
  <c r="AS45" i="3"/>
  <c r="AR45" i="3"/>
  <c r="AQ45" i="3"/>
  <c r="AP45" i="3"/>
  <c r="AO45" i="3"/>
  <c r="AN45" i="3"/>
  <c r="AM45" i="3"/>
  <c r="AL45" i="3"/>
  <c r="BG29" i="3"/>
  <c r="BF29" i="3"/>
  <c r="BE29" i="3"/>
  <c r="BD29" i="3"/>
  <c r="BC29" i="3"/>
  <c r="BK29" i="3"/>
  <c r="BJ29" i="3"/>
  <c r="BI29" i="3"/>
  <c r="BH29" i="3"/>
  <c r="BK36" i="3"/>
  <c r="BJ36" i="3"/>
  <c r="BI36" i="3"/>
  <c r="BH36" i="3"/>
  <c r="BG36" i="3"/>
  <c r="BF36" i="3"/>
  <c r="BE36" i="3"/>
  <c r="BD36" i="3"/>
  <c r="BC36" i="3"/>
  <c r="BK27" i="3"/>
  <c r="BJ27" i="3"/>
  <c r="BI27" i="3"/>
  <c r="BH27" i="3"/>
  <c r="BG27" i="3"/>
  <c r="BF27" i="3"/>
  <c r="BE27" i="3"/>
  <c r="BD27" i="3"/>
  <c r="BC27" i="3"/>
  <c r="BK26" i="3"/>
  <c r="BJ26" i="3"/>
  <c r="BI26" i="3"/>
  <c r="BH26" i="3"/>
  <c r="BG26" i="3"/>
  <c r="BF26" i="3"/>
  <c r="BE26" i="3"/>
  <c r="BD26" i="3"/>
  <c r="BC26" i="3"/>
  <c r="BK70" i="3"/>
  <c r="BJ70" i="3"/>
  <c r="BI70" i="3"/>
  <c r="BH70" i="3"/>
  <c r="BG70" i="3"/>
  <c r="BF70" i="3"/>
  <c r="BE70" i="3"/>
  <c r="BD70" i="3"/>
  <c r="BC70" i="3"/>
  <c r="AT76" i="3"/>
  <c r="AS76" i="3"/>
  <c r="AR76" i="3"/>
  <c r="AQ76" i="3"/>
  <c r="AP76" i="3"/>
  <c r="AO76" i="3"/>
  <c r="AN76" i="3"/>
  <c r="AM76" i="3"/>
  <c r="AL76" i="3"/>
  <c r="BK40" i="3"/>
  <c r="BJ40" i="3"/>
  <c r="BI40" i="3"/>
  <c r="BH40" i="3"/>
  <c r="BG40" i="3"/>
  <c r="BF40" i="3"/>
  <c r="BE40" i="3"/>
  <c r="BD40" i="3"/>
  <c r="BC40" i="3"/>
  <c r="BK60" i="3"/>
  <c r="BJ60" i="3"/>
  <c r="BI60" i="3"/>
  <c r="BH60" i="3"/>
  <c r="BG60" i="3"/>
  <c r="BF60" i="3"/>
  <c r="BE60" i="3"/>
  <c r="BD60" i="3"/>
  <c r="BC60" i="3"/>
  <c r="BK59" i="3"/>
  <c r="BJ59" i="3"/>
  <c r="BI59" i="3"/>
  <c r="BH59" i="3"/>
  <c r="BG59" i="3"/>
  <c r="BF59" i="3"/>
  <c r="BE59" i="3"/>
  <c r="BD59" i="3"/>
  <c r="BC59" i="3"/>
  <c r="AT57" i="3"/>
  <c r="AS57" i="3"/>
  <c r="AR57" i="3"/>
  <c r="AQ57" i="3"/>
  <c r="AP57" i="3"/>
  <c r="AO57" i="3"/>
  <c r="AN57" i="3"/>
  <c r="AM57" i="3"/>
  <c r="AL57" i="3"/>
  <c r="AT56" i="3"/>
  <c r="AS56" i="3"/>
  <c r="AR56" i="3"/>
  <c r="AQ56" i="3"/>
  <c r="AP56" i="3"/>
  <c r="AO56" i="3"/>
  <c r="AN56" i="3"/>
  <c r="AM56" i="3"/>
  <c r="AL56" i="3"/>
  <c r="BK56" i="3"/>
  <c r="BJ56" i="3"/>
  <c r="BI56" i="3"/>
  <c r="BH56" i="3"/>
  <c r="BG56" i="3"/>
  <c r="BF56" i="3"/>
  <c r="BE56" i="3"/>
  <c r="BD56" i="3"/>
  <c r="BC56" i="3"/>
  <c r="AS46" i="3"/>
  <c r="AR46" i="3"/>
  <c r="AQ46" i="3"/>
  <c r="AP46" i="3"/>
  <c r="AO46" i="3"/>
  <c r="AN46" i="3"/>
  <c r="AM46" i="3"/>
  <c r="AL46" i="3"/>
  <c r="AT46" i="3"/>
  <c r="BK87" i="3"/>
  <c r="BJ87" i="3"/>
  <c r="BI87" i="3"/>
  <c r="BH87" i="3"/>
  <c r="BG87" i="3"/>
  <c r="BF87" i="3"/>
  <c r="BE87" i="3"/>
  <c r="BD87" i="3"/>
  <c r="BC87" i="3"/>
  <c r="AT94" i="3"/>
  <c r="AS94" i="3"/>
  <c r="AR94" i="3"/>
  <c r="AQ94" i="3"/>
  <c r="AP94" i="3"/>
  <c r="AO94" i="3"/>
  <c r="AN94" i="3"/>
  <c r="AM94" i="3"/>
  <c r="AL94" i="3"/>
  <c r="BF86" i="3"/>
  <c r="BE86" i="3"/>
  <c r="BD86" i="3"/>
  <c r="BC86" i="3"/>
  <c r="BK86" i="3"/>
  <c r="BJ86" i="3"/>
  <c r="BI86" i="3"/>
  <c r="BH86" i="3"/>
  <c r="BG86" i="3"/>
  <c r="BK83" i="3"/>
  <c r="BJ83" i="3"/>
  <c r="BI83" i="3"/>
  <c r="BH83" i="3"/>
  <c r="BG83" i="3"/>
  <c r="BF83" i="3"/>
  <c r="BE83" i="3"/>
  <c r="BD83" i="3"/>
  <c r="BC83" i="3"/>
  <c r="BK74" i="3"/>
  <c r="BJ74" i="3"/>
  <c r="BI74" i="3"/>
  <c r="BH74" i="3"/>
  <c r="BG74" i="3"/>
  <c r="BF74" i="3"/>
  <c r="BE74" i="3"/>
  <c r="BD74" i="3"/>
  <c r="BC74" i="3"/>
  <c r="AT72" i="3"/>
  <c r="AS72" i="3"/>
  <c r="AR72" i="3"/>
  <c r="AQ72" i="3"/>
  <c r="AP72" i="3"/>
  <c r="AO72" i="3"/>
  <c r="AN72" i="3"/>
  <c r="AM72" i="3"/>
  <c r="AL72" i="3"/>
  <c r="AT130" i="3"/>
  <c r="AS130" i="3"/>
  <c r="AR130" i="3"/>
  <c r="AQ130" i="3"/>
  <c r="AP130" i="3"/>
  <c r="AO130" i="3"/>
  <c r="AN130" i="3"/>
  <c r="AM130" i="3"/>
  <c r="AL130" i="3"/>
  <c r="AT142" i="3"/>
  <c r="AS142" i="3"/>
  <c r="AR142" i="3"/>
  <c r="AQ142" i="3"/>
  <c r="AP142" i="3"/>
  <c r="AO142" i="3"/>
  <c r="AN142" i="3"/>
  <c r="AM142" i="3"/>
  <c r="AL142" i="3"/>
  <c r="AO121" i="3"/>
  <c r="AN121" i="3"/>
  <c r="AM121" i="3"/>
  <c r="AL121" i="3"/>
  <c r="AT121" i="3"/>
  <c r="AS121" i="3"/>
  <c r="AR121" i="3"/>
  <c r="AQ121" i="3"/>
  <c r="AP121" i="3"/>
  <c r="AT139" i="3"/>
  <c r="AS139" i="3"/>
  <c r="AR139" i="3"/>
  <c r="AQ139" i="3"/>
  <c r="AP139" i="3"/>
  <c r="AO139" i="3"/>
  <c r="AN139" i="3"/>
  <c r="AM139" i="3"/>
  <c r="AL139" i="3"/>
  <c r="AT176" i="3"/>
  <c r="AS176" i="3"/>
  <c r="AR176" i="3"/>
  <c r="AQ176" i="3"/>
  <c r="AP176" i="3"/>
  <c r="AO176" i="3"/>
  <c r="AN176" i="3"/>
  <c r="AM176" i="3"/>
  <c r="AL176" i="3"/>
  <c r="AT201" i="3"/>
  <c r="AS201" i="3"/>
  <c r="AR201" i="3"/>
  <c r="AQ201" i="3"/>
  <c r="AP201" i="3"/>
  <c r="AO201" i="3"/>
  <c r="AN201" i="3"/>
  <c r="AM201" i="3"/>
  <c r="AL201" i="3"/>
  <c r="AT146" i="3"/>
  <c r="AS146" i="3"/>
  <c r="AR146" i="3"/>
  <c r="AQ146" i="3"/>
  <c r="AP146" i="3"/>
  <c r="AO146" i="3"/>
  <c r="AN146" i="3"/>
  <c r="AM146" i="3"/>
  <c r="AL146" i="3"/>
  <c r="AT186" i="3"/>
  <c r="AS186" i="3"/>
  <c r="AR186" i="3"/>
  <c r="AQ186" i="3"/>
  <c r="AP186" i="3"/>
  <c r="AO186" i="3"/>
  <c r="AN186" i="3"/>
  <c r="AM186" i="3"/>
  <c r="AL186" i="3"/>
  <c r="AT180" i="3"/>
  <c r="AS180" i="3"/>
  <c r="AR180" i="3"/>
  <c r="AQ180" i="3"/>
  <c r="AP180" i="3"/>
  <c r="AO180" i="3"/>
  <c r="AN180" i="3"/>
  <c r="AM180" i="3"/>
  <c r="AL180" i="3"/>
  <c r="AT174" i="3"/>
  <c r="AS174" i="3"/>
  <c r="AR174" i="3"/>
  <c r="AQ174" i="3"/>
  <c r="AP174" i="3"/>
  <c r="AO174" i="3"/>
  <c r="AN174" i="3"/>
  <c r="AM174" i="3"/>
  <c r="AL174" i="3"/>
  <c r="AP200" i="3"/>
  <c r="AO200" i="3"/>
  <c r="AN200" i="3"/>
  <c r="AM200" i="3"/>
  <c r="AL200" i="3"/>
  <c r="AT200" i="3"/>
  <c r="AS200" i="3"/>
  <c r="AR200" i="3"/>
  <c r="AQ200" i="3"/>
  <c r="AN199" i="3"/>
  <c r="AM199" i="3"/>
  <c r="AL199" i="3"/>
  <c r="AT199" i="3"/>
  <c r="AS199" i="3"/>
  <c r="AR199" i="3"/>
  <c r="AQ199" i="3"/>
  <c r="AP199" i="3"/>
  <c r="AO199" i="3"/>
  <c r="AQ231" i="3"/>
  <c r="AP231" i="3"/>
  <c r="AO231" i="3"/>
  <c r="AN231" i="3"/>
  <c r="AM231" i="3"/>
  <c r="AL231" i="3"/>
  <c r="AT231" i="3"/>
  <c r="AS231" i="3"/>
  <c r="AR231" i="3"/>
  <c r="AS222" i="3"/>
  <c r="AR222" i="3"/>
  <c r="AQ222" i="3"/>
  <c r="AP222" i="3"/>
  <c r="AO222" i="3"/>
  <c r="AN222" i="3"/>
  <c r="AM222" i="3"/>
  <c r="AL222" i="3"/>
  <c r="AT222" i="3"/>
  <c r="AT224" i="3"/>
  <c r="AS224" i="3"/>
  <c r="AR224" i="3"/>
  <c r="AQ224" i="3"/>
  <c r="AP224" i="3"/>
  <c r="AO224" i="3"/>
  <c r="AN224" i="3"/>
  <c r="AM224" i="3"/>
  <c r="AL224" i="3"/>
  <c r="AT232" i="3"/>
  <c r="AS232" i="3"/>
  <c r="AR232" i="3"/>
  <c r="AQ232" i="3"/>
  <c r="AP232" i="3"/>
  <c r="AO232" i="3"/>
  <c r="AN232" i="3"/>
  <c r="AM232" i="3"/>
  <c r="AL232" i="3"/>
  <c r="I197" i="3"/>
  <c r="I143" i="3"/>
  <c r="I233" i="3"/>
  <c r="H74" i="3"/>
  <c r="H33" i="3"/>
  <c r="H88" i="3"/>
  <c r="I126" i="3"/>
  <c r="I155" i="3"/>
  <c r="I232" i="3"/>
  <c r="I141" i="3"/>
  <c r="I173" i="3"/>
  <c r="I180" i="3"/>
  <c r="H81" i="3"/>
  <c r="I174" i="3"/>
  <c r="I160" i="3"/>
  <c r="I108" i="3"/>
  <c r="I157" i="3"/>
  <c r="AQ192" i="3"/>
  <c r="AP192" i="3"/>
  <c r="AO192" i="3"/>
  <c r="AN192" i="3"/>
  <c r="AM192" i="3"/>
  <c r="AL192" i="3"/>
  <c r="AT192" i="3"/>
  <c r="AS192" i="3"/>
  <c r="AR192" i="3"/>
  <c r="I246" i="3"/>
  <c r="AS22" i="3"/>
  <c r="AR22" i="3"/>
  <c r="AQ22" i="3"/>
  <c r="AP22" i="3"/>
  <c r="AO22" i="3"/>
  <c r="AN22" i="3"/>
  <c r="AM22" i="3"/>
  <c r="AL22" i="3"/>
  <c r="AT22" i="3"/>
  <c r="BJ38" i="3"/>
  <c r="BI38" i="3"/>
  <c r="BH38" i="3"/>
  <c r="BG38" i="3"/>
  <c r="BF38" i="3"/>
  <c r="BE38" i="3"/>
  <c r="BD38" i="3"/>
  <c r="BC38" i="3"/>
  <c r="BK38" i="3"/>
  <c r="BE5" i="3"/>
  <c r="BD5" i="3"/>
  <c r="BC5" i="3"/>
  <c r="BK5" i="3"/>
  <c r="BJ5" i="3"/>
  <c r="BI5" i="3"/>
  <c r="BH5" i="3"/>
  <c r="BG5" i="3"/>
  <c r="BF5" i="3"/>
  <c r="BK62" i="3"/>
  <c r="BJ62" i="3"/>
  <c r="BI62" i="3"/>
  <c r="BH62" i="3"/>
  <c r="BG62" i="3"/>
  <c r="BF62" i="3"/>
  <c r="BE62" i="3"/>
  <c r="BD62" i="3"/>
  <c r="BC62" i="3"/>
  <c r="AT36" i="3"/>
  <c r="AS36" i="3"/>
  <c r="AR36" i="3"/>
  <c r="AQ36" i="3"/>
  <c r="AP36" i="3"/>
  <c r="AO36" i="3"/>
  <c r="AN36" i="3"/>
  <c r="AM36" i="3"/>
  <c r="AL36" i="3"/>
  <c r="AT43" i="3"/>
  <c r="AS43" i="3"/>
  <c r="AR43" i="3"/>
  <c r="AQ43" i="3"/>
  <c r="AP43" i="3"/>
  <c r="AO43" i="3"/>
  <c r="AN43" i="3"/>
  <c r="AM43" i="3"/>
  <c r="AL43" i="3"/>
  <c r="AT34" i="3"/>
  <c r="AS34" i="3"/>
  <c r="AR34" i="3"/>
  <c r="AQ34" i="3"/>
  <c r="AP34" i="3"/>
  <c r="AO34" i="3"/>
  <c r="AN34" i="3"/>
  <c r="AM34" i="3"/>
  <c r="AL34" i="3"/>
  <c r="AT33" i="3"/>
  <c r="AS33" i="3"/>
  <c r="AR33" i="3"/>
  <c r="AQ33" i="3"/>
  <c r="AP33" i="3"/>
  <c r="AO33" i="3"/>
  <c r="AN33" i="3"/>
  <c r="AM33" i="3"/>
  <c r="AL33" i="3"/>
  <c r="AT24" i="3"/>
  <c r="AS24" i="3"/>
  <c r="AR24" i="3"/>
  <c r="AQ24" i="3"/>
  <c r="AP24" i="3"/>
  <c r="AO24" i="3"/>
  <c r="AN24" i="3"/>
  <c r="AM24" i="3"/>
  <c r="AL24" i="3"/>
  <c r="BK80" i="3"/>
  <c r="BJ80" i="3"/>
  <c r="BI80" i="3"/>
  <c r="BH80" i="3"/>
  <c r="BG80" i="3"/>
  <c r="BF80" i="3"/>
  <c r="BE80" i="3"/>
  <c r="BD80" i="3"/>
  <c r="BC80" i="3"/>
  <c r="BG45" i="3"/>
  <c r="BF45" i="3"/>
  <c r="BE45" i="3"/>
  <c r="BD45" i="3"/>
  <c r="BC45" i="3"/>
  <c r="BK45" i="3"/>
  <c r="BJ45" i="3"/>
  <c r="BI45" i="3"/>
  <c r="BH45" i="3"/>
  <c r="AP67" i="3"/>
  <c r="AO67" i="3"/>
  <c r="AN67" i="3"/>
  <c r="AM67" i="3"/>
  <c r="AL67" i="3"/>
  <c r="AS67" i="3"/>
  <c r="AR67" i="3"/>
  <c r="AQ67" i="3"/>
  <c r="AT67" i="3"/>
  <c r="AN66" i="3"/>
  <c r="AM66" i="3"/>
  <c r="AL66" i="3"/>
  <c r="AT66" i="3"/>
  <c r="AS66" i="3"/>
  <c r="AR66" i="3"/>
  <c r="AQ66" i="3"/>
  <c r="AP66" i="3"/>
  <c r="AO66" i="3"/>
  <c r="BK58" i="3"/>
  <c r="BJ58" i="3"/>
  <c r="BI58" i="3"/>
  <c r="BH58" i="3"/>
  <c r="BG58" i="3"/>
  <c r="BF58" i="3"/>
  <c r="BE58" i="3"/>
  <c r="BD58" i="3"/>
  <c r="BC58" i="3"/>
  <c r="BK57" i="3"/>
  <c r="BJ57" i="3"/>
  <c r="BI57" i="3"/>
  <c r="BH57" i="3"/>
  <c r="BG57" i="3"/>
  <c r="BF57" i="3"/>
  <c r="BE57" i="3"/>
  <c r="BD57" i="3"/>
  <c r="BC57" i="3"/>
  <c r="AN63" i="3"/>
  <c r="AM63" i="3"/>
  <c r="AL63" i="3"/>
  <c r="AT63" i="3"/>
  <c r="AS63" i="3"/>
  <c r="AR63" i="3"/>
  <c r="AQ63" i="3"/>
  <c r="AP63" i="3"/>
  <c r="AO63" i="3"/>
  <c r="BK47" i="3"/>
  <c r="BJ47" i="3"/>
  <c r="BI47" i="3"/>
  <c r="BH47" i="3"/>
  <c r="BG47" i="3"/>
  <c r="BF47" i="3"/>
  <c r="BE47" i="3"/>
  <c r="BD47" i="3"/>
  <c r="BC47" i="3"/>
  <c r="AT77" i="3"/>
  <c r="AS77" i="3"/>
  <c r="AR77" i="3"/>
  <c r="AQ77" i="3"/>
  <c r="AP77" i="3"/>
  <c r="AO77" i="3"/>
  <c r="AN77" i="3"/>
  <c r="AM77" i="3"/>
  <c r="AL77" i="3"/>
  <c r="AP102" i="3"/>
  <c r="AO102" i="3"/>
  <c r="AN102" i="3"/>
  <c r="AM102" i="3"/>
  <c r="AL102" i="3"/>
  <c r="AT102" i="3"/>
  <c r="AS102" i="3"/>
  <c r="AR102" i="3"/>
  <c r="AQ102" i="3"/>
  <c r="AT91" i="3"/>
  <c r="AS91" i="3"/>
  <c r="AR91" i="3"/>
  <c r="AQ91" i="3"/>
  <c r="AP91" i="3"/>
  <c r="AO91" i="3"/>
  <c r="AN91" i="3"/>
  <c r="AM91" i="3"/>
  <c r="AL91" i="3"/>
  <c r="AT86" i="3"/>
  <c r="AS86" i="3"/>
  <c r="AR86" i="3"/>
  <c r="AQ86" i="3"/>
  <c r="AP86" i="3"/>
  <c r="AO86" i="3"/>
  <c r="AN86" i="3"/>
  <c r="AM86" i="3"/>
  <c r="AL86" i="3"/>
  <c r="AT81" i="3"/>
  <c r="AS81" i="3"/>
  <c r="AR81" i="3"/>
  <c r="AQ81" i="3"/>
  <c r="AP81" i="3"/>
  <c r="AO81" i="3"/>
  <c r="AN81" i="3"/>
  <c r="AM81" i="3"/>
  <c r="AL81" i="3"/>
  <c r="BK73" i="3"/>
  <c r="BJ73" i="3"/>
  <c r="BI73" i="3"/>
  <c r="BH73" i="3"/>
  <c r="BG73" i="3"/>
  <c r="BF73" i="3"/>
  <c r="BE73" i="3"/>
  <c r="BD73" i="3"/>
  <c r="BC73" i="3"/>
  <c r="AT138" i="3"/>
  <c r="AS138" i="3"/>
  <c r="AR138" i="3"/>
  <c r="AQ138" i="3"/>
  <c r="AP138" i="3"/>
  <c r="AO138" i="3"/>
  <c r="AN138" i="3"/>
  <c r="AM138" i="3"/>
  <c r="AL138" i="3"/>
  <c r="AS148" i="3"/>
  <c r="AR148" i="3"/>
  <c r="AQ148" i="3"/>
  <c r="AP148" i="3"/>
  <c r="AO148" i="3"/>
  <c r="AN148" i="3"/>
  <c r="AM148" i="3"/>
  <c r="AL148" i="3"/>
  <c r="AT148" i="3"/>
  <c r="AT129" i="3"/>
  <c r="AS129" i="3"/>
  <c r="AR129" i="3"/>
  <c r="AQ129" i="3"/>
  <c r="AP129" i="3"/>
  <c r="AO129" i="3"/>
  <c r="AN129" i="3"/>
  <c r="AM129" i="3"/>
  <c r="AL129" i="3"/>
  <c r="AT120" i="3"/>
  <c r="AS120" i="3"/>
  <c r="AR120" i="3"/>
  <c r="AQ120" i="3"/>
  <c r="AP120" i="3"/>
  <c r="AO120" i="3"/>
  <c r="AN120" i="3"/>
  <c r="AM120" i="3"/>
  <c r="AL120" i="3"/>
  <c r="AT150" i="3"/>
  <c r="AS150" i="3"/>
  <c r="AR150" i="3"/>
  <c r="AQ150" i="3"/>
  <c r="AP150" i="3"/>
  <c r="AO150" i="3"/>
  <c r="AN150" i="3"/>
  <c r="AM150" i="3"/>
  <c r="AL150" i="3"/>
  <c r="AT152" i="3"/>
  <c r="AS152" i="3"/>
  <c r="AR152" i="3"/>
  <c r="AQ152" i="3"/>
  <c r="AP152" i="3"/>
  <c r="AO152" i="3"/>
  <c r="AN152" i="3"/>
  <c r="AM152" i="3"/>
  <c r="AL152" i="3"/>
  <c r="AT154" i="3"/>
  <c r="AS154" i="3"/>
  <c r="AR154" i="3"/>
  <c r="AQ154" i="3"/>
  <c r="AP154" i="3"/>
  <c r="AO154" i="3"/>
  <c r="AN154" i="3"/>
  <c r="AM154" i="3"/>
  <c r="AL154" i="3"/>
  <c r="AT193" i="3"/>
  <c r="AS193" i="3"/>
  <c r="AR193" i="3"/>
  <c r="AQ193" i="3"/>
  <c r="AP193" i="3"/>
  <c r="AO193" i="3"/>
  <c r="AN193" i="3"/>
  <c r="AM193" i="3"/>
  <c r="AL193" i="3"/>
  <c r="AT221" i="3"/>
  <c r="AS221" i="3"/>
  <c r="AR221" i="3"/>
  <c r="AQ221" i="3"/>
  <c r="AP221" i="3"/>
  <c r="AO221" i="3"/>
  <c r="AN221" i="3"/>
  <c r="AM221" i="3"/>
  <c r="AL221" i="3"/>
  <c r="AT182" i="3"/>
  <c r="AS182" i="3"/>
  <c r="AR182" i="3"/>
  <c r="AQ182" i="3"/>
  <c r="AP182" i="3"/>
  <c r="AO182" i="3"/>
  <c r="AN182" i="3"/>
  <c r="AM182" i="3"/>
  <c r="AL182" i="3"/>
  <c r="AT213" i="3"/>
  <c r="AS213" i="3"/>
  <c r="AR213" i="3"/>
  <c r="AQ213" i="3"/>
  <c r="AP213" i="3"/>
  <c r="AO213" i="3"/>
  <c r="AN213" i="3"/>
  <c r="AM213" i="3"/>
  <c r="AL213" i="3"/>
  <c r="AT207" i="3"/>
  <c r="AS207" i="3"/>
  <c r="AR207" i="3"/>
  <c r="AQ207" i="3"/>
  <c r="AP207" i="3"/>
  <c r="AO207" i="3"/>
  <c r="AN207" i="3"/>
  <c r="AM207" i="3"/>
  <c r="AL207" i="3"/>
  <c r="AT245" i="3"/>
  <c r="AS245" i="3"/>
  <c r="AR245" i="3"/>
  <c r="AQ245" i="3"/>
  <c r="AP245" i="3"/>
  <c r="AO245" i="3"/>
  <c r="AN245" i="3"/>
  <c r="AM245" i="3"/>
  <c r="AL245" i="3"/>
  <c r="AT230" i="3"/>
  <c r="AS230" i="3"/>
  <c r="AR230" i="3"/>
  <c r="AQ230" i="3"/>
  <c r="AP230" i="3"/>
  <c r="AO230" i="3"/>
  <c r="AN230" i="3"/>
  <c r="AM230" i="3"/>
  <c r="AL230" i="3"/>
  <c r="AT233" i="3"/>
  <c r="AS233" i="3"/>
  <c r="AR233" i="3"/>
  <c r="AQ233" i="3"/>
  <c r="AP233" i="3"/>
  <c r="AO233" i="3"/>
  <c r="AN233" i="3"/>
  <c r="AM233" i="3"/>
  <c r="AL233" i="3"/>
  <c r="AT240" i="3"/>
  <c r="AS240" i="3"/>
  <c r="AR240" i="3"/>
  <c r="AQ240" i="3"/>
  <c r="AP240" i="3"/>
  <c r="AO240" i="3"/>
  <c r="AN240" i="3"/>
  <c r="AM240" i="3"/>
  <c r="AL240" i="3"/>
  <c r="I199" i="3"/>
  <c r="I186" i="3"/>
  <c r="I97" i="3"/>
  <c r="I185" i="3"/>
  <c r="I98" i="3"/>
  <c r="I177" i="3"/>
  <c r="H91" i="3"/>
  <c r="I205" i="3"/>
  <c r="I115" i="3"/>
  <c r="I204" i="3"/>
  <c r="H76" i="3"/>
  <c r="K247" i="3"/>
  <c r="I162" i="3"/>
  <c r="I191" i="3"/>
  <c r="I101" i="3"/>
  <c r="I190" i="3"/>
  <c r="I124" i="3"/>
  <c r="I225" i="3"/>
  <c r="I138" i="3"/>
  <c r="I224" i="3"/>
  <c r="H71" i="3"/>
  <c r="H89" i="3"/>
  <c r="I156" i="3"/>
  <c r="I238" i="3"/>
  <c r="BK50" i="3"/>
  <c r="BJ50" i="3"/>
  <c r="BI50" i="3"/>
  <c r="BH50" i="3"/>
  <c r="BG50" i="3"/>
  <c r="BF50" i="3"/>
  <c r="BE50" i="3"/>
  <c r="BD50" i="3"/>
  <c r="BC50" i="3"/>
  <c r="BF84" i="3"/>
  <c r="BE84" i="3"/>
  <c r="BD84" i="3"/>
  <c r="BC84" i="3"/>
  <c r="BK84" i="3"/>
  <c r="BJ84" i="3"/>
  <c r="BI84" i="3"/>
  <c r="BH84" i="3"/>
  <c r="BG84" i="3"/>
  <c r="AR135" i="3"/>
  <c r="AQ135" i="3"/>
  <c r="AP135" i="3"/>
  <c r="AO135" i="3"/>
  <c r="AN135" i="3"/>
  <c r="AM135" i="3"/>
  <c r="AL135" i="3"/>
  <c r="AT135" i="3"/>
  <c r="AS135" i="3"/>
  <c r="AT172" i="3"/>
  <c r="AS172" i="3"/>
  <c r="AR172" i="3"/>
  <c r="AQ172" i="3"/>
  <c r="AP172" i="3"/>
  <c r="AO172" i="3"/>
  <c r="AN172" i="3"/>
  <c r="AM172" i="3"/>
  <c r="AL172" i="3"/>
  <c r="AT216" i="3"/>
  <c r="AS216" i="3"/>
  <c r="AQ216" i="3"/>
  <c r="AP216" i="3"/>
  <c r="AO216" i="3"/>
  <c r="AN216" i="3"/>
  <c r="AM216" i="3"/>
  <c r="AL216" i="3"/>
  <c r="AR216" i="3"/>
  <c r="I175" i="3"/>
  <c r="H79" i="3"/>
  <c r="I184" i="3"/>
  <c r="H95" i="3"/>
  <c r="I183" i="3"/>
  <c r="I135" i="3"/>
  <c r="BK11" i="3"/>
  <c r="BJ11" i="3"/>
  <c r="BI11" i="3"/>
  <c r="BH11" i="3"/>
  <c r="BG11" i="3"/>
  <c r="BF11" i="3"/>
  <c r="BE11" i="3"/>
  <c r="BD11" i="3"/>
  <c r="BC11" i="3"/>
  <c r="AT79" i="3"/>
  <c r="AS79" i="3"/>
  <c r="AR79" i="3"/>
  <c r="AQ79" i="3"/>
  <c r="AP79" i="3"/>
  <c r="AO79" i="3"/>
  <c r="AN79" i="3"/>
  <c r="AM79" i="3"/>
  <c r="AL79" i="3"/>
  <c r="BK4" i="3"/>
  <c r="BJ4" i="3"/>
  <c r="BI4" i="3"/>
  <c r="BH4" i="3"/>
  <c r="BG4" i="3"/>
  <c r="BF4" i="3"/>
  <c r="BE4" i="3"/>
  <c r="BD4" i="3"/>
  <c r="BC4" i="3"/>
  <c r="BK3" i="3"/>
  <c r="BJ3" i="3"/>
  <c r="BI3" i="3"/>
  <c r="BH3" i="3"/>
  <c r="BG3" i="3"/>
  <c r="BF3" i="3"/>
  <c r="BE3" i="3"/>
  <c r="BD3" i="3"/>
  <c r="BC3" i="3"/>
  <c r="BK37" i="3"/>
  <c r="BJ37" i="3"/>
  <c r="BI37" i="3"/>
  <c r="BH37" i="3"/>
  <c r="BG37" i="3"/>
  <c r="BF37" i="3"/>
  <c r="BE37" i="3"/>
  <c r="BD37" i="3"/>
  <c r="BC37" i="3"/>
  <c r="BK44" i="3"/>
  <c r="BJ44" i="3"/>
  <c r="BI44" i="3"/>
  <c r="BH44" i="3"/>
  <c r="BG44" i="3"/>
  <c r="BF44" i="3"/>
  <c r="BE44" i="3"/>
  <c r="BD44" i="3"/>
  <c r="BC44" i="3"/>
  <c r="BK35" i="3"/>
  <c r="BJ35" i="3"/>
  <c r="BI35" i="3"/>
  <c r="BH35" i="3"/>
  <c r="BG35" i="3"/>
  <c r="BF35" i="3"/>
  <c r="BE35" i="3"/>
  <c r="BD35" i="3"/>
  <c r="BC35" i="3"/>
  <c r="BK34" i="3"/>
  <c r="BJ34" i="3"/>
  <c r="BI34" i="3"/>
  <c r="BH34" i="3"/>
  <c r="BG34" i="3"/>
  <c r="BF34" i="3"/>
  <c r="BE34" i="3"/>
  <c r="BD34" i="3"/>
  <c r="BC34" i="3"/>
  <c r="BK25" i="3"/>
  <c r="BJ25" i="3"/>
  <c r="BI25" i="3"/>
  <c r="BH25" i="3"/>
  <c r="BG25" i="3"/>
  <c r="BF25" i="3"/>
  <c r="BE25" i="3"/>
  <c r="BD25" i="3"/>
  <c r="BC25" i="3"/>
  <c r="AS113" i="3"/>
  <c r="AR113" i="3"/>
  <c r="AQ113" i="3"/>
  <c r="AP113" i="3"/>
  <c r="AO113" i="3"/>
  <c r="AN113" i="3"/>
  <c r="AM113" i="3"/>
  <c r="AL113" i="3"/>
  <c r="AT113" i="3"/>
  <c r="AS60" i="3"/>
  <c r="AR60" i="3"/>
  <c r="AQ60" i="3"/>
  <c r="AP60" i="3"/>
  <c r="AO60" i="3"/>
  <c r="AN60" i="3"/>
  <c r="AM60" i="3"/>
  <c r="AL60" i="3"/>
  <c r="AT60" i="3"/>
  <c r="BE68" i="3"/>
  <c r="BD68" i="3"/>
  <c r="BC68" i="3"/>
  <c r="BK68" i="3"/>
  <c r="BJ68" i="3"/>
  <c r="BI68" i="3"/>
  <c r="BH68" i="3"/>
  <c r="BG68" i="3"/>
  <c r="BF68" i="3"/>
  <c r="BK67" i="3"/>
  <c r="BJ67" i="3"/>
  <c r="BI67" i="3"/>
  <c r="BH67" i="3"/>
  <c r="BG67" i="3"/>
  <c r="BF67" i="3"/>
  <c r="BE67" i="3"/>
  <c r="BD67" i="3"/>
  <c r="BC67" i="3"/>
  <c r="AT65" i="3"/>
  <c r="AS65" i="3"/>
  <c r="AR65" i="3"/>
  <c r="AQ65" i="3"/>
  <c r="AP65" i="3"/>
  <c r="AO65" i="3"/>
  <c r="AN65" i="3"/>
  <c r="AM65" i="3"/>
  <c r="AL65" i="3"/>
  <c r="AT64" i="3"/>
  <c r="AS64" i="3"/>
  <c r="AR64" i="3"/>
  <c r="AQ64" i="3"/>
  <c r="AP64" i="3"/>
  <c r="AO64" i="3"/>
  <c r="AN64" i="3"/>
  <c r="AM64" i="3"/>
  <c r="AL64" i="3"/>
  <c r="BK64" i="3"/>
  <c r="BJ64" i="3"/>
  <c r="BI64" i="3"/>
  <c r="BH64" i="3"/>
  <c r="BG64" i="3"/>
  <c r="BF64" i="3"/>
  <c r="BE64" i="3"/>
  <c r="BD64" i="3"/>
  <c r="BC64" i="3"/>
  <c r="AT54" i="3"/>
  <c r="AS54" i="3"/>
  <c r="AR54" i="3"/>
  <c r="AQ54" i="3"/>
  <c r="AP54" i="3"/>
  <c r="AO54" i="3"/>
  <c r="AN54" i="3"/>
  <c r="AM54" i="3"/>
  <c r="AL54" i="3"/>
  <c r="BG78" i="3"/>
  <c r="BF78" i="3"/>
  <c r="BE78" i="3"/>
  <c r="BD78" i="3"/>
  <c r="BC78" i="3"/>
  <c r="BK78" i="3"/>
  <c r="BJ78" i="3"/>
  <c r="BI78" i="3"/>
  <c r="BH78" i="3"/>
  <c r="AT110" i="3"/>
  <c r="AS110" i="3"/>
  <c r="AR110" i="3"/>
  <c r="AQ110" i="3"/>
  <c r="AP110" i="3"/>
  <c r="AO110" i="3"/>
  <c r="AN110" i="3"/>
  <c r="AM110" i="3"/>
  <c r="AL110" i="3"/>
  <c r="AT99" i="3"/>
  <c r="AS99" i="3"/>
  <c r="AR99" i="3"/>
  <c r="AQ99" i="3"/>
  <c r="AP99" i="3"/>
  <c r="AO99" i="3"/>
  <c r="AN99" i="3"/>
  <c r="AM99" i="3"/>
  <c r="AL99" i="3"/>
  <c r="AT88" i="3"/>
  <c r="AS88" i="3"/>
  <c r="AR88" i="3"/>
  <c r="AQ88" i="3"/>
  <c r="AP88" i="3"/>
  <c r="AO88" i="3"/>
  <c r="AN88" i="3"/>
  <c r="AM88" i="3"/>
  <c r="AL88" i="3"/>
  <c r="BK82" i="3"/>
  <c r="BJ82" i="3"/>
  <c r="BI82" i="3"/>
  <c r="BH82" i="3"/>
  <c r="BG82" i="3"/>
  <c r="BF82" i="3"/>
  <c r="BE82" i="3"/>
  <c r="BD82" i="3"/>
  <c r="BC82" i="3"/>
  <c r="AT80" i="3"/>
  <c r="AS80" i="3"/>
  <c r="AR80" i="3"/>
  <c r="AQ80" i="3"/>
  <c r="AP80" i="3"/>
  <c r="AO80" i="3"/>
  <c r="AN80" i="3"/>
  <c r="AM80" i="3"/>
  <c r="AL80" i="3"/>
  <c r="AT143" i="3"/>
  <c r="AS143" i="3"/>
  <c r="AR143" i="3"/>
  <c r="AQ143" i="3"/>
  <c r="AP143" i="3"/>
  <c r="AO143" i="3"/>
  <c r="AN143" i="3"/>
  <c r="AM143" i="3"/>
  <c r="AL143" i="3"/>
  <c r="AT156" i="3"/>
  <c r="AS156" i="3"/>
  <c r="AR156" i="3"/>
  <c r="AQ156" i="3"/>
  <c r="AP156" i="3"/>
  <c r="AO156" i="3"/>
  <c r="AN156" i="3"/>
  <c r="AM156" i="3"/>
  <c r="AL156" i="3"/>
  <c r="AT137" i="3"/>
  <c r="AS137" i="3"/>
  <c r="AR137" i="3"/>
  <c r="AQ137" i="3"/>
  <c r="AP137" i="3"/>
  <c r="AO137" i="3"/>
  <c r="AN137" i="3"/>
  <c r="AM137" i="3"/>
  <c r="AL137" i="3"/>
  <c r="AT128" i="3"/>
  <c r="AS128" i="3"/>
  <c r="AR128" i="3"/>
  <c r="AQ128" i="3"/>
  <c r="AP128" i="3"/>
  <c r="AO128" i="3"/>
  <c r="AN128" i="3"/>
  <c r="AM128" i="3"/>
  <c r="AL128" i="3"/>
  <c r="AT158" i="3"/>
  <c r="AS158" i="3"/>
  <c r="AR158" i="3"/>
  <c r="AQ158" i="3"/>
  <c r="AP158" i="3"/>
  <c r="AO158" i="3"/>
  <c r="AN158" i="3"/>
  <c r="AM158" i="3"/>
  <c r="AL158" i="3"/>
  <c r="AT160" i="3"/>
  <c r="AS160" i="3"/>
  <c r="AR160" i="3"/>
  <c r="AQ160" i="3"/>
  <c r="AP160" i="3"/>
  <c r="AO160" i="3"/>
  <c r="AN160" i="3"/>
  <c r="AM160" i="3"/>
  <c r="AL160" i="3"/>
  <c r="AT162" i="3"/>
  <c r="AS162" i="3"/>
  <c r="AR162" i="3"/>
  <c r="AQ162" i="3"/>
  <c r="AP162" i="3"/>
  <c r="AO162" i="3"/>
  <c r="AN162" i="3"/>
  <c r="AM162" i="3"/>
  <c r="AL162" i="3"/>
  <c r="AS206" i="3"/>
  <c r="AR206" i="3"/>
  <c r="AQ206" i="3"/>
  <c r="AP206" i="3"/>
  <c r="AO206" i="3"/>
  <c r="AN206" i="3"/>
  <c r="AM206" i="3"/>
  <c r="AL206" i="3"/>
  <c r="AT206" i="3"/>
  <c r="AT225" i="3"/>
  <c r="AS225" i="3"/>
  <c r="AR225" i="3"/>
  <c r="AQ225" i="3"/>
  <c r="AP225" i="3"/>
  <c r="AO225" i="3"/>
  <c r="AN225" i="3"/>
  <c r="AM225" i="3"/>
  <c r="AL225" i="3"/>
  <c r="AT189" i="3"/>
  <c r="AS189" i="3"/>
  <c r="AR189" i="3"/>
  <c r="AQ189" i="3"/>
  <c r="AP189" i="3"/>
  <c r="AO189" i="3"/>
  <c r="AN189" i="3"/>
  <c r="AM189" i="3"/>
  <c r="AL189" i="3"/>
  <c r="AN197" i="3"/>
  <c r="AM197" i="3"/>
  <c r="AL197" i="3"/>
  <c r="AT197" i="3"/>
  <c r="AS197" i="3"/>
  <c r="AR197" i="3"/>
  <c r="AQ197" i="3"/>
  <c r="AP197" i="3"/>
  <c r="AO197" i="3"/>
  <c r="AT217" i="3"/>
  <c r="AS217" i="3"/>
  <c r="AR217" i="3"/>
  <c r="AQ217" i="3"/>
  <c r="AP217" i="3"/>
  <c r="AO217" i="3"/>
  <c r="AN217" i="3"/>
  <c r="AM217" i="3"/>
  <c r="AL217" i="3"/>
  <c r="AT250" i="3"/>
  <c r="AS250" i="3"/>
  <c r="AR250" i="3"/>
  <c r="AQ250" i="3"/>
  <c r="AP250" i="3"/>
  <c r="AO250" i="3"/>
  <c r="AN250" i="3"/>
  <c r="AM250" i="3"/>
  <c r="AL250" i="3"/>
  <c r="AT244" i="3"/>
  <c r="AS244" i="3"/>
  <c r="AR244" i="3"/>
  <c r="AQ244" i="3"/>
  <c r="AP244" i="3"/>
  <c r="AO244" i="3"/>
  <c r="AN244" i="3"/>
  <c r="AM244" i="3"/>
  <c r="AL244" i="3"/>
  <c r="AS241" i="3"/>
  <c r="AR241" i="3"/>
  <c r="AT241" i="3"/>
  <c r="AQ241" i="3"/>
  <c r="AP241" i="3"/>
  <c r="AO241" i="3"/>
  <c r="AN241" i="3"/>
  <c r="AM241" i="3"/>
  <c r="AL241" i="3"/>
  <c r="AO248" i="3"/>
  <c r="AN248" i="3"/>
  <c r="AM248" i="3"/>
  <c r="AL248" i="3"/>
  <c r="AT248" i="3"/>
  <c r="AS248" i="3"/>
  <c r="AR248" i="3"/>
  <c r="AQ248" i="3"/>
  <c r="AP248" i="3"/>
  <c r="I142" i="3"/>
  <c r="I112" i="3"/>
  <c r="H64" i="3"/>
  <c r="H35" i="3"/>
  <c r="I102" i="3"/>
  <c r="I133" i="3"/>
  <c r="I178" i="3"/>
  <c r="I158" i="3"/>
  <c r="I131" i="3"/>
  <c r="H25" i="3"/>
  <c r="I171" i="3"/>
  <c r="I151" i="3"/>
  <c r="H32" i="3"/>
  <c r="AQ58" i="3"/>
  <c r="AP58" i="3"/>
  <c r="AO58" i="3"/>
  <c r="AN58" i="3"/>
  <c r="AM58" i="3"/>
  <c r="AL58" i="3"/>
  <c r="AT58" i="3"/>
  <c r="AS58" i="3"/>
  <c r="AR58" i="3"/>
  <c r="AT84" i="3"/>
  <c r="AS84" i="3"/>
  <c r="AR84" i="3"/>
  <c r="AQ84" i="3"/>
  <c r="AP84" i="3"/>
  <c r="AO84" i="3"/>
  <c r="AN84" i="3"/>
  <c r="AM84" i="3"/>
  <c r="AL84" i="3"/>
  <c r="AT145" i="3"/>
  <c r="AS145" i="3"/>
  <c r="AR145" i="3"/>
  <c r="AQ145" i="3"/>
  <c r="AP145" i="3"/>
  <c r="AO145" i="3"/>
  <c r="AN145" i="3"/>
  <c r="AM145" i="3"/>
  <c r="AL145" i="3"/>
  <c r="AT209" i="3"/>
  <c r="AS209" i="3"/>
  <c r="AR209" i="3"/>
  <c r="AQ209" i="3"/>
  <c r="AP209" i="3"/>
  <c r="AO209" i="3"/>
  <c r="AN209" i="3"/>
  <c r="AM209" i="3"/>
  <c r="AL209" i="3"/>
  <c r="I172" i="3"/>
  <c r="I99" i="3"/>
  <c r="H66" i="3"/>
  <c r="BK12" i="3"/>
  <c r="BJ12" i="3"/>
  <c r="BI12" i="3"/>
  <c r="BH12" i="3"/>
  <c r="BG12" i="3"/>
  <c r="BF12" i="3"/>
  <c r="BE12" i="3"/>
  <c r="BD12" i="3"/>
  <c r="BC12" i="3"/>
  <c r="BK31" i="3"/>
  <c r="BJ31" i="3"/>
  <c r="BI31" i="3"/>
  <c r="BH31" i="3"/>
  <c r="BG31" i="3"/>
  <c r="BF31" i="3"/>
  <c r="BE31" i="3"/>
  <c r="BD31" i="3"/>
  <c r="BC31" i="3"/>
  <c r="BK7" i="3"/>
  <c r="BJ7" i="3"/>
  <c r="BI7" i="3"/>
  <c r="BH7" i="3"/>
  <c r="BG7" i="3"/>
  <c r="BF7" i="3"/>
  <c r="BE7" i="3"/>
  <c r="BD7" i="3"/>
  <c r="BC7" i="3"/>
  <c r="BK15" i="3"/>
  <c r="BJ15" i="3"/>
  <c r="BI15" i="3"/>
  <c r="BH15" i="3"/>
  <c r="BG15" i="3"/>
  <c r="BF15" i="3"/>
  <c r="BE15" i="3"/>
  <c r="BD15" i="3"/>
  <c r="BC15" i="3"/>
  <c r="BK13" i="3"/>
  <c r="BJ13" i="3"/>
  <c r="BI13" i="3"/>
  <c r="BH13" i="3"/>
  <c r="BG13" i="3"/>
  <c r="BF13" i="3"/>
  <c r="BE13" i="3"/>
  <c r="BD13" i="3"/>
  <c r="BC13" i="3"/>
  <c r="AT44" i="3"/>
  <c r="AS44" i="3"/>
  <c r="AR44" i="3"/>
  <c r="AQ44" i="3"/>
  <c r="AP44" i="3"/>
  <c r="AO44" i="3"/>
  <c r="AN44" i="3"/>
  <c r="AM44" i="3"/>
  <c r="AL44" i="3"/>
  <c r="AS52" i="3"/>
  <c r="AR52" i="3"/>
  <c r="AQ52" i="3"/>
  <c r="AP52" i="3"/>
  <c r="AO52" i="3"/>
  <c r="AN52" i="3"/>
  <c r="AM52" i="3"/>
  <c r="AL52" i="3"/>
  <c r="AT52" i="3"/>
  <c r="AT42" i="3"/>
  <c r="AS42" i="3"/>
  <c r="AR42" i="3"/>
  <c r="AQ42" i="3"/>
  <c r="AP42" i="3"/>
  <c r="AO42" i="3"/>
  <c r="AN42" i="3"/>
  <c r="AM42" i="3"/>
  <c r="AL42" i="3"/>
  <c r="AT41" i="3"/>
  <c r="AS41" i="3"/>
  <c r="AR41" i="3"/>
  <c r="AQ41" i="3"/>
  <c r="AP41" i="3"/>
  <c r="AO41" i="3"/>
  <c r="AN41" i="3"/>
  <c r="AM41" i="3"/>
  <c r="AL41" i="3"/>
  <c r="AT32" i="3"/>
  <c r="AS32" i="3"/>
  <c r="AR32" i="3"/>
  <c r="AQ32" i="3"/>
  <c r="AP32" i="3"/>
  <c r="AO32" i="3"/>
  <c r="AN32" i="3"/>
  <c r="AM32" i="3"/>
  <c r="AL32" i="3"/>
  <c r="AT23" i="3"/>
  <c r="AS23" i="3"/>
  <c r="AR23" i="3"/>
  <c r="AQ23" i="3"/>
  <c r="AP23" i="3"/>
  <c r="AO23" i="3"/>
  <c r="AN23" i="3"/>
  <c r="AM23" i="3"/>
  <c r="AL23" i="3"/>
  <c r="BK61" i="3"/>
  <c r="BJ61" i="3"/>
  <c r="BI61" i="3"/>
  <c r="BH61" i="3"/>
  <c r="BG61" i="3"/>
  <c r="BF61" i="3"/>
  <c r="BE61" i="3"/>
  <c r="BD61" i="3"/>
  <c r="BC61" i="3"/>
  <c r="BK72" i="3"/>
  <c r="BJ72" i="3"/>
  <c r="BI72" i="3"/>
  <c r="BH72" i="3"/>
  <c r="BG72" i="3"/>
  <c r="BF72" i="3"/>
  <c r="BE72" i="3"/>
  <c r="BD72" i="3"/>
  <c r="BC72" i="3"/>
  <c r="BK85" i="3"/>
  <c r="BJ85" i="3"/>
  <c r="BI85" i="3"/>
  <c r="BH85" i="3"/>
  <c r="BG85" i="3"/>
  <c r="BF85" i="3"/>
  <c r="BE85" i="3"/>
  <c r="BD85" i="3"/>
  <c r="BC85" i="3"/>
  <c r="BK66" i="3"/>
  <c r="BJ66" i="3"/>
  <c r="BI66" i="3"/>
  <c r="BH66" i="3"/>
  <c r="BG66" i="3"/>
  <c r="BF66" i="3"/>
  <c r="BE66" i="3"/>
  <c r="BD66" i="3"/>
  <c r="BC66" i="3"/>
  <c r="BK65" i="3"/>
  <c r="BJ65" i="3"/>
  <c r="BI65" i="3"/>
  <c r="BH65" i="3"/>
  <c r="BG65" i="3"/>
  <c r="BF65" i="3"/>
  <c r="BE65" i="3"/>
  <c r="BD65" i="3"/>
  <c r="BC65" i="3"/>
  <c r="AT71" i="3"/>
  <c r="AS71" i="3"/>
  <c r="AR71" i="3"/>
  <c r="AQ71" i="3"/>
  <c r="AP71" i="3"/>
  <c r="AO71" i="3"/>
  <c r="AN71" i="3"/>
  <c r="AM71" i="3"/>
  <c r="AL71" i="3"/>
  <c r="BK55" i="3"/>
  <c r="BJ55" i="3"/>
  <c r="BI55" i="3"/>
  <c r="BH55" i="3"/>
  <c r="BG55" i="3"/>
  <c r="BF55" i="3"/>
  <c r="BE55" i="3"/>
  <c r="BD55" i="3"/>
  <c r="BC55" i="3"/>
  <c r="AT89" i="3"/>
  <c r="AS89" i="3"/>
  <c r="AR89" i="3"/>
  <c r="AQ89" i="3"/>
  <c r="AP89" i="3"/>
  <c r="AO89" i="3"/>
  <c r="AN89" i="3"/>
  <c r="AM89" i="3"/>
  <c r="AL89" i="3"/>
  <c r="AT114" i="3"/>
  <c r="AS114" i="3"/>
  <c r="AR114" i="3"/>
  <c r="AQ114" i="3"/>
  <c r="AP114" i="3"/>
  <c r="AO114" i="3"/>
  <c r="AN114" i="3"/>
  <c r="AM114" i="3"/>
  <c r="AL114" i="3"/>
  <c r="AT107" i="3"/>
  <c r="AS107" i="3"/>
  <c r="AR107" i="3"/>
  <c r="AQ107" i="3"/>
  <c r="AP107" i="3"/>
  <c r="AO107" i="3"/>
  <c r="AN107" i="3"/>
  <c r="AM107" i="3"/>
  <c r="AL107" i="3"/>
  <c r="AT96" i="3"/>
  <c r="AS96" i="3"/>
  <c r="AR96" i="3"/>
  <c r="AQ96" i="3"/>
  <c r="AP96" i="3"/>
  <c r="AO96" i="3"/>
  <c r="AN96" i="3"/>
  <c r="AM96" i="3"/>
  <c r="AL96" i="3"/>
  <c r="AT93" i="3"/>
  <c r="AS93" i="3"/>
  <c r="AR93" i="3"/>
  <c r="AQ93" i="3"/>
  <c r="AP93" i="3"/>
  <c r="AO93" i="3"/>
  <c r="AN93" i="3"/>
  <c r="AM93" i="3"/>
  <c r="AL93" i="3"/>
  <c r="BK81" i="3"/>
  <c r="BJ81" i="3"/>
  <c r="BI81" i="3"/>
  <c r="BH81" i="3"/>
  <c r="BG81" i="3"/>
  <c r="BF81" i="3"/>
  <c r="BE81" i="3"/>
  <c r="BD81" i="3"/>
  <c r="BC81" i="3"/>
  <c r="AT159" i="3"/>
  <c r="AS159" i="3"/>
  <c r="AR159" i="3"/>
  <c r="AQ159" i="3"/>
  <c r="AP159" i="3"/>
  <c r="AO159" i="3"/>
  <c r="AN159" i="3"/>
  <c r="AM159" i="3"/>
  <c r="AL159" i="3"/>
  <c r="AT116" i="3"/>
  <c r="AS116" i="3"/>
  <c r="AR116" i="3"/>
  <c r="AQ116" i="3"/>
  <c r="AP116" i="3"/>
  <c r="AO116" i="3"/>
  <c r="AN116" i="3"/>
  <c r="AM116" i="3"/>
  <c r="AL116" i="3"/>
  <c r="AT126" i="3"/>
  <c r="AS126" i="3"/>
  <c r="AR126" i="3"/>
  <c r="AQ126" i="3"/>
  <c r="AP126" i="3"/>
  <c r="AO126" i="3"/>
  <c r="AN126" i="3"/>
  <c r="AM126" i="3"/>
  <c r="AL126" i="3"/>
  <c r="AT136" i="3"/>
  <c r="AS136" i="3"/>
  <c r="AR136" i="3"/>
  <c r="AQ136" i="3"/>
  <c r="AP136" i="3"/>
  <c r="AO136" i="3"/>
  <c r="AN136" i="3"/>
  <c r="AM136" i="3"/>
  <c r="AL136" i="3"/>
  <c r="AT187" i="3"/>
  <c r="AS187" i="3"/>
  <c r="AR187" i="3"/>
  <c r="AQ187" i="3"/>
  <c r="AP187" i="3"/>
  <c r="AO187" i="3"/>
  <c r="AN187" i="3"/>
  <c r="AM187" i="3"/>
  <c r="AL187" i="3"/>
  <c r="AT190" i="3"/>
  <c r="AS190" i="3"/>
  <c r="AR190" i="3"/>
  <c r="AQ190" i="3"/>
  <c r="AP190" i="3"/>
  <c r="AO190" i="3"/>
  <c r="AN190" i="3"/>
  <c r="AM190" i="3"/>
  <c r="AL190" i="3"/>
  <c r="AT171" i="3"/>
  <c r="AS171" i="3"/>
  <c r="AR171" i="3"/>
  <c r="AQ171" i="3"/>
  <c r="AP171" i="3"/>
  <c r="AO171" i="3"/>
  <c r="AN171" i="3"/>
  <c r="AM171" i="3"/>
  <c r="AL171" i="3"/>
  <c r="AT167" i="3"/>
  <c r="AS167" i="3"/>
  <c r="AR167" i="3"/>
  <c r="AQ167" i="3"/>
  <c r="AP167" i="3"/>
  <c r="AO167" i="3"/>
  <c r="AN167" i="3"/>
  <c r="AM167" i="3"/>
  <c r="AL167" i="3"/>
  <c r="AT169" i="3"/>
  <c r="AS169" i="3"/>
  <c r="AR169" i="3"/>
  <c r="AQ169" i="3"/>
  <c r="AP169" i="3"/>
  <c r="AO169" i="3"/>
  <c r="AN169" i="3"/>
  <c r="AM169" i="3"/>
  <c r="AL169" i="3"/>
  <c r="AT215" i="3"/>
  <c r="AS215" i="3"/>
  <c r="AR215" i="3"/>
  <c r="AQ215" i="3"/>
  <c r="AP215" i="3"/>
  <c r="AO215" i="3"/>
  <c r="AN215" i="3"/>
  <c r="AM215" i="3"/>
  <c r="AL215" i="3"/>
  <c r="AT205" i="3"/>
  <c r="AS205" i="3"/>
  <c r="AR205" i="3"/>
  <c r="AQ205" i="3"/>
  <c r="AP205" i="3"/>
  <c r="AO205" i="3"/>
  <c r="AN205" i="3"/>
  <c r="AM205" i="3"/>
  <c r="AL205" i="3"/>
  <c r="AT237" i="3"/>
  <c r="AS237" i="3"/>
  <c r="AR237" i="3"/>
  <c r="AQ237" i="3"/>
  <c r="AP237" i="3"/>
  <c r="AO237" i="3"/>
  <c r="AN237" i="3"/>
  <c r="AM237" i="3"/>
  <c r="AL237" i="3"/>
  <c r="AT212" i="3"/>
  <c r="AS212" i="3"/>
  <c r="AR212" i="3"/>
  <c r="AQ212" i="3"/>
  <c r="AP212" i="3"/>
  <c r="AO212" i="3"/>
  <c r="AN212" i="3"/>
  <c r="AM212" i="3"/>
  <c r="AL212" i="3"/>
  <c r="AT211" i="3"/>
  <c r="AS211" i="3"/>
  <c r="AR211" i="3"/>
  <c r="AQ211" i="3"/>
  <c r="AP211" i="3"/>
  <c r="AO211" i="3"/>
  <c r="AN211" i="3"/>
  <c r="AM211" i="3"/>
  <c r="AL211" i="3"/>
  <c r="AT251" i="3"/>
  <c r="AS251" i="3"/>
  <c r="AR251" i="3"/>
  <c r="AQ251" i="3"/>
  <c r="AP251" i="3"/>
  <c r="AO251" i="3"/>
  <c r="AN251" i="3"/>
  <c r="AM251" i="3"/>
  <c r="AL251" i="3"/>
  <c r="AS234" i="3"/>
  <c r="AR234" i="3"/>
  <c r="AQ234" i="3"/>
  <c r="AP234" i="3"/>
  <c r="AO234" i="3"/>
  <c r="AN234" i="3"/>
  <c r="AM234" i="3"/>
  <c r="AL234" i="3"/>
  <c r="AT234" i="3"/>
  <c r="I144" i="3"/>
  <c r="I203" i="3"/>
  <c r="I113" i="3"/>
  <c r="I202" i="3"/>
  <c r="J229" i="3"/>
  <c r="K240" i="3"/>
  <c r="I212" i="3"/>
  <c r="I228" i="3"/>
  <c r="I165" i="3"/>
  <c r="I221" i="3"/>
  <c r="I134" i="3"/>
  <c r="I220" i="3"/>
  <c r="I207" i="3"/>
  <c r="I117" i="3"/>
  <c r="I206" i="3"/>
  <c r="H62" i="3"/>
  <c r="I234" i="3"/>
  <c r="H87" i="3"/>
  <c r="I154" i="3"/>
  <c r="I100" i="3"/>
  <c r="H77" i="3"/>
  <c r="H70" i="3"/>
  <c r="I176" i="3"/>
  <c r="I196" i="3"/>
  <c r="H93" i="3"/>
  <c r="J105" i="3"/>
  <c r="I194" i="3"/>
  <c r="I169" i="3"/>
  <c r="BK46" i="3"/>
  <c r="BJ46" i="3"/>
  <c r="BI46" i="3"/>
  <c r="BH46" i="3"/>
  <c r="BG46" i="3"/>
  <c r="BF46" i="3"/>
  <c r="BE46" i="3"/>
  <c r="BD46" i="3"/>
  <c r="BC46" i="3"/>
  <c r="AT55" i="3"/>
  <c r="AS55" i="3"/>
  <c r="AR55" i="3"/>
  <c r="AQ55" i="3"/>
  <c r="AP55" i="3"/>
  <c r="AO55" i="3"/>
  <c r="AN55" i="3"/>
  <c r="AM55" i="3"/>
  <c r="AL55" i="3"/>
  <c r="AT73" i="3"/>
  <c r="AS73" i="3"/>
  <c r="AR73" i="3"/>
  <c r="AQ73" i="3"/>
  <c r="AP73" i="3"/>
  <c r="AO73" i="3"/>
  <c r="AN73" i="3"/>
  <c r="AM73" i="3"/>
  <c r="AL73" i="3"/>
  <c r="AT161" i="3"/>
  <c r="AS161" i="3"/>
  <c r="AR161" i="3"/>
  <c r="AQ161" i="3"/>
  <c r="AP161" i="3"/>
  <c r="AO161" i="3"/>
  <c r="AN161" i="3"/>
  <c r="AM161" i="3"/>
  <c r="AL161" i="3"/>
  <c r="AT191" i="3"/>
  <c r="AS191" i="3"/>
  <c r="AR191" i="3"/>
  <c r="AQ191" i="3"/>
  <c r="AP191" i="3"/>
  <c r="AO191" i="3"/>
  <c r="AN191" i="3"/>
  <c r="AM191" i="3"/>
  <c r="AL191" i="3"/>
  <c r="I106" i="3"/>
  <c r="I188" i="3"/>
  <c r="H43" i="3"/>
  <c r="I201" i="3"/>
  <c r="I111" i="3"/>
  <c r="I200" i="3"/>
  <c r="I145" i="3"/>
  <c r="H67" i="3"/>
  <c r="H47" i="3"/>
  <c r="BJ10" i="3"/>
  <c r="BI10" i="3"/>
  <c r="BH10" i="3"/>
  <c r="BG10" i="3"/>
  <c r="BF10" i="3"/>
  <c r="BE10" i="3"/>
  <c r="BD10" i="3"/>
  <c r="BC10" i="3"/>
  <c r="BK10" i="3"/>
  <c r="BK22" i="3"/>
  <c r="BJ22" i="3"/>
  <c r="BI22" i="3"/>
  <c r="BH22" i="3"/>
  <c r="BG22" i="3"/>
  <c r="BF22" i="3"/>
  <c r="BE22" i="3"/>
  <c r="BD22" i="3"/>
  <c r="BC22" i="3"/>
  <c r="BK6" i="3"/>
  <c r="BJ6" i="3"/>
  <c r="BI6" i="3"/>
  <c r="BH6" i="3"/>
  <c r="BG6" i="3"/>
  <c r="BF6" i="3"/>
  <c r="BE6" i="3"/>
  <c r="BD6" i="3"/>
  <c r="BC6" i="3"/>
  <c r="BK16" i="3"/>
  <c r="BJ16" i="3"/>
  <c r="BI16" i="3"/>
  <c r="BH16" i="3"/>
  <c r="BG16" i="3"/>
  <c r="BF16" i="3"/>
  <c r="BE16" i="3"/>
  <c r="BD16" i="3"/>
  <c r="BC16" i="3"/>
  <c r="BK14" i="3"/>
  <c r="BJ14" i="3"/>
  <c r="BI14" i="3"/>
  <c r="BH14" i="3"/>
  <c r="BG14" i="3"/>
  <c r="BF14" i="3"/>
  <c r="BE14" i="3"/>
  <c r="BD14" i="3"/>
  <c r="BC14" i="3"/>
  <c r="BK20" i="3"/>
  <c r="BJ20" i="3"/>
  <c r="BI20" i="3"/>
  <c r="BH20" i="3"/>
  <c r="BG20" i="3"/>
  <c r="BF20" i="3"/>
  <c r="BE20" i="3"/>
  <c r="BD20" i="3"/>
  <c r="BC20" i="3"/>
  <c r="BK53" i="3"/>
  <c r="BJ53" i="3"/>
  <c r="BI53" i="3"/>
  <c r="BH53" i="3"/>
  <c r="BG53" i="3"/>
  <c r="BF53" i="3"/>
  <c r="BE53" i="3"/>
  <c r="BD53" i="3"/>
  <c r="BC53" i="3"/>
  <c r="BK43" i="3"/>
  <c r="BJ43" i="3"/>
  <c r="BI43" i="3"/>
  <c r="BH43" i="3"/>
  <c r="BG43" i="3"/>
  <c r="BF43" i="3"/>
  <c r="BE43" i="3"/>
  <c r="BD43" i="3"/>
  <c r="BC43" i="3"/>
  <c r="BF42" i="3"/>
  <c r="BE42" i="3"/>
  <c r="BD42" i="3"/>
  <c r="BC42" i="3"/>
  <c r="BK42" i="3"/>
  <c r="BJ42" i="3"/>
  <c r="BI42" i="3"/>
  <c r="BH42" i="3"/>
  <c r="BG42" i="3"/>
  <c r="BK33" i="3"/>
  <c r="BJ33" i="3"/>
  <c r="BI33" i="3"/>
  <c r="BH33" i="3"/>
  <c r="BG33" i="3"/>
  <c r="BF33" i="3"/>
  <c r="BE33" i="3"/>
  <c r="BD33" i="3"/>
  <c r="BC33" i="3"/>
  <c r="BK24" i="3"/>
  <c r="BJ24" i="3"/>
  <c r="BI24" i="3"/>
  <c r="BH24" i="3"/>
  <c r="BG24" i="3"/>
  <c r="BF24" i="3"/>
  <c r="BE24" i="3"/>
  <c r="BD24" i="3"/>
  <c r="BC24" i="3"/>
  <c r="AT95" i="3"/>
  <c r="AS95" i="3"/>
  <c r="AR95" i="3"/>
  <c r="AQ95" i="3"/>
  <c r="AP95" i="3"/>
  <c r="AO95" i="3"/>
  <c r="AN95" i="3"/>
  <c r="AM95" i="3"/>
  <c r="AL95" i="3"/>
  <c r="AO92" i="3"/>
  <c r="AN92" i="3"/>
  <c r="AM92" i="3"/>
  <c r="AL92" i="3"/>
  <c r="AT92" i="3"/>
  <c r="AS92" i="3"/>
  <c r="AR92" i="3"/>
  <c r="AQ92" i="3"/>
  <c r="AP92" i="3"/>
  <c r="AN87" i="3"/>
  <c r="AM87" i="3"/>
  <c r="AL87" i="3"/>
  <c r="AT87" i="3"/>
  <c r="AS87" i="3"/>
  <c r="AR87" i="3"/>
  <c r="AQ87" i="3"/>
  <c r="AP87" i="3"/>
  <c r="AO87" i="3"/>
  <c r="BK71" i="3"/>
  <c r="BJ71" i="3"/>
  <c r="BI71" i="3"/>
  <c r="BH71" i="3"/>
  <c r="BG71" i="3"/>
  <c r="BF71" i="3"/>
  <c r="BE71" i="3"/>
  <c r="BD71" i="3"/>
  <c r="BC71" i="3"/>
  <c r="AT111" i="3"/>
  <c r="AS111" i="3"/>
  <c r="AR111" i="3"/>
  <c r="AQ111" i="3"/>
  <c r="AP111" i="3"/>
  <c r="AO111" i="3"/>
  <c r="AN111" i="3"/>
  <c r="AM111" i="3"/>
  <c r="AL111" i="3"/>
  <c r="AT78" i="3"/>
  <c r="AS78" i="3"/>
  <c r="AR78" i="3"/>
  <c r="AQ78" i="3"/>
  <c r="AP78" i="3"/>
  <c r="AO78" i="3"/>
  <c r="AN78" i="3"/>
  <c r="AM78" i="3"/>
  <c r="AL78" i="3"/>
  <c r="AT62" i="3"/>
  <c r="AS62" i="3"/>
  <c r="AR62" i="3"/>
  <c r="AQ62" i="3"/>
  <c r="AP62" i="3"/>
  <c r="AO62" i="3"/>
  <c r="AN62" i="3"/>
  <c r="AM62" i="3"/>
  <c r="AL62" i="3"/>
  <c r="AT97" i="3"/>
  <c r="AS97" i="3"/>
  <c r="AR97" i="3"/>
  <c r="AQ97" i="3"/>
  <c r="AP97" i="3"/>
  <c r="AO97" i="3"/>
  <c r="AN97" i="3"/>
  <c r="AM97" i="3"/>
  <c r="AL97" i="3"/>
  <c r="AO75" i="3"/>
  <c r="AN75" i="3"/>
  <c r="AM75" i="3"/>
  <c r="AL75" i="3"/>
  <c r="AS75" i="3"/>
  <c r="AR75" i="3"/>
  <c r="AQ75" i="3"/>
  <c r="AP75" i="3"/>
  <c r="AT75" i="3"/>
  <c r="AS118" i="3"/>
  <c r="AR118" i="3"/>
  <c r="AQ118" i="3"/>
  <c r="AP118" i="3"/>
  <c r="AO118" i="3"/>
  <c r="AN118" i="3"/>
  <c r="AM118" i="3"/>
  <c r="AL118" i="3"/>
  <c r="AT118" i="3"/>
  <c r="AT104" i="3"/>
  <c r="AS104" i="3"/>
  <c r="AR104" i="3"/>
  <c r="AQ104" i="3"/>
  <c r="AP104" i="3"/>
  <c r="AO104" i="3"/>
  <c r="AN104" i="3"/>
  <c r="AM104" i="3"/>
  <c r="AL104" i="3"/>
  <c r="AT101" i="3"/>
  <c r="AS101" i="3"/>
  <c r="AR101" i="3"/>
  <c r="AQ101" i="3"/>
  <c r="AP101" i="3"/>
  <c r="AO101" i="3"/>
  <c r="AN101" i="3"/>
  <c r="AM101" i="3"/>
  <c r="AL101" i="3"/>
  <c r="AT90" i="3"/>
  <c r="AS90" i="3"/>
  <c r="AR90" i="3"/>
  <c r="AQ90" i="3"/>
  <c r="AP90" i="3"/>
  <c r="AO90" i="3"/>
  <c r="AN90" i="3"/>
  <c r="AM90" i="3"/>
  <c r="AL90" i="3"/>
  <c r="AT164" i="3"/>
  <c r="AS164" i="3"/>
  <c r="AR164" i="3"/>
  <c r="AQ164" i="3"/>
  <c r="AP164" i="3"/>
  <c r="AO164" i="3"/>
  <c r="AN164" i="3"/>
  <c r="AM164" i="3"/>
  <c r="AL164" i="3"/>
  <c r="AT124" i="3"/>
  <c r="AS124" i="3"/>
  <c r="AR124" i="3"/>
  <c r="AQ124" i="3"/>
  <c r="AP124" i="3"/>
  <c r="AO124" i="3"/>
  <c r="AN124" i="3"/>
  <c r="AM124" i="3"/>
  <c r="AL124" i="3"/>
  <c r="AT134" i="3"/>
  <c r="AS134" i="3"/>
  <c r="AR134" i="3"/>
  <c r="AQ134" i="3"/>
  <c r="AP134" i="3"/>
  <c r="AO134" i="3"/>
  <c r="AN134" i="3"/>
  <c r="AM134" i="3"/>
  <c r="AL134" i="3"/>
  <c r="AT144" i="3"/>
  <c r="AS144" i="3"/>
  <c r="AR144" i="3"/>
  <c r="AQ144" i="3"/>
  <c r="AP144" i="3"/>
  <c r="AO144" i="3"/>
  <c r="AN144" i="3"/>
  <c r="AM144" i="3"/>
  <c r="AL144" i="3"/>
  <c r="AT155" i="3"/>
  <c r="AS155" i="3"/>
  <c r="AR155" i="3"/>
  <c r="AQ155" i="3"/>
  <c r="AP155" i="3"/>
  <c r="AO155" i="3"/>
  <c r="AN155" i="3"/>
  <c r="AM155" i="3"/>
  <c r="AL155" i="3"/>
  <c r="AT149" i="3"/>
  <c r="AR149" i="3"/>
  <c r="AQ149" i="3"/>
  <c r="AP149" i="3"/>
  <c r="AO149" i="3"/>
  <c r="AN149" i="3"/>
  <c r="AM149" i="3"/>
  <c r="AL149" i="3"/>
  <c r="AS149" i="3"/>
  <c r="AT173" i="3"/>
  <c r="AS173" i="3"/>
  <c r="AR173" i="3"/>
  <c r="AQ173" i="3"/>
  <c r="AP173" i="3"/>
  <c r="AO173" i="3"/>
  <c r="AN173" i="3"/>
  <c r="AM173" i="3"/>
  <c r="AL173" i="3"/>
  <c r="AT175" i="3"/>
  <c r="AS175" i="3"/>
  <c r="AR175" i="3"/>
  <c r="AQ175" i="3"/>
  <c r="AP175" i="3"/>
  <c r="AO175" i="3"/>
  <c r="AN175" i="3"/>
  <c r="AM175" i="3"/>
  <c r="AL175" i="3"/>
  <c r="AT177" i="3"/>
  <c r="AS177" i="3"/>
  <c r="AR177" i="3"/>
  <c r="AQ177" i="3"/>
  <c r="AP177" i="3"/>
  <c r="AO177" i="3"/>
  <c r="AN177" i="3"/>
  <c r="AM177" i="3"/>
  <c r="AL177" i="3"/>
  <c r="AT226" i="3"/>
  <c r="AS226" i="3"/>
  <c r="AR226" i="3"/>
  <c r="AQ226" i="3"/>
  <c r="AP226" i="3"/>
  <c r="AO226" i="3"/>
  <c r="AN226" i="3"/>
  <c r="AM226" i="3"/>
  <c r="AL226" i="3"/>
  <c r="AS210" i="3"/>
  <c r="AR210" i="3"/>
  <c r="AQ210" i="3"/>
  <c r="AP210" i="3"/>
  <c r="AO210" i="3"/>
  <c r="AN210" i="3"/>
  <c r="AM210" i="3"/>
  <c r="AL210" i="3"/>
  <c r="AT210" i="3"/>
  <c r="AO188" i="3"/>
  <c r="AN188" i="3"/>
  <c r="AM188" i="3"/>
  <c r="AL188" i="3"/>
  <c r="AT188" i="3"/>
  <c r="AS188" i="3"/>
  <c r="AR188" i="3"/>
  <c r="AQ188" i="3"/>
  <c r="AP188" i="3"/>
  <c r="AP220" i="3"/>
  <c r="AO220" i="3"/>
  <c r="AN220" i="3"/>
  <c r="AM220" i="3"/>
  <c r="AL220" i="3"/>
  <c r="AT220" i="3"/>
  <c r="AS220" i="3"/>
  <c r="AR220" i="3"/>
  <c r="AQ220" i="3"/>
  <c r="AT219" i="3"/>
  <c r="AS219" i="3"/>
  <c r="AR219" i="3"/>
  <c r="AQ219" i="3"/>
  <c r="AP219" i="3"/>
  <c r="AO219" i="3"/>
  <c r="AN219" i="3"/>
  <c r="AM219" i="3"/>
  <c r="AL219" i="3"/>
  <c r="AT238" i="3"/>
  <c r="AS238" i="3"/>
  <c r="AR238" i="3"/>
  <c r="AQ238" i="3"/>
  <c r="AP238" i="3"/>
  <c r="AO238" i="3"/>
  <c r="AN238" i="3"/>
  <c r="AM238" i="3"/>
  <c r="AL238" i="3"/>
  <c r="AS242" i="3"/>
  <c r="AR242" i="3"/>
  <c r="AQ242" i="3"/>
  <c r="AP242" i="3"/>
  <c r="AO242" i="3"/>
  <c r="AN242" i="3"/>
  <c r="AM242" i="3"/>
  <c r="AL242" i="3"/>
  <c r="AT242" i="3"/>
  <c r="I116" i="3"/>
  <c r="I166" i="3"/>
  <c r="I122" i="3"/>
  <c r="H58" i="3"/>
  <c r="I213" i="3"/>
  <c r="I182" i="3"/>
  <c r="I236" i="3"/>
  <c r="I153" i="3"/>
  <c r="H56" i="3"/>
  <c r="H27" i="3"/>
  <c r="I195" i="3"/>
  <c r="I118" i="3"/>
  <c r="I109" i="3"/>
  <c r="AT39" i="3"/>
  <c r="AS39" i="3"/>
  <c r="AR39" i="3"/>
  <c r="AQ39" i="3"/>
  <c r="AP39" i="3"/>
  <c r="AO39" i="3"/>
  <c r="AN39" i="3"/>
  <c r="AM39" i="3"/>
  <c r="AL39" i="3"/>
  <c r="AT85" i="3"/>
  <c r="AS85" i="3"/>
  <c r="AR85" i="3"/>
  <c r="AQ85" i="3"/>
  <c r="AP85" i="3"/>
  <c r="AO85" i="3"/>
  <c r="AN85" i="3"/>
  <c r="AM85" i="3"/>
  <c r="AL85" i="3"/>
  <c r="AT147" i="3"/>
  <c r="AS147" i="3"/>
  <c r="AR147" i="3"/>
  <c r="AQ147" i="3"/>
  <c r="AP147" i="3"/>
  <c r="AO147" i="3"/>
  <c r="AN147" i="3"/>
  <c r="AM147" i="3"/>
  <c r="AL147" i="3"/>
  <c r="AT178" i="3"/>
  <c r="AS178" i="3"/>
  <c r="AR178" i="3"/>
  <c r="AQ178" i="3"/>
  <c r="AP178" i="3"/>
  <c r="AO178" i="3"/>
  <c r="AN178" i="3"/>
  <c r="AM178" i="3"/>
  <c r="AL178" i="3"/>
  <c r="AS214" i="3"/>
  <c r="AT214" i="3"/>
  <c r="AR214" i="3"/>
  <c r="AQ214" i="3"/>
  <c r="AP214" i="3"/>
  <c r="AO214" i="3"/>
  <c r="AN214" i="3"/>
  <c r="AM214" i="3"/>
  <c r="AL214" i="3"/>
  <c r="J243" i="3"/>
  <c r="I187" i="3"/>
  <c r="H85" i="3"/>
  <c r="I181" i="3"/>
  <c r="I209" i="3"/>
  <c r="I208" i="3"/>
  <c r="H51" i="3"/>
  <c r="I168" i="3"/>
  <c r="AT61" i="3"/>
  <c r="AS61" i="3"/>
  <c r="AR61" i="3"/>
  <c r="AQ61" i="3"/>
  <c r="AP61" i="3"/>
  <c r="AO61" i="3"/>
  <c r="AN61" i="3"/>
  <c r="AM61" i="3"/>
  <c r="AL61" i="3"/>
  <c r="BK8" i="3"/>
  <c r="BJ8" i="3"/>
  <c r="BI8" i="3"/>
  <c r="BH8" i="3"/>
  <c r="BG8" i="3"/>
  <c r="BF8" i="3"/>
  <c r="BE8" i="3"/>
  <c r="BD8" i="3"/>
  <c r="BC8" i="3"/>
  <c r="BK23" i="3"/>
  <c r="BJ23" i="3"/>
  <c r="BI23" i="3"/>
  <c r="BH23" i="3"/>
  <c r="BG23" i="3"/>
  <c r="BF23" i="3"/>
  <c r="BE23" i="3"/>
  <c r="BD23" i="3"/>
  <c r="BC23" i="3"/>
  <c r="BK18" i="3"/>
  <c r="BJ18" i="3"/>
  <c r="BI18" i="3"/>
  <c r="BH18" i="3"/>
  <c r="BG18" i="3"/>
  <c r="BF18" i="3"/>
  <c r="BE18" i="3"/>
  <c r="BD18" i="3"/>
  <c r="BC18" i="3"/>
  <c r="BK17" i="3"/>
  <c r="BJ17" i="3"/>
  <c r="BI17" i="3"/>
  <c r="BH17" i="3"/>
  <c r="BG17" i="3"/>
  <c r="BF17" i="3"/>
  <c r="BE17" i="3"/>
  <c r="BD17" i="3"/>
  <c r="BC17" i="3"/>
  <c r="AQ27" i="3"/>
  <c r="AP27" i="3"/>
  <c r="AO27" i="3"/>
  <c r="AN27" i="3"/>
  <c r="AM27" i="3"/>
  <c r="AL27" i="3"/>
  <c r="AT27" i="3"/>
  <c r="AS27" i="3"/>
  <c r="AR27" i="3"/>
  <c r="AR68" i="3"/>
  <c r="AQ68" i="3"/>
  <c r="AP68" i="3"/>
  <c r="AO68" i="3"/>
  <c r="AN68" i="3"/>
  <c r="AM68" i="3"/>
  <c r="AL68" i="3"/>
  <c r="AT68" i="3"/>
  <c r="AS68" i="3"/>
  <c r="AT51" i="3"/>
  <c r="AS51" i="3"/>
  <c r="AR51" i="3"/>
  <c r="AQ51" i="3"/>
  <c r="AP51" i="3"/>
  <c r="AO51" i="3"/>
  <c r="AN51" i="3"/>
  <c r="AM51" i="3"/>
  <c r="AL51" i="3"/>
  <c r="AT53" i="3"/>
  <c r="AS53" i="3"/>
  <c r="AR53" i="3"/>
  <c r="AQ53" i="3"/>
  <c r="AP53" i="3"/>
  <c r="AO53" i="3"/>
  <c r="AN53" i="3"/>
  <c r="AM53" i="3"/>
  <c r="AL53" i="3"/>
  <c r="AT40" i="3"/>
  <c r="AS40" i="3"/>
  <c r="AR40" i="3"/>
  <c r="AQ40" i="3"/>
  <c r="AP40" i="3"/>
  <c r="AO40" i="3"/>
  <c r="AN40" i="3"/>
  <c r="AM40" i="3"/>
  <c r="AL40" i="3"/>
  <c r="AT31" i="3"/>
  <c r="AS31" i="3"/>
  <c r="AR31" i="3"/>
  <c r="AQ31" i="3"/>
  <c r="AP31" i="3"/>
  <c r="AO31" i="3"/>
  <c r="AN31" i="3"/>
  <c r="AM31" i="3"/>
  <c r="AL31" i="3"/>
  <c r="AT125" i="3"/>
  <c r="AS125" i="3"/>
  <c r="AR125" i="3"/>
  <c r="AQ125" i="3"/>
  <c r="AP125" i="3"/>
  <c r="AO125" i="3"/>
  <c r="AN125" i="3"/>
  <c r="AM125" i="3"/>
  <c r="AL125" i="3"/>
  <c r="AQ50" i="3"/>
  <c r="AP50" i="3"/>
  <c r="AO50" i="3"/>
  <c r="AN50" i="3"/>
  <c r="AM50" i="3"/>
  <c r="AL50" i="3"/>
  <c r="AT50" i="3"/>
  <c r="AS50" i="3"/>
  <c r="AR50" i="3"/>
  <c r="AT103" i="3"/>
  <c r="AS103" i="3"/>
  <c r="AR103" i="3"/>
  <c r="AQ103" i="3"/>
  <c r="AP103" i="3"/>
  <c r="AO103" i="3"/>
  <c r="AN103" i="3"/>
  <c r="AM103" i="3"/>
  <c r="AL103" i="3"/>
  <c r="AT100" i="3"/>
  <c r="AS100" i="3"/>
  <c r="AR100" i="3"/>
  <c r="AQ100" i="3"/>
  <c r="AP100" i="3"/>
  <c r="AO100" i="3"/>
  <c r="AN100" i="3"/>
  <c r="AM100" i="3"/>
  <c r="AL100" i="3"/>
  <c r="AT47" i="3"/>
  <c r="AS47" i="3"/>
  <c r="AR47" i="3"/>
  <c r="AQ47" i="3"/>
  <c r="AP47" i="3"/>
  <c r="AO47" i="3"/>
  <c r="AN47" i="3"/>
  <c r="AM47" i="3"/>
  <c r="AL47" i="3"/>
  <c r="BJ79" i="3"/>
  <c r="BI79" i="3"/>
  <c r="BH79" i="3"/>
  <c r="BG79" i="3"/>
  <c r="BF79" i="3"/>
  <c r="BE79" i="3"/>
  <c r="BD79" i="3"/>
  <c r="BC79" i="3"/>
  <c r="BK79" i="3"/>
  <c r="BK63" i="3"/>
  <c r="BJ63" i="3"/>
  <c r="BI63" i="3"/>
  <c r="BH63" i="3"/>
  <c r="BG63" i="3"/>
  <c r="BF63" i="3"/>
  <c r="BE63" i="3"/>
  <c r="BD63" i="3"/>
  <c r="BC63" i="3"/>
  <c r="AT105" i="3"/>
  <c r="AS105" i="3"/>
  <c r="AR105" i="3"/>
  <c r="AQ105" i="3"/>
  <c r="AP105" i="3"/>
  <c r="AO105" i="3"/>
  <c r="AN105" i="3"/>
  <c r="AM105" i="3"/>
  <c r="AL105" i="3"/>
  <c r="BK76" i="3"/>
  <c r="BJ76" i="3"/>
  <c r="BI76" i="3"/>
  <c r="BH76" i="3"/>
  <c r="BG76" i="3"/>
  <c r="BF76" i="3"/>
  <c r="BE76" i="3"/>
  <c r="BD76" i="3"/>
  <c r="BC76" i="3"/>
  <c r="AT74" i="3"/>
  <c r="AS74" i="3"/>
  <c r="AR74" i="3"/>
  <c r="AQ74" i="3"/>
  <c r="AP74" i="3"/>
  <c r="AO74" i="3"/>
  <c r="AN74" i="3"/>
  <c r="AM74" i="3"/>
  <c r="AL74" i="3"/>
  <c r="AT112" i="3"/>
  <c r="AS112" i="3"/>
  <c r="AR112" i="3"/>
  <c r="AQ112" i="3"/>
  <c r="AP112" i="3"/>
  <c r="AO112" i="3"/>
  <c r="AN112" i="3"/>
  <c r="AM112" i="3"/>
  <c r="AL112" i="3"/>
  <c r="AT109" i="3"/>
  <c r="AS109" i="3"/>
  <c r="AR109" i="3"/>
  <c r="AQ109" i="3"/>
  <c r="AP109" i="3"/>
  <c r="AO109" i="3"/>
  <c r="AN109" i="3"/>
  <c r="AM109" i="3"/>
  <c r="AL109" i="3"/>
  <c r="AT98" i="3"/>
  <c r="AS98" i="3"/>
  <c r="AR98" i="3"/>
  <c r="AQ98" i="3"/>
  <c r="AP98" i="3"/>
  <c r="AO98" i="3"/>
  <c r="AN98" i="3"/>
  <c r="AM98" i="3"/>
  <c r="AL98" i="3"/>
  <c r="AT179" i="3"/>
  <c r="AS179" i="3"/>
  <c r="AR179" i="3"/>
  <c r="AQ179" i="3"/>
  <c r="AP179" i="3"/>
  <c r="AO179" i="3"/>
  <c r="AN179" i="3"/>
  <c r="AM179" i="3"/>
  <c r="AL179" i="3"/>
  <c r="AT132" i="3"/>
  <c r="AS132" i="3"/>
  <c r="AR132" i="3"/>
  <c r="AQ132" i="3"/>
  <c r="AP132" i="3"/>
  <c r="AO132" i="3"/>
  <c r="AN132" i="3"/>
  <c r="AM132" i="3"/>
  <c r="AL132" i="3"/>
  <c r="AT151" i="3"/>
  <c r="AS151" i="3"/>
  <c r="AR151" i="3"/>
  <c r="AQ151" i="3"/>
  <c r="AP151" i="3"/>
  <c r="AO151" i="3"/>
  <c r="AN151" i="3"/>
  <c r="AM151" i="3"/>
  <c r="AL151" i="3"/>
  <c r="AT198" i="3"/>
  <c r="AS198" i="3"/>
  <c r="AR198" i="3"/>
  <c r="AQ198" i="3"/>
  <c r="AP198" i="3"/>
  <c r="AO198" i="3"/>
  <c r="AN198" i="3"/>
  <c r="AM198" i="3"/>
  <c r="AL198" i="3"/>
  <c r="AT163" i="3"/>
  <c r="AS163" i="3"/>
  <c r="AR163" i="3"/>
  <c r="AQ163" i="3"/>
  <c r="AP163" i="3"/>
  <c r="AO163" i="3"/>
  <c r="AN163" i="3"/>
  <c r="AM163" i="3"/>
  <c r="AL163" i="3"/>
  <c r="AT157" i="3"/>
  <c r="AS157" i="3"/>
  <c r="AR157" i="3"/>
  <c r="AQ157" i="3"/>
  <c r="AP157" i="3"/>
  <c r="AO157" i="3"/>
  <c r="AN157" i="3"/>
  <c r="AM157" i="3"/>
  <c r="AL157" i="3"/>
  <c r="AT181" i="3"/>
  <c r="AS181" i="3"/>
  <c r="AR181" i="3"/>
  <c r="AQ181" i="3"/>
  <c r="AP181" i="3"/>
  <c r="AO181" i="3"/>
  <c r="AN181" i="3"/>
  <c r="AM181" i="3"/>
  <c r="AL181" i="3"/>
  <c r="AT183" i="3"/>
  <c r="AS183" i="3"/>
  <c r="AR183" i="3"/>
  <c r="AQ183" i="3"/>
  <c r="AP183" i="3"/>
  <c r="AO183" i="3"/>
  <c r="AN183" i="3"/>
  <c r="AM183" i="3"/>
  <c r="AL183" i="3"/>
  <c r="AT185" i="3"/>
  <c r="AS185" i="3"/>
  <c r="AR185" i="3"/>
  <c r="AQ185" i="3"/>
  <c r="AP185" i="3"/>
  <c r="AO185" i="3"/>
  <c r="AN185" i="3"/>
  <c r="AM185" i="3"/>
  <c r="AL185" i="3"/>
  <c r="AT195" i="3"/>
  <c r="AS195" i="3"/>
  <c r="AR195" i="3"/>
  <c r="AQ195" i="3"/>
  <c r="AP195" i="3"/>
  <c r="AO195" i="3"/>
  <c r="AN195" i="3"/>
  <c r="AM195" i="3"/>
  <c r="AL195" i="3"/>
  <c r="AT194" i="3"/>
  <c r="AS194" i="3"/>
  <c r="AR194" i="3"/>
  <c r="AQ194" i="3"/>
  <c r="AP194" i="3"/>
  <c r="AO194" i="3"/>
  <c r="AN194" i="3"/>
  <c r="AM194" i="3"/>
  <c r="AL194" i="3"/>
  <c r="AT196" i="3"/>
  <c r="AS196" i="3"/>
  <c r="AR196" i="3"/>
  <c r="AQ196" i="3"/>
  <c r="AP196" i="3"/>
  <c r="AO196" i="3"/>
  <c r="AN196" i="3"/>
  <c r="AM196" i="3"/>
  <c r="AL196" i="3"/>
  <c r="AT228" i="3"/>
  <c r="AS228" i="3"/>
  <c r="AR228" i="3"/>
  <c r="AQ228" i="3"/>
  <c r="AP228" i="3"/>
  <c r="AO228" i="3"/>
  <c r="AN228" i="3"/>
  <c r="AM228" i="3"/>
  <c r="AL228" i="3"/>
  <c r="AT227" i="3"/>
  <c r="AS227" i="3"/>
  <c r="AR227" i="3"/>
  <c r="AQ227" i="3"/>
  <c r="AP227" i="3"/>
  <c r="AO227" i="3"/>
  <c r="AN227" i="3"/>
  <c r="AM227" i="3"/>
  <c r="AL227" i="3"/>
  <c r="AT246" i="3"/>
  <c r="AS246" i="3"/>
  <c r="AR246" i="3"/>
  <c r="AQ246" i="3"/>
  <c r="AP246" i="3"/>
  <c r="AO246" i="3"/>
  <c r="AN246" i="3"/>
  <c r="AM246" i="3"/>
  <c r="AL246" i="3"/>
  <c r="AT239" i="3"/>
  <c r="AS239" i="3"/>
  <c r="AR239" i="3"/>
  <c r="AQ239" i="3"/>
  <c r="AP239" i="3"/>
  <c r="AO239" i="3"/>
  <c r="AN239" i="3"/>
  <c r="AM239" i="3"/>
  <c r="AL239" i="3"/>
  <c r="I167" i="3"/>
  <c r="J242" i="3"/>
  <c r="I219" i="3"/>
  <c r="I132" i="3"/>
  <c r="I218" i="3"/>
  <c r="I104" i="3"/>
  <c r="I147" i="3"/>
  <c r="I137" i="3"/>
  <c r="I170" i="3"/>
  <c r="K237" i="3"/>
  <c r="I150" i="3"/>
  <c r="I149" i="3"/>
  <c r="H59" i="3"/>
  <c r="H38" i="3"/>
  <c r="I223" i="3"/>
  <c r="I136" i="3"/>
  <c r="I222" i="3"/>
  <c r="I215" i="3"/>
  <c r="I193" i="3"/>
  <c r="I103" i="3"/>
  <c r="I192" i="3"/>
  <c r="H80" i="3"/>
  <c r="H23" i="3"/>
  <c r="I125" i="3"/>
  <c r="I121" i="3"/>
  <c r="I210" i="3"/>
  <c r="AT69" i="3"/>
  <c r="AS69" i="3"/>
  <c r="AR69" i="3"/>
  <c r="AQ69" i="3"/>
  <c r="AP69" i="3"/>
  <c r="AO69" i="3"/>
  <c r="AN69" i="3"/>
  <c r="AM69" i="3"/>
  <c r="AL69" i="3"/>
  <c r="BK49" i="3"/>
  <c r="BJ49" i="3"/>
  <c r="BI49" i="3"/>
  <c r="BH49" i="3"/>
  <c r="BG49" i="3"/>
  <c r="BF49" i="3"/>
  <c r="BE49" i="3"/>
  <c r="BD49" i="3"/>
  <c r="BC49" i="3"/>
  <c r="AT82" i="3"/>
  <c r="AS82" i="3"/>
  <c r="AR82" i="3"/>
  <c r="AQ82" i="3"/>
  <c r="AP82" i="3"/>
  <c r="AO82" i="3"/>
  <c r="AN82" i="3"/>
  <c r="AM82" i="3"/>
  <c r="AL82" i="3"/>
  <c r="AT131" i="3"/>
  <c r="AS131" i="3"/>
  <c r="AR131" i="3"/>
  <c r="AQ131" i="3"/>
  <c r="AP131" i="3"/>
  <c r="AO131" i="3"/>
  <c r="AN131" i="3"/>
  <c r="AM131" i="3"/>
  <c r="AL131" i="3"/>
  <c r="AT166" i="3"/>
  <c r="AS166" i="3"/>
  <c r="AR166" i="3"/>
  <c r="AQ166" i="3"/>
  <c r="AP166" i="3"/>
  <c r="AO166" i="3"/>
  <c r="AN166" i="3"/>
  <c r="AM166" i="3"/>
  <c r="AL166" i="3"/>
  <c r="AQ243" i="3"/>
  <c r="AP243" i="3"/>
  <c r="AO243" i="3"/>
  <c r="AN243" i="3"/>
  <c r="AM243" i="3"/>
  <c r="AL243" i="3"/>
  <c r="AT243" i="3"/>
  <c r="AS243" i="3"/>
  <c r="AR243" i="3"/>
  <c r="J244" i="3"/>
  <c r="I161" i="3"/>
  <c r="I217" i="3"/>
  <c r="I130" i="3"/>
  <c r="I216" i="3"/>
  <c r="BK2" i="3"/>
  <c r="BJ2" i="3"/>
  <c r="BI2" i="3"/>
  <c r="BH2" i="3"/>
  <c r="BG2" i="3"/>
  <c r="BF2" i="3"/>
  <c r="BE2" i="3"/>
  <c r="BD2" i="3"/>
  <c r="BC2" i="3"/>
  <c r="BK19" i="3"/>
  <c r="BJ19" i="3"/>
  <c r="BI19" i="3"/>
  <c r="BH19" i="3"/>
  <c r="BG19" i="3"/>
  <c r="BF19" i="3"/>
  <c r="BE19" i="3"/>
  <c r="BD19" i="3"/>
  <c r="BC19" i="3"/>
  <c r="AT38" i="3"/>
  <c r="AS38" i="3"/>
  <c r="AR38" i="3"/>
  <c r="AQ38" i="3"/>
  <c r="AP38" i="3"/>
  <c r="AO38" i="3"/>
  <c r="AN38" i="3"/>
  <c r="AM38" i="3"/>
  <c r="AL38" i="3"/>
  <c r="AS29" i="3"/>
  <c r="AR29" i="3"/>
  <c r="AQ29" i="3"/>
  <c r="AP29" i="3"/>
  <c r="AO29" i="3"/>
  <c r="AN29" i="3"/>
  <c r="AM29" i="3"/>
  <c r="AL29" i="3"/>
  <c r="AT29" i="3"/>
  <c r="BK21" i="3"/>
  <c r="BJ21" i="3"/>
  <c r="BI21" i="3"/>
  <c r="BH21" i="3"/>
  <c r="BG21" i="3"/>
  <c r="BF21" i="3"/>
  <c r="BE21" i="3"/>
  <c r="BD21" i="3"/>
  <c r="BC21" i="3"/>
  <c r="BK28" i="3"/>
  <c r="BI28" i="3"/>
  <c r="BH28" i="3"/>
  <c r="BG28" i="3"/>
  <c r="BF28" i="3"/>
  <c r="BE28" i="3"/>
  <c r="BD28" i="3"/>
  <c r="BC28" i="3"/>
  <c r="BJ28" i="3"/>
  <c r="BJ69" i="3"/>
  <c r="BI69" i="3"/>
  <c r="BH69" i="3"/>
  <c r="BG69" i="3"/>
  <c r="BF69" i="3"/>
  <c r="BE69" i="3"/>
  <c r="BD69" i="3"/>
  <c r="BC69" i="3"/>
  <c r="BK69" i="3"/>
  <c r="AT119" i="3"/>
  <c r="AS119" i="3"/>
  <c r="AR119" i="3"/>
  <c r="AQ119" i="3"/>
  <c r="AP119" i="3"/>
  <c r="AO119" i="3"/>
  <c r="AN119" i="3"/>
  <c r="AM119" i="3"/>
  <c r="AL119" i="3"/>
  <c r="BK54" i="3"/>
  <c r="BJ54" i="3"/>
  <c r="BI54" i="3"/>
  <c r="BH54" i="3"/>
  <c r="BG54" i="3"/>
  <c r="BF54" i="3"/>
  <c r="BE54" i="3"/>
  <c r="BD54" i="3"/>
  <c r="BC54" i="3"/>
  <c r="BK41" i="3"/>
  <c r="BJ41" i="3"/>
  <c r="BI41" i="3"/>
  <c r="BH41" i="3"/>
  <c r="BG41" i="3"/>
  <c r="BF41" i="3"/>
  <c r="BE41" i="3"/>
  <c r="BD41" i="3"/>
  <c r="BC41" i="3"/>
  <c r="BK32" i="3"/>
  <c r="BJ32" i="3"/>
  <c r="BI32" i="3"/>
  <c r="BH32" i="3"/>
  <c r="BG32" i="3"/>
  <c r="BF32" i="3"/>
  <c r="BE32" i="3"/>
  <c r="BD32" i="3"/>
  <c r="BC32" i="3"/>
  <c r="BI52" i="3"/>
  <c r="BH52" i="3"/>
  <c r="BG52" i="3"/>
  <c r="BF52" i="3"/>
  <c r="BE52" i="3"/>
  <c r="BD52" i="3"/>
  <c r="BC52" i="3"/>
  <c r="BJ52" i="3"/>
  <c r="BK52" i="3"/>
  <c r="BK51" i="3"/>
  <c r="BJ51" i="3"/>
  <c r="BI51" i="3"/>
  <c r="BH51" i="3"/>
  <c r="BG51" i="3"/>
  <c r="BF51" i="3"/>
  <c r="BE51" i="3"/>
  <c r="BD51" i="3"/>
  <c r="BC51" i="3"/>
  <c r="AT49" i="3"/>
  <c r="AS49" i="3"/>
  <c r="AR49" i="3"/>
  <c r="AQ49" i="3"/>
  <c r="AP49" i="3"/>
  <c r="AO49" i="3"/>
  <c r="AN49" i="3"/>
  <c r="AM49" i="3"/>
  <c r="AL49" i="3"/>
  <c r="AT48" i="3"/>
  <c r="AS48" i="3"/>
  <c r="AR48" i="3"/>
  <c r="AQ48" i="3"/>
  <c r="AP48" i="3"/>
  <c r="AO48" i="3"/>
  <c r="AN48" i="3"/>
  <c r="AM48" i="3"/>
  <c r="AL48" i="3"/>
  <c r="BK48" i="3"/>
  <c r="BJ48" i="3"/>
  <c r="BI48" i="3"/>
  <c r="BH48" i="3"/>
  <c r="BG48" i="3"/>
  <c r="BF48" i="3"/>
  <c r="BE48" i="3"/>
  <c r="BD48" i="3"/>
  <c r="BC48" i="3"/>
  <c r="AS108" i="3"/>
  <c r="AR108" i="3"/>
  <c r="AQ108" i="3"/>
  <c r="AP108" i="3"/>
  <c r="AO108" i="3"/>
  <c r="AN108" i="3"/>
  <c r="AM108" i="3"/>
  <c r="AL108" i="3"/>
  <c r="AT108" i="3"/>
  <c r="AT70" i="3"/>
  <c r="AS70" i="3"/>
  <c r="AR70" i="3"/>
  <c r="AQ70" i="3"/>
  <c r="AP70" i="3"/>
  <c r="AO70" i="3"/>
  <c r="AN70" i="3"/>
  <c r="AM70" i="3"/>
  <c r="AL70" i="3"/>
  <c r="BK77" i="3"/>
  <c r="BJ77" i="3"/>
  <c r="BI77" i="3"/>
  <c r="BH77" i="3"/>
  <c r="BG77" i="3"/>
  <c r="BF77" i="3"/>
  <c r="BE77" i="3"/>
  <c r="BD77" i="3"/>
  <c r="BC77" i="3"/>
  <c r="AT83" i="3"/>
  <c r="AS83" i="3"/>
  <c r="AR83" i="3"/>
  <c r="AQ83" i="3"/>
  <c r="AP83" i="3"/>
  <c r="AO83" i="3"/>
  <c r="AN83" i="3"/>
  <c r="AM83" i="3"/>
  <c r="AL83" i="3"/>
  <c r="BK75" i="3"/>
  <c r="BI75" i="3"/>
  <c r="BH75" i="3"/>
  <c r="BG75" i="3"/>
  <c r="BF75" i="3"/>
  <c r="BE75" i="3"/>
  <c r="BD75" i="3"/>
  <c r="BC75" i="3"/>
  <c r="BJ75" i="3"/>
  <c r="AT141" i="3"/>
  <c r="AS141" i="3"/>
  <c r="AR141" i="3"/>
  <c r="AQ141" i="3"/>
  <c r="AP141" i="3"/>
  <c r="AO141" i="3"/>
  <c r="AN141" i="3"/>
  <c r="AM141" i="3"/>
  <c r="AL141" i="3"/>
  <c r="AT115" i="3"/>
  <c r="AS115" i="3"/>
  <c r="AR115" i="3"/>
  <c r="AQ115" i="3"/>
  <c r="AP115" i="3"/>
  <c r="AO115" i="3"/>
  <c r="AN115" i="3"/>
  <c r="AM115" i="3"/>
  <c r="AL115" i="3"/>
  <c r="AT106" i="3"/>
  <c r="AS106" i="3"/>
  <c r="AR106" i="3"/>
  <c r="AQ106" i="3"/>
  <c r="AP106" i="3"/>
  <c r="AO106" i="3"/>
  <c r="AN106" i="3"/>
  <c r="AM106" i="3"/>
  <c r="AL106" i="3"/>
  <c r="AT127" i="3"/>
  <c r="AS127" i="3"/>
  <c r="AR127" i="3"/>
  <c r="AQ127" i="3"/>
  <c r="AP127" i="3"/>
  <c r="AO127" i="3"/>
  <c r="AN127" i="3"/>
  <c r="AM127" i="3"/>
  <c r="AL127" i="3"/>
  <c r="AT140" i="3"/>
  <c r="AS140" i="3"/>
  <c r="AR140" i="3"/>
  <c r="AQ140" i="3"/>
  <c r="AP140" i="3"/>
  <c r="AO140" i="3"/>
  <c r="AN140" i="3"/>
  <c r="AM140" i="3"/>
  <c r="AL140" i="3"/>
  <c r="AT123" i="3"/>
  <c r="AS123" i="3"/>
  <c r="AR123" i="3"/>
  <c r="AQ123" i="3"/>
  <c r="AP123" i="3"/>
  <c r="AO123" i="3"/>
  <c r="AN123" i="3"/>
  <c r="AM123" i="3"/>
  <c r="AL123" i="3"/>
  <c r="AT153" i="3"/>
  <c r="AS153" i="3"/>
  <c r="AR153" i="3"/>
  <c r="AQ153" i="3"/>
  <c r="AP153" i="3"/>
  <c r="AO153" i="3"/>
  <c r="AN153" i="3"/>
  <c r="AM153" i="3"/>
  <c r="AL153" i="3"/>
  <c r="AS184" i="3"/>
  <c r="AR184" i="3"/>
  <c r="AQ184" i="3"/>
  <c r="AP184" i="3"/>
  <c r="AO184" i="3"/>
  <c r="AN184" i="3"/>
  <c r="AM184" i="3"/>
  <c r="AL184" i="3"/>
  <c r="AT184" i="3"/>
  <c r="AT165" i="3"/>
  <c r="AS165" i="3"/>
  <c r="AR165" i="3"/>
  <c r="AQ165" i="3"/>
  <c r="AP165" i="3"/>
  <c r="AO165" i="3"/>
  <c r="AN165" i="3"/>
  <c r="AM165" i="3"/>
  <c r="AL165" i="3"/>
  <c r="AT170" i="3"/>
  <c r="AS170" i="3"/>
  <c r="AR170" i="3"/>
  <c r="AQ170" i="3"/>
  <c r="AP170" i="3"/>
  <c r="AO170" i="3"/>
  <c r="AN170" i="3"/>
  <c r="AM170" i="3"/>
  <c r="AL170" i="3"/>
  <c r="AT229" i="3"/>
  <c r="AS229" i="3"/>
  <c r="AR229" i="3"/>
  <c r="AQ229" i="3"/>
  <c r="AP229" i="3"/>
  <c r="AO229" i="3"/>
  <c r="AN229" i="3"/>
  <c r="AM229" i="3"/>
  <c r="AL229" i="3"/>
  <c r="AS218" i="3"/>
  <c r="AR218" i="3"/>
  <c r="AQ218" i="3"/>
  <c r="AP218" i="3"/>
  <c r="AO218" i="3"/>
  <c r="AN218" i="3"/>
  <c r="AM218" i="3"/>
  <c r="AL218" i="3"/>
  <c r="AT218" i="3"/>
  <c r="AT203" i="3"/>
  <c r="AS203" i="3"/>
  <c r="AR203" i="3"/>
  <c r="AQ203" i="3"/>
  <c r="AP203" i="3"/>
  <c r="AO203" i="3"/>
  <c r="AN203" i="3"/>
  <c r="AM203" i="3"/>
  <c r="AL203" i="3"/>
  <c r="AT202" i="3"/>
  <c r="AS202" i="3"/>
  <c r="AR202" i="3"/>
  <c r="AQ202" i="3"/>
  <c r="AP202" i="3"/>
  <c r="AO202" i="3"/>
  <c r="AN202" i="3"/>
  <c r="AM202" i="3"/>
  <c r="AL202" i="3"/>
  <c r="AT204" i="3"/>
  <c r="AS204" i="3"/>
  <c r="AR204" i="3"/>
  <c r="AQ204" i="3"/>
  <c r="AP204" i="3"/>
  <c r="AO204" i="3"/>
  <c r="AN204" i="3"/>
  <c r="AM204" i="3"/>
  <c r="AL204" i="3"/>
  <c r="AT236" i="3"/>
  <c r="AS236" i="3"/>
  <c r="AR236" i="3"/>
  <c r="AQ236" i="3"/>
  <c r="AP236" i="3"/>
  <c r="AO236" i="3"/>
  <c r="AN236" i="3"/>
  <c r="AM236" i="3"/>
  <c r="AL236" i="3"/>
  <c r="AT208" i="3"/>
  <c r="AS208" i="3"/>
  <c r="AR208" i="3"/>
  <c r="AQ208" i="3"/>
  <c r="AP208" i="3"/>
  <c r="AO208" i="3"/>
  <c r="AN208" i="3"/>
  <c r="AM208" i="3"/>
  <c r="AL208" i="3"/>
  <c r="AT235" i="3"/>
  <c r="AS235" i="3"/>
  <c r="AR235" i="3"/>
  <c r="AQ235" i="3"/>
  <c r="AP235" i="3"/>
  <c r="AO235" i="3"/>
  <c r="AN235" i="3"/>
  <c r="AM235" i="3"/>
  <c r="AL235" i="3"/>
  <c r="AT247" i="3"/>
  <c r="AS247" i="3"/>
  <c r="AR247" i="3"/>
  <c r="AQ247" i="3"/>
  <c r="AP247" i="3"/>
  <c r="AO247" i="3"/>
  <c r="AN247" i="3"/>
  <c r="AM247" i="3"/>
  <c r="AL247" i="3"/>
  <c r="J250" i="3"/>
  <c r="I114" i="3"/>
  <c r="I123" i="3"/>
  <c r="H55" i="3"/>
  <c r="I198" i="3"/>
  <c r="I120" i="3"/>
  <c r="I110" i="3"/>
  <c r="I227" i="3"/>
  <c r="H50" i="3"/>
  <c r="H31" i="3"/>
  <c r="I211" i="3"/>
  <c r="H72" i="3"/>
  <c r="I107" i="3"/>
  <c r="AB252" i="3"/>
  <c r="AA252" i="3"/>
  <c r="AK48" i="3"/>
  <c r="AJ48" i="3"/>
  <c r="AI48" i="3"/>
  <c r="AH48" i="3"/>
  <c r="AK78" i="3"/>
  <c r="AJ78" i="3"/>
  <c r="AI78" i="3"/>
  <c r="AH78" i="3"/>
  <c r="AJ247" i="3"/>
  <c r="AI247" i="3"/>
  <c r="AH247" i="3"/>
  <c r="AK247" i="3"/>
  <c r="BB41" i="3"/>
  <c r="BA41" i="3"/>
  <c r="AZ41" i="3"/>
  <c r="AX41" i="3"/>
  <c r="AK165" i="3"/>
  <c r="AJ165" i="3"/>
  <c r="AI165" i="3"/>
  <c r="AH165" i="3"/>
  <c r="AK208" i="3"/>
  <c r="AI208" i="3"/>
  <c r="AJ208" i="3"/>
  <c r="AJ127" i="3"/>
  <c r="AI127" i="3"/>
  <c r="AH127" i="3"/>
  <c r="AA127" i="3"/>
  <c r="AE127" i="3"/>
  <c r="AK127" i="3"/>
  <c r="AK83" i="3"/>
  <c r="AI83" i="3"/>
  <c r="AH83" i="3"/>
  <c r="AJ83" i="3"/>
  <c r="BB54" i="3"/>
  <c r="BA54" i="3"/>
  <c r="AZ54" i="3"/>
  <c r="AX54" i="3"/>
  <c r="AI166" i="3"/>
  <c r="AK166" i="3"/>
  <c r="AJ166" i="3"/>
  <c r="AI132" i="3"/>
  <c r="AH132" i="3"/>
  <c r="AK132" i="3"/>
  <c r="AJ132" i="3"/>
  <c r="BB79" i="3"/>
  <c r="BA79" i="3"/>
  <c r="AZ79" i="3"/>
  <c r="AX79" i="3"/>
  <c r="AK53" i="3"/>
  <c r="AJ53" i="3"/>
  <c r="AI53" i="3"/>
  <c r="BB17" i="3"/>
  <c r="BA17" i="3"/>
  <c r="AZ17" i="3"/>
  <c r="AX17" i="3"/>
  <c r="BA8" i="3"/>
  <c r="BB8" i="3"/>
  <c r="AK188" i="3"/>
  <c r="AJ188" i="3"/>
  <c r="AI188" i="3"/>
  <c r="AH188" i="3"/>
  <c r="AJ173" i="3"/>
  <c r="AI173" i="3"/>
  <c r="AH173" i="3"/>
  <c r="AK173" i="3"/>
  <c r="AK134" i="3"/>
  <c r="AJ134" i="3"/>
  <c r="AI134" i="3"/>
  <c r="AH134" i="3"/>
  <c r="BB14" i="3"/>
  <c r="BA14" i="3"/>
  <c r="AZ14" i="3"/>
  <c r="AX14" i="3"/>
  <c r="BB77" i="3"/>
  <c r="BA77" i="3"/>
  <c r="AZ77" i="3"/>
  <c r="AX77" i="3"/>
  <c r="AK98" i="3"/>
  <c r="AJ98" i="3"/>
  <c r="AI98" i="3"/>
  <c r="AH98" i="3"/>
  <c r="AI178" i="3"/>
  <c r="AH178" i="3"/>
  <c r="AK178" i="3"/>
  <c r="AJ178" i="3"/>
  <c r="AJ153" i="3"/>
  <c r="AI153" i="3"/>
  <c r="AH153" i="3"/>
  <c r="AK153" i="3"/>
  <c r="BA75" i="3"/>
  <c r="BB75" i="3"/>
  <c r="AK236" i="3"/>
  <c r="AI236" i="3"/>
  <c r="AJ236" i="3"/>
  <c r="AK218" i="3"/>
  <c r="AJ218" i="3"/>
  <c r="AI218" i="3"/>
  <c r="AK106" i="3"/>
  <c r="AJ106" i="3"/>
  <c r="AI106" i="3"/>
  <c r="AH106" i="3"/>
  <c r="BA52" i="3"/>
  <c r="BB52" i="3"/>
  <c r="AJ119" i="3"/>
  <c r="AI119" i="3"/>
  <c r="AH119" i="3"/>
  <c r="AK119" i="3"/>
  <c r="AK29" i="3"/>
  <c r="AJ29" i="3"/>
  <c r="AI29" i="3"/>
  <c r="AH29" i="3"/>
  <c r="AK131" i="3"/>
  <c r="AJ131" i="3"/>
  <c r="AI131" i="3"/>
  <c r="AK196" i="3"/>
  <c r="AJ196" i="3"/>
  <c r="AI196" i="3"/>
  <c r="AJ181" i="3"/>
  <c r="AI181" i="3"/>
  <c r="AH181" i="3"/>
  <c r="AK181" i="3"/>
  <c r="AK179" i="3"/>
  <c r="AJ179" i="3"/>
  <c r="AI179" i="3"/>
  <c r="AH179" i="3"/>
  <c r="BB76" i="3"/>
  <c r="BA76" i="3"/>
  <c r="AK47" i="3"/>
  <c r="AJ47" i="3"/>
  <c r="AI47" i="3"/>
  <c r="AI50" i="3"/>
  <c r="AH50" i="3"/>
  <c r="AJ50" i="3"/>
  <c r="AK50" i="3"/>
  <c r="AK61" i="3"/>
  <c r="AJ61" i="3"/>
  <c r="AI61" i="3"/>
  <c r="AH61" i="3"/>
  <c r="AJ238" i="3"/>
  <c r="AI238" i="3"/>
  <c r="AK238" i="3"/>
  <c r="AI124" i="3"/>
  <c r="AJ124" i="3"/>
  <c r="AK124" i="3"/>
  <c r="AK38" i="3"/>
  <c r="AJ38" i="3"/>
  <c r="AI38" i="3"/>
  <c r="AH38" i="3"/>
  <c r="AK125" i="3"/>
  <c r="AJ125" i="3"/>
  <c r="AI125" i="3"/>
  <c r="AK164" i="3"/>
  <c r="AJ164" i="3"/>
  <c r="AI164" i="3"/>
  <c r="AK204" i="3"/>
  <c r="AJ204" i="3"/>
  <c r="AI204" i="3"/>
  <c r="AK229" i="3"/>
  <c r="AJ229" i="3"/>
  <c r="AI229" i="3"/>
  <c r="AH229" i="3"/>
  <c r="AK70" i="3"/>
  <c r="AJ70" i="3"/>
  <c r="AI70" i="3"/>
  <c r="AH70" i="3"/>
  <c r="BB69" i="3"/>
  <c r="BA69" i="3"/>
  <c r="AJ239" i="3"/>
  <c r="AI239" i="3"/>
  <c r="AK239" i="3"/>
  <c r="AK194" i="3"/>
  <c r="AJ194" i="3"/>
  <c r="AI194" i="3"/>
  <c r="AH194" i="3"/>
  <c r="BB18" i="3"/>
  <c r="BA18" i="3"/>
  <c r="AK226" i="3"/>
  <c r="AJ226" i="3"/>
  <c r="AI226" i="3"/>
  <c r="AH226" i="3"/>
  <c r="AJ149" i="3"/>
  <c r="AI149" i="3"/>
  <c r="AK149" i="3"/>
  <c r="AK90" i="3"/>
  <c r="AJ90" i="3"/>
  <c r="AI90" i="3"/>
  <c r="AH90" i="3"/>
  <c r="AK118" i="3"/>
  <c r="AJ118" i="3"/>
  <c r="AI118" i="3"/>
  <c r="BB16" i="3"/>
  <c r="BA16" i="3"/>
  <c r="AZ16" i="3"/>
  <c r="AX16" i="3"/>
  <c r="BB32" i="3"/>
  <c r="BA32" i="3"/>
  <c r="AJ51" i="3"/>
  <c r="AI51" i="3"/>
  <c r="AK51" i="3"/>
  <c r="AK141" i="3"/>
  <c r="AJ141" i="3"/>
  <c r="AI141" i="3"/>
  <c r="AH141" i="3"/>
  <c r="BB19" i="3"/>
  <c r="BA19" i="3"/>
  <c r="AJ195" i="3"/>
  <c r="AI195" i="3"/>
  <c r="AK195" i="3"/>
  <c r="AK163" i="3"/>
  <c r="AJ163" i="3"/>
  <c r="AI163" i="3"/>
  <c r="AH163" i="3"/>
  <c r="AA163" i="3"/>
  <c r="AE163" i="3"/>
  <c r="AK109" i="3"/>
  <c r="AJ109" i="3"/>
  <c r="AI109" i="3"/>
  <c r="AH109" i="3"/>
  <c r="BB63" i="3"/>
  <c r="BA63" i="3"/>
  <c r="AZ63" i="3"/>
  <c r="AX63" i="3"/>
  <c r="AK100" i="3"/>
  <c r="AJ100" i="3"/>
  <c r="AI100" i="3"/>
  <c r="AH100" i="3"/>
  <c r="AK68" i="3"/>
  <c r="AJ68" i="3"/>
  <c r="AI68" i="3"/>
  <c r="AH68" i="3"/>
  <c r="AK147" i="3"/>
  <c r="AJ147" i="3"/>
  <c r="AI147" i="3"/>
  <c r="AK177" i="3"/>
  <c r="AJ177" i="3"/>
  <c r="AI177" i="3"/>
  <c r="AH177" i="3"/>
  <c r="BB6" i="3"/>
  <c r="BA6" i="3"/>
  <c r="AZ6" i="3"/>
  <c r="AX6" i="3"/>
  <c r="AK157" i="3"/>
  <c r="AJ157" i="3"/>
  <c r="AI157" i="3"/>
  <c r="AK49" i="3"/>
  <c r="AJ49" i="3"/>
  <c r="AI49" i="3"/>
  <c r="AH49" i="3"/>
  <c r="AK123" i="3"/>
  <c r="AJ123" i="3"/>
  <c r="AI123" i="3"/>
  <c r="AK108" i="3"/>
  <c r="AJ108" i="3"/>
  <c r="AI108" i="3"/>
  <c r="BB28" i="3"/>
  <c r="BA28" i="3"/>
  <c r="AZ28" i="3"/>
  <c r="AX28" i="3"/>
  <c r="BB2" i="3"/>
  <c r="BA2" i="3"/>
  <c r="AZ2" i="3"/>
  <c r="AX2" i="3"/>
  <c r="BB49" i="3"/>
  <c r="BA49" i="3"/>
  <c r="AZ49" i="3"/>
  <c r="AX49" i="3"/>
  <c r="AJ246" i="3"/>
  <c r="AI246" i="3"/>
  <c r="AK246" i="3"/>
  <c r="AK198" i="3"/>
  <c r="AJ198" i="3"/>
  <c r="AI198" i="3"/>
  <c r="AH198" i="3"/>
  <c r="AK103" i="3"/>
  <c r="AJ103" i="3"/>
  <c r="AI103" i="3"/>
  <c r="AK31" i="3"/>
  <c r="AJ31" i="3"/>
  <c r="AI31" i="3"/>
  <c r="AH31" i="3"/>
  <c r="BB23" i="3"/>
  <c r="BA23" i="3"/>
  <c r="AZ23" i="3"/>
  <c r="AX23" i="3"/>
  <c r="AK85" i="3"/>
  <c r="AJ85" i="3"/>
  <c r="AI85" i="3"/>
  <c r="AI220" i="3"/>
  <c r="AK220" i="3"/>
  <c r="AJ220" i="3"/>
  <c r="AK155" i="3"/>
  <c r="AJ155" i="3"/>
  <c r="AI155" i="3"/>
  <c r="AK101" i="3"/>
  <c r="AJ101" i="3"/>
  <c r="AI101" i="3"/>
  <c r="AK115" i="3"/>
  <c r="AJ115" i="3"/>
  <c r="AI115" i="3"/>
  <c r="AJ105" i="3"/>
  <c r="AI105" i="3"/>
  <c r="AK105" i="3"/>
  <c r="AK210" i="3"/>
  <c r="AJ210" i="3"/>
  <c r="AI210" i="3"/>
  <c r="AH210" i="3"/>
  <c r="AI170" i="3"/>
  <c r="AK170" i="3"/>
  <c r="AJ170" i="3"/>
  <c r="BB51" i="3"/>
  <c r="BA51" i="3"/>
  <c r="AZ51" i="3"/>
  <c r="AX51" i="3"/>
  <c r="AI243" i="3"/>
  <c r="AH243" i="3"/>
  <c r="AK243" i="3"/>
  <c r="AJ243" i="3"/>
  <c r="AJ227" i="3"/>
  <c r="AI227" i="3"/>
  <c r="AK227" i="3"/>
  <c r="AK185" i="3"/>
  <c r="AJ185" i="3"/>
  <c r="AI185" i="3"/>
  <c r="AK151" i="3"/>
  <c r="AJ151" i="3"/>
  <c r="AI151" i="3"/>
  <c r="AH151" i="3"/>
  <c r="AK112" i="3"/>
  <c r="AJ112" i="3"/>
  <c r="AI112" i="3"/>
  <c r="AK40" i="3"/>
  <c r="AJ40" i="3"/>
  <c r="AI40" i="3"/>
  <c r="AK39" i="3"/>
  <c r="AJ39" i="3"/>
  <c r="AI39" i="3"/>
  <c r="AK175" i="3"/>
  <c r="AJ175" i="3"/>
  <c r="AI175" i="3"/>
  <c r="AH175" i="3"/>
  <c r="BB71" i="3"/>
  <c r="BA71" i="3"/>
  <c r="BA22" i="3"/>
  <c r="BB22" i="3"/>
  <c r="AK184" i="3"/>
  <c r="AJ184" i="3"/>
  <c r="AI184" i="3"/>
  <c r="AK82" i="3"/>
  <c r="AJ82" i="3"/>
  <c r="AI82" i="3"/>
  <c r="AJ219" i="3"/>
  <c r="AK219" i="3"/>
  <c r="AI219" i="3"/>
  <c r="AK202" i="3"/>
  <c r="AJ202" i="3"/>
  <c r="AI202" i="3"/>
  <c r="AH202" i="3"/>
  <c r="AJ203" i="3"/>
  <c r="AI203" i="3"/>
  <c r="AK203" i="3"/>
  <c r="AI235" i="3"/>
  <c r="AK235" i="3"/>
  <c r="AJ235" i="3"/>
  <c r="AI140" i="3"/>
  <c r="AK140" i="3"/>
  <c r="AJ140" i="3"/>
  <c r="BB48" i="3"/>
  <c r="BA48" i="3"/>
  <c r="AZ48" i="3"/>
  <c r="AX48" i="3"/>
  <c r="BB21" i="3"/>
  <c r="BA21" i="3"/>
  <c r="AK69" i="3"/>
  <c r="AJ69" i="3"/>
  <c r="AI69" i="3"/>
  <c r="AH69" i="3"/>
  <c r="AI228" i="3"/>
  <c r="AH228" i="3"/>
  <c r="AK228" i="3"/>
  <c r="AJ228" i="3"/>
  <c r="AK183" i="3"/>
  <c r="AJ183" i="3"/>
  <c r="AI183" i="3"/>
  <c r="AH183" i="3"/>
  <c r="AJ74" i="3"/>
  <c r="AK74" i="3"/>
  <c r="AI74" i="3"/>
  <c r="AH74" i="3"/>
  <c r="AI27" i="3"/>
  <c r="AK27" i="3"/>
  <c r="AJ27" i="3"/>
  <c r="AK214" i="3"/>
  <c r="AJ214" i="3"/>
  <c r="AI214" i="3"/>
  <c r="AK144" i="3"/>
  <c r="AI144" i="3"/>
  <c r="AH144" i="3"/>
  <c r="AJ144" i="3"/>
  <c r="AJ97" i="3"/>
  <c r="AI97" i="3"/>
  <c r="AH97" i="3"/>
  <c r="AK97" i="3"/>
  <c r="BB20" i="3"/>
  <c r="BA20" i="3"/>
  <c r="BB10" i="3"/>
  <c r="BA10" i="3"/>
  <c r="AK73" i="3"/>
  <c r="AI73" i="3"/>
  <c r="AJ73" i="3"/>
  <c r="AK93" i="3"/>
  <c r="AJ93" i="3"/>
  <c r="AI93" i="3"/>
  <c r="BB65" i="3"/>
  <c r="BA65" i="3"/>
  <c r="AK162" i="3"/>
  <c r="AJ162" i="3"/>
  <c r="AI162" i="3"/>
  <c r="AH162" i="3"/>
  <c r="AK156" i="3"/>
  <c r="AJ156" i="3"/>
  <c r="AI156" i="3"/>
  <c r="BB64" i="3"/>
  <c r="BA64" i="3"/>
  <c r="BB3" i="3"/>
  <c r="BA3" i="3"/>
  <c r="AZ3" i="3"/>
  <c r="AX3" i="3"/>
  <c r="AK221" i="3"/>
  <c r="AJ221" i="3"/>
  <c r="AI221" i="3"/>
  <c r="AH221" i="3"/>
  <c r="BB73" i="3"/>
  <c r="BA73" i="3"/>
  <c r="AZ73" i="3"/>
  <c r="AX73" i="3"/>
  <c r="AK33" i="3"/>
  <c r="AJ33" i="3"/>
  <c r="AI33" i="3"/>
  <c r="AH33" i="3"/>
  <c r="AK222" i="3"/>
  <c r="AJ222" i="3"/>
  <c r="AI222" i="3"/>
  <c r="AH222" i="3"/>
  <c r="AK46" i="3"/>
  <c r="AJ46" i="3"/>
  <c r="AI46" i="3"/>
  <c r="BA29" i="3"/>
  <c r="BB29" i="3"/>
  <c r="AK62" i="3"/>
  <c r="AJ62" i="3"/>
  <c r="AI62" i="3"/>
  <c r="AH62" i="3"/>
  <c r="BB24" i="3"/>
  <c r="BA24" i="3"/>
  <c r="AZ24" i="3"/>
  <c r="AX24" i="3"/>
  <c r="BB53" i="3"/>
  <c r="BA53" i="3"/>
  <c r="AK237" i="3"/>
  <c r="AJ237" i="3"/>
  <c r="AI237" i="3"/>
  <c r="AK167" i="3"/>
  <c r="AJ167" i="3"/>
  <c r="AI167" i="3"/>
  <c r="AH167" i="3"/>
  <c r="AK136" i="3"/>
  <c r="AJ136" i="3"/>
  <c r="AI136" i="3"/>
  <c r="AH136" i="3"/>
  <c r="AJ89" i="3"/>
  <c r="AI89" i="3"/>
  <c r="AK89" i="3"/>
  <c r="BB66" i="3"/>
  <c r="BA66" i="3"/>
  <c r="AZ66" i="3"/>
  <c r="AX66" i="3"/>
  <c r="AK32" i="3"/>
  <c r="AJ32" i="3"/>
  <c r="AI32" i="3"/>
  <c r="AH32" i="3"/>
  <c r="AJ44" i="3"/>
  <c r="AI44" i="3"/>
  <c r="AK44" i="3"/>
  <c r="AI58" i="3"/>
  <c r="AK58" i="3"/>
  <c r="AJ58" i="3"/>
  <c r="AI110" i="3"/>
  <c r="AK110" i="3"/>
  <c r="AJ110" i="3"/>
  <c r="BB25" i="3"/>
  <c r="BA25" i="3"/>
  <c r="AZ25" i="3"/>
  <c r="AX25" i="3"/>
  <c r="BB11" i="3"/>
  <c r="BA11" i="3"/>
  <c r="AZ11" i="3"/>
  <c r="AX11" i="3"/>
  <c r="AK193" i="3"/>
  <c r="AI193" i="3"/>
  <c r="AJ193" i="3"/>
  <c r="AK81" i="3"/>
  <c r="AJ81" i="3"/>
  <c r="AI81" i="3"/>
  <c r="AH81" i="3"/>
  <c r="AI102" i="3"/>
  <c r="AK102" i="3"/>
  <c r="AJ102" i="3"/>
  <c r="AJ67" i="3"/>
  <c r="AI67" i="3"/>
  <c r="AH67" i="3"/>
  <c r="AK67" i="3"/>
  <c r="AK174" i="3"/>
  <c r="AJ174" i="3"/>
  <c r="AI174" i="3"/>
  <c r="AI142" i="3"/>
  <c r="AH142" i="3"/>
  <c r="AK142" i="3"/>
  <c r="AJ142" i="3"/>
  <c r="BB56" i="3"/>
  <c r="BA56" i="3"/>
  <c r="BB59" i="3"/>
  <c r="BA59" i="3"/>
  <c r="AZ59" i="3"/>
  <c r="AX59" i="3"/>
  <c r="BB26" i="3"/>
  <c r="BA26" i="3"/>
  <c r="AZ26" i="3"/>
  <c r="AX26" i="3"/>
  <c r="AK45" i="3"/>
  <c r="AJ45" i="3"/>
  <c r="AI45" i="3"/>
  <c r="AH45" i="3"/>
  <c r="BB30" i="3"/>
  <c r="BA30" i="3"/>
  <c r="AK55" i="3"/>
  <c r="AJ55" i="3"/>
  <c r="AI55" i="3"/>
  <c r="AH55" i="3"/>
  <c r="AK96" i="3"/>
  <c r="AJ96" i="3"/>
  <c r="AI96" i="3"/>
  <c r="AH96" i="3"/>
  <c r="AK41" i="3"/>
  <c r="AJ41" i="3"/>
  <c r="AI41" i="3"/>
  <c r="AH41" i="3"/>
  <c r="BB12" i="3"/>
  <c r="BA12" i="3"/>
  <c r="AZ12" i="3"/>
  <c r="AX12" i="3"/>
  <c r="AK209" i="3"/>
  <c r="AJ209" i="3"/>
  <c r="AI209" i="3"/>
  <c r="AH209" i="3"/>
  <c r="AK64" i="3"/>
  <c r="AJ64" i="3"/>
  <c r="AI64" i="3"/>
  <c r="AH64" i="3"/>
  <c r="BB34" i="3"/>
  <c r="BA34" i="3"/>
  <c r="AZ34" i="3"/>
  <c r="AX34" i="3"/>
  <c r="BA50" i="3"/>
  <c r="AZ50" i="3"/>
  <c r="AX50" i="3"/>
  <c r="BB50" i="3"/>
  <c r="AK230" i="3"/>
  <c r="AJ230" i="3"/>
  <c r="AI230" i="3"/>
  <c r="AK154" i="3"/>
  <c r="AJ154" i="3"/>
  <c r="AI154" i="3"/>
  <c r="AH154" i="3"/>
  <c r="AJ77" i="3"/>
  <c r="AI77" i="3"/>
  <c r="AK77" i="3"/>
  <c r="BB58" i="3"/>
  <c r="BA58" i="3"/>
  <c r="AI192" i="3"/>
  <c r="AK192" i="3"/>
  <c r="AJ192" i="3"/>
  <c r="BA60" i="3"/>
  <c r="AZ60" i="3"/>
  <c r="AX60" i="3"/>
  <c r="BB60" i="3"/>
  <c r="AK26" i="3"/>
  <c r="AJ26" i="3"/>
  <c r="AI26" i="3"/>
  <c r="AK87" i="3"/>
  <c r="AJ87" i="3"/>
  <c r="AI87" i="3"/>
  <c r="AH87" i="3"/>
  <c r="BB33" i="3"/>
  <c r="BA33" i="3"/>
  <c r="BA46" i="3"/>
  <c r="AZ46" i="3"/>
  <c r="AX46" i="3"/>
  <c r="BB46" i="3"/>
  <c r="AK234" i="3"/>
  <c r="AJ234" i="3"/>
  <c r="AI234" i="3"/>
  <c r="AK205" i="3"/>
  <c r="AJ205" i="3"/>
  <c r="AI205" i="3"/>
  <c r="AK126" i="3"/>
  <c r="AJ126" i="3"/>
  <c r="AI126" i="3"/>
  <c r="BB55" i="3"/>
  <c r="BA55" i="3"/>
  <c r="BB85" i="3"/>
  <c r="BA85" i="3"/>
  <c r="BB13" i="3"/>
  <c r="BA13" i="3"/>
  <c r="AZ13" i="3"/>
  <c r="AX13" i="3"/>
  <c r="AK189" i="3"/>
  <c r="AJ189" i="3"/>
  <c r="AI189" i="3"/>
  <c r="AH189" i="3"/>
  <c r="AA189" i="3"/>
  <c r="AE189" i="3"/>
  <c r="AI158" i="3"/>
  <c r="AK158" i="3"/>
  <c r="AJ158" i="3"/>
  <c r="AK65" i="3"/>
  <c r="AJ65" i="3"/>
  <c r="AI65" i="3"/>
  <c r="BB35" i="3"/>
  <c r="BA35" i="3"/>
  <c r="AZ35" i="3"/>
  <c r="AX35" i="3"/>
  <c r="AK172" i="3"/>
  <c r="AJ172" i="3"/>
  <c r="AI172" i="3"/>
  <c r="AK245" i="3"/>
  <c r="AJ245" i="3"/>
  <c r="AI245" i="3"/>
  <c r="AK129" i="3"/>
  <c r="AJ129" i="3"/>
  <c r="AI129" i="3"/>
  <c r="AK176" i="3"/>
  <c r="AJ176" i="3"/>
  <c r="AI176" i="3"/>
  <c r="AK130" i="3"/>
  <c r="AJ130" i="3"/>
  <c r="AI130" i="3"/>
  <c r="AI94" i="3"/>
  <c r="AK94" i="3"/>
  <c r="AJ94" i="3"/>
  <c r="AJ251" i="3"/>
  <c r="AK251" i="3"/>
  <c r="AI251" i="3"/>
  <c r="AK171" i="3"/>
  <c r="AJ171" i="3"/>
  <c r="AI171" i="3"/>
  <c r="AH171" i="3"/>
  <c r="AI116" i="3"/>
  <c r="AK116" i="3"/>
  <c r="AJ116" i="3"/>
  <c r="AJ145" i="3"/>
  <c r="AI145" i="3"/>
  <c r="AH145" i="3"/>
  <c r="AK145" i="3"/>
  <c r="AI250" i="3"/>
  <c r="AJ250" i="3"/>
  <c r="AK250" i="3"/>
  <c r="AK225" i="3"/>
  <c r="AJ225" i="3"/>
  <c r="AI225" i="3"/>
  <c r="AK128" i="3"/>
  <c r="AJ128" i="3"/>
  <c r="AI128" i="3"/>
  <c r="AK207" i="3"/>
  <c r="AJ207" i="3"/>
  <c r="AI207" i="3"/>
  <c r="AH207" i="3"/>
  <c r="AI186" i="3"/>
  <c r="AH186" i="3"/>
  <c r="AK186" i="3"/>
  <c r="AJ186" i="3"/>
  <c r="AK139" i="3"/>
  <c r="AJ139" i="3"/>
  <c r="AI139" i="3"/>
  <c r="AH139" i="3"/>
  <c r="AK72" i="3"/>
  <c r="AJ72" i="3"/>
  <c r="AI72" i="3"/>
  <c r="AK122" i="3"/>
  <c r="AJ122" i="3"/>
  <c r="AI122" i="3"/>
  <c r="AJ21" i="3"/>
  <c r="AI21" i="3"/>
  <c r="AH21" i="3"/>
  <c r="AK21" i="3"/>
  <c r="AK242" i="3"/>
  <c r="AJ242" i="3"/>
  <c r="AI242" i="3"/>
  <c r="AK104" i="3"/>
  <c r="AJ104" i="3"/>
  <c r="AI104" i="3"/>
  <c r="AK75" i="3"/>
  <c r="AJ75" i="3"/>
  <c r="AI75" i="3"/>
  <c r="AH75" i="3"/>
  <c r="AK111" i="3"/>
  <c r="AJ111" i="3"/>
  <c r="AI111" i="3"/>
  <c r="AH111" i="3"/>
  <c r="AK92" i="3"/>
  <c r="AJ92" i="3"/>
  <c r="AI92" i="3"/>
  <c r="AH92" i="3"/>
  <c r="BB42" i="3"/>
  <c r="BA42" i="3"/>
  <c r="AZ42" i="3"/>
  <c r="AX42" i="3"/>
  <c r="AK191" i="3"/>
  <c r="AJ191" i="3"/>
  <c r="AI191" i="3"/>
  <c r="AH191" i="3"/>
  <c r="AJ211" i="3"/>
  <c r="AK211" i="3"/>
  <c r="AI211" i="3"/>
  <c r="AH211" i="3"/>
  <c r="AJ215" i="3"/>
  <c r="AI215" i="3"/>
  <c r="AH215" i="3"/>
  <c r="AK215" i="3"/>
  <c r="AK190" i="3"/>
  <c r="AI190" i="3"/>
  <c r="AH190" i="3"/>
  <c r="AJ190" i="3"/>
  <c r="AK159" i="3"/>
  <c r="AJ159" i="3"/>
  <c r="AI159" i="3"/>
  <c r="AK107" i="3"/>
  <c r="AJ107" i="3"/>
  <c r="AI107" i="3"/>
  <c r="BA72" i="3"/>
  <c r="AZ72" i="3"/>
  <c r="AX72" i="3"/>
  <c r="BB72" i="3"/>
  <c r="AK42" i="3"/>
  <c r="AJ42" i="3"/>
  <c r="AI42" i="3"/>
  <c r="BB15" i="3"/>
  <c r="BA15" i="3"/>
  <c r="BB82" i="3"/>
  <c r="BA82" i="3"/>
  <c r="AZ82" i="3"/>
  <c r="AX82" i="3"/>
  <c r="BB44" i="3"/>
  <c r="BA44" i="3"/>
  <c r="AK213" i="3"/>
  <c r="AJ213" i="3"/>
  <c r="AI213" i="3"/>
  <c r="AH213" i="3"/>
  <c r="AK152" i="3"/>
  <c r="AJ152" i="3"/>
  <c r="AI152" i="3"/>
  <c r="AH152" i="3"/>
  <c r="AI43" i="3"/>
  <c r="AK43" i="3"/>
  <c r="AJ43" i="3"/>
  <c r="AK232" i="3"/>
  <c r="AJ232" i="3"/>
  <c r="AI232" i="3"/>
  <c r="AK146" i="3"/>
  <c r="AI146" i="3"/>
  <c r="AH146" i="3"/>
  <c r="AJ146" i="3"/>
  <c r="BB74" i="3"/>
  <c r="BA74" i="3"/>
  <c r="AZ74" i="3"/>
  <c r="AX74" i="3"/>
  <c r="BB36" i="3"/>
  <c r="BA36" i="3"/>
  <c r="AZ36" i="3"/>
  <c r="AX36" i="3"/>
  <c r="AJ59" i="3"/>
  <c r="AI59" i="3"/>
  <c r="AK59" i="3"/>
  <c r="BB9" i="3"/>
  <c r="BA9" i="3"/>
  <c r="AK95" i="3"/>
  <c r="AJ95" i="3"/>
  <c r="AI95" i="3"/>
  <c r="AH95" i="3"/>
  <c r="BB43" i="3"/>
  <c r="BA43" i="3"/>
  <c r="AJ161" i="3"/>
  <c r="AI161" i="3"/>
  <c r="AK161" i="3"/>
  <c r="AK169" i="3"/>
  <c r="AJ169" i="3"/>
  <c r="AI169" i="3"/>
  <c r="AH169" i="3"/>
  <c r="AK187" i="3"/>
  <c r="AJ187" i="3"/>
  <c r="AI187" i="3"/>
  <c r="AH187" i="3"/>
  <c r="BB81" i="3"/>
  <c r="BA81" i="3"/>
  <c r="BB61" i="3"/>
  <c r="BA61" i="3"/>
  <c r="BB7" i="3"/>
  <c r="BA7" i="3"/>
  <c r="AI84" i="3"/>
  <c r="AK84" i="3"/>
  <c r="AJ84" i="3"/>
  <c r="AK137" i="3"/>
  <c r="AJ137" i="3"/>
  <c r="AI137" i="3"/>
  <c r="AK88" i="3"/>
  <c r="AJ88" i="3"/>
  <c r="AI88" i="3"/>
  <c r="AK79" i="3"/>
  <c r="AJ79" i="3"/>
  <c r="AI79" i="3"/>
  <c r="AJ135" i="3"/>
  <c r="AI135" i="3"/>
  <c r="AK135" i="3"/>
  <c r="AK91" i="3"/>
  <c r="AJ91" i="3"/>
  <c r="AI91" i="3"/>
  <c r="AH91" i="3"/>
  <c r="AJ36" i="3"/>
  <c r="AI36" i="3"/>
  <c r="AK36" i="3"/>
  <c r="AK224" i="3"/>
  <c r="AI224" i="3"/>
  <c r="AH224" i="3"/>
  <c r="AJ224" i="3"/>
  <c r="AI76" i="3"/>
  <c r="AH76" i="3"/>
  <c r="AK76" i="3"/>
  <c r="AJ76" i="3"/>
  <c r="AI212" i="3"/>
  <c r="AK212" i="3"/>
  <c r="AJ212" i="3"/>
  <c r="AK114" i="3"/>
  <c r="AJ114" i="3"/>
  <c r="AI114" i="3"/>
  <c r="AK71" i="3"/>
  <c r="AJ71" i="3"/>
  <c r="AI71" i="3"/>
  <c r="AK23" i="3"/>
  <c r="AJ23" i="3"/>
  <c r="AI23" i="3"/>
  <c r="AH23" i="3"/>
  <c r="AK52" i="3"/>
  <c r="AJ52" i="3"/>
  <c r="AI52" i="3"/>
  <c r="AH52" i="3"/>
  <c r="BB31" i="3"/>
  <c r="BA31" i="3"/>
  <c r="AI217" i="3"/>
  <c r="AK217" i="3"/>
  <c r="AJ217" i="3"/>
  <c r="AK99" i="3"/>
  <c r="AJ99" i="3"/>
  <c r="AI99" i="3"/>
  <c r="AH99" i="3"/>
  <c r="AI150" i="3"/>
  <c r="AK150" i="3"/>
  <c r="AJ150" i="3"/>
  <c r="AK138" i="3"/>
  <c r="AJ138" i="3"/>
  <c r="AI138" i="3"/>
  <c r="AK30" i="3"/>
  <c r="AJ30" i="3"/>
  <c r="AI30" i="3"/>
  <c r="AK25" i="3"/>
  <c r="AJ25" i="3"/>
  <c r="AI25" i="3"/>
  <c r="AJ28" i="3"/>
  <c r="AI28" i="3"/>
  <c r="AK28" i="3"/>
  <c r="AK244" i="3"/>
  <c r="AI244" i="3"/>
  <c r="AH244" i="3"/>
  <c r="AJ244" i="3"/>
  <c r="AJ113" i="3"/>
  <c r="AI113" i="3"/>
  <c r="AK113" i="3"/>
  <c r="AK216" i="3"/>
  <c r="AI216" i="3"/>
  <c r="AJ216" i="3"/>
  <c r="AK240" i="3"/>
  <c r="AJ240" i="3"/>
  <c r="AI240" i="3"/>
  <c r="AH240" i="3"/>
  <c r="BB47" i="3"/>
  <c r="BA47" i="3"/>
  <c r="AZ47" i="3"/>
  <c r="AX47" i="3"/>
  <c r="BB5" i="3"/>
  <c r="BA5" i="3"/>
  <c r="AK199" i="3"/>
  <c r="AJ199" i="3"/>
  <c r="AI199" i="3"/>
  <c r="AK121" i="3"/>
  <c r="AI121" i="3"/>
  <c r="AJ121" i="3"/>
  <c r="AK57" i="3"/>
  <c r="AJ57" i="3"/>
  <c r="AI57" i="3"/>
  <c r="AH57" i="3"/>
  <c r="BB40" i="3"/>
  <c r="BA40" i="3"/>
  <c r="BB27" i="3"/>
  <c r="BA27" i="3"/>
  <c r="AI35" i="3"/>
  <c r="AH35" i="3"/>
  <c r="AK35" i="3"/>
  <c r="AJ35" i="3"/>
  <c r="BB39" i="3"/>
  <c r="BA39" i="3"/>
  <c r="AK206" i="3"/>
  <c r="AJ206" i="3"/>
  <c r="AI206" i="3"/>
  <c r="AJ223" i="3"/>
  <c r="AI223" i="3"/>
  <c r="AK223" i="3"/>
  <c r="AK197" i="3"/>
  <c r="AJ197" i="3"/>
  <c r="AI197" i="3"/>
  <c r="AK143" i="3"/>
  <c r="AJ143" i="3"/>
  <c r="AI143" i="3"/>
  <c r="AH143" i="3"/>
  <c r="BA78" i="3"/>
  <c r="AZ78" i="3"/>
  <c r="AX78" i="3"/>
  <c r="BB78" i="3"/>
  <c r="BA68" i="3"/>
  <c r="AZ68" i="3"/>
  <c r="AX68" i="3"/>
  <c r="BB68" i="3"/>
  <c r="BB4" i="3"/>
  <c r="BA4" i="3"/>
  <c r="AZ4" i="3"/>
  <c r="AX4" i="3"/>
  <c r="AJ233" i="3"/>
  <c r="AK233" i="3"/>
  <c r="AI233" i="3"/>
  <c r="AH233" i="3"/>
  <c r="BB62" i="3"/>
  <c r="BA62" i="3"/>
  <c r="AZ62" i="3"/>
  <c r="AX62" i="3"/>
  <c r="BB38" i="3"/>
  <c r="BA38" i="3"/>
  <c r="AI200" i="3"/>
  <c r="AK200" i="3"/>
  <c r="AJ200" i="3"/>
  <c r="AK168" i="3"/>
  <c r="AJ168" i="3"/>
  <c r="AI168" i="3"/>
  <c r="AH168" i="3"/>
  <c r="BB84" i="3"/>
  <c r="BA84" i="3"/>
  <c r="AK148" i="3"/>
  <c r="AJ148" i="3"/>
  <c r="AI148" i="3"/>
  <c r="AH148" i="3"/>
  <c r="BB45" i="3"/>
  <c r="BA45" i="3"/>
  <c r="AK34" i="3"/>
  <c r="AI34" i="3"/>
  <c r="AH34" i="3"/>
  <c r="AJ34" i="3"/>
  <c r="AK248" i="3"/>
  <c r="AJ248" i="3"/>
  <c r="AI248" i="3"/>
  <c r="AH248" i="3"/>
  <c r="AK80" i="3"/>
  <c r="AJ80" i="3"/>
  <c r="AI80" i="3"/>
  <c r="AH80" i="3"/>
  <c r="AK54" i="3"/>
  <c r="AJ54" i="3"/>
  <c r="AI54" i="3"/>
  <c r="AH54" i="3"/>
  <c r="AK60" i="3"/>
  <c r="AJ60" i="3"/>
  <c r="AI60" i="3"/>
  <c r="AH60" i="3"/>
  <c r="AK120" i="3"/>
  <c r="AI120" i="3"/>
  <c r="AH120" i="3"/>
  <c r="AJ120" i="3"/>
  <c r="AK86" i="3"/>
  <c r="AJ86" i="3"/>
  <c r="AI86" i="3"/>
  <c r="AK63" i="3"/>
  <c r="AJ63" i="3"/>
  <c r="AI63" i="3"/>
  <c r="AI66" i="3"/>
  <c r="AH66" i="3"/>
  <c r="AK66" i="3"/>
  <c r="AJ66" i="3"/>
  <c r="BB80" i="3"/>
  <c r="BA80" i="3"/>
  <c r="AJ231" i="3"/>
  <c r="AI231" i="3"/>
  <c r="AH231" i="3"/>
  <c r="AK231" i="3"/>
  <c r="AK201" i="3"/>
  <c r="AJ201" i="3"/>
  <c r="AI201" i="3"/>
  <c r="BB83" i="3"/>
  <c r="BA83" i="3"/>
  <c r="BB87" i="3"/>
  <c r="BA87" i="3"/>
  <c r="AZ87" i="3"/>
  <c r="AX87" i="3"/>
  <c r="AK56" i="3"/>
  <c r="AJ56" i="3"/>
  <c r="AI56" i="3"/>
  <c r="BB70" i="3"/>
  <c r="BA70" i="3"/>
  <c r="AZ70" i="3"/>
  <c r="AX70" i="3"/>
  <c r="AK133" i="3"/>
  <c r="AJ133" i="3"/>
  <c r="AI133" i="3"/>
  <c r="AH133" i="3"/>
  <c r="AJ117" i="3"/>
  <c r="AI117" i="3"/>
  <c r="AH117" i="3"/>
  <c r="AK117" i="3"/>
  <c r="AK241" i="3"/>
  <c r="AJ241" i="3"/>
  <c r="AI241" i="3"/>
  <c r="AK160" i="3"/>
  <c r="AJ160" i="3"/>
  <c r="AI160" i="3"/>
  <c r="BA37" i="3"/>
  <c r="AZ37" i="3"/>
  <c r="AX37" i="3"/>
  <c r="BB37" i="3"/>
  <c r="AK182" i="3"/>
  <c r="AJ182" i="3"/>
  <c r="AI182" i="3"/>
  <c r="BB57" i="3"/>
  <c r="BA57" i="3"/>
  <c r="AZ57" i="3"/>
  <c r="AX57" i="3"/>
  <c r="AK22" i="3"/>
  <c r="AJ22" i="3"/>
  <c r="AI22" i="3"/>
  <c r="AK180" i="3"/>
  <c r="AJ180" i="3"/>
  <c r="AI180" i="3"/>
  <c r="AK24" i="3"/>
  <c r="AJ24" i="3"/>
  <c r="AI24" i="3"/>
  <c r="BB67" i="3"/>
  <c r="BA67" i="3"/>
  <c r="BB86" i="3"/>
  <c r="BA86" i="3"/>
  <c r="AZ86" i="3"/>
  <c r="AX86" i="3"/>
  <c r="AK37" i="3"/>
  <c r="AJ37" i="3"/>
  <c r="AI37" i="3"/>
  <c r="AH37" i="3"/>
  <c r="AH249" i="3"/>
  <c r="AE252" i="3"/>
  <c r="AD252" i="3"/>
  <c r="AB231" i="3"/>
  <c r="AA231" i="3"/>
  <c r="AA66" i="3"/>
  <c r="AB66" i="3"/>
  <c r="AA80" i="3"/>
  <c r="AB80" i="3"/>
  <c r="AB57" i="3"/>
  <c r="AA57" i="3"/>
  <c r="AA99" i="3"/>
  <c r="AB99" i="3"/>
  <c r="AB52" i="3"/>
  <c r="AA52" i="3"/>
  <c r="AB91" i="3"/>
  <c r="AA91" i="3"/>
  <c r="AA187" i="3"/>
  <c r="AB187" i="3"/>
  <c r="AB146" i="3"/>
  <c r="AA146" i="3"/>
  <c r="AB152" i="3"/>
  <c r="AA152" i="3"/>
  <c r="AB190" i="3"/>
  <c r="AA190" i="3"/>
  <c r="AA191" i="3"/>
  <c r="AB191" i="3"/>
  <c r="AB111" i="3"/>
  <c r="AA111" i="3"/>
  <c r="AB145" i="3"/>
  <c r="AA145" i="3"/>
  <c r="AH251" i="3"/>
  <c r="AA209" i="3"/>
  <c r="AB209" i="3"/>
  <c r="AB96" i="3"/>
  <c r="AA96" i="3"/>
  <c r="AB45" i="3"/>
  <c r="AA45" i="3"/>
  <c r="AA67" i="3"/>
  <c r="AB67" i="3"/>
  <c r="AA32" i="3"/>
  <c r="AB32" i="3"/>
  <c r="AA136" i="3"/>
  <c r="AB136" i="3"/>
  <c r="AA33" i="3"/>
  <c r="AB33" i="3"/>
  <c r="AH73" i="3"/>
  <c r="AZ22" i="3"/>
  <c r="AX22" i="3"/>
  <c r="AB210" i="3"/>
  <c r="AA210" i="3"/>
  <c r="AB100" i="3"/>
  <c r="AA100" i="3"/>
  <c r="AB141" i="3"/>
  <c r="AA141" i="3"/>
  <c r="AB194" i="3"/>
  <c r="AA194" i="3"/>
  <c r="AA70" i="3"/>
  <c r="AB70" i="3"/>
  <c r="AB61" i="3"/>
  <c r="AA61" i="3"/>
  <c r="AB98" i="3"/>
  <c r="AA98" i="3"/>
  <c r="AH208" i="3"/>
  <c r="AA247" i="3"/>
  <c r="AB247" i="3"/>
  <c r="AB37" i="3"/>
  <c r="AA37" i="3"/>
  <c r="AB117" i="3"/>
  <c r="AA117" i="3"/>
  <c r="AA120" i="3"/>
  <c r="AB120" i="3"/>
  <c r="AA168" i="3"/>
  <c r="AB168" i="3"/>
  <c r="AA249" i="3"/>
  <c r="AB249" i="3"/>
  <c r="AH24" i="3"/>
  <c r="AH160" i="3"/>
  <c r="AH63" i="3"/>
  <c r="AZ45" i="3"/>
  <c r="AX45" i="3"/>
  <c r="AZ5" i="3"/>
  <c r="AX5" i="3"/>
  <c r="AH216" i="3"/>
  <c r="AH114" i="3"/>
  <c r="AA76" i="3"/>
  <c r="AB76" i="3"/>
  <c r="AH88" i="3"/>
  <c r="AH84" i="3"/>
  <c r="AZ43" i="3"/>
  <c r="AX43" i="3"/>
  <c r="AH59" i="3"/>
  <c r="AH107" i="3"/>
  <c r="AH242" i="3"/>
  <c r="AH225" i="3"/>
  <c r="AH176" i="3"/>
  <c r="AH205" i="3"/>
  <c r="AZ33" i="3"/>
  <c r="AX33" i="3"/>
  <c r="AH77" i="3"/>
  <c r="AH193" i="3"/>
  <c r="AH110" i="3"/>
  <c r="AZ53" i="3"/>
  <c r="AX53" i="3"/>
  <c r="AZ29" i="3"/>
  <c r="AX29" i="3"/>
  <c r="AH27" i="3"/>
  <c r="AH203" i="3"/>
  <c r="AH82" i="3"/>
  <c r="AZ71" i="3"/>
  <c r="AX71" i="3"/>
  <c r="AH40" i="3"/>
  <c r="AH101" i="3"/>
  <c r="AH220" i="3"/>
  <c r="AH246" i="3"/>
  <c r="AH108" i="3"/>
  <c r="AH149" i="3"/>
  <c r="AH164" i="3"/>
  <c r="AA164" i="3"/>
  <c r="AE164" i="3"/>
  <c r="AZ76" i="3"/>
  <c r="AX76" i="3"/>
  <c r="AH196" i="3"/>
  <c r="AZ75" i="3"/>
  <c r="AX75" i="3"/>
  <c r="AZ8" i="3"/>
  <c r="AX8" i="3"/>
  <c r="AB133" i="3"/>
  <c r="AA133" i="3"/>
  <c r="AB60" i="3"/>
  <c r="AA60" i="3"/>
  <c r="AB233" i="3"/>
  <c r="AA233" i="3"/>
  <c r="AH223" i="3"/>
  <c r="AH28" i="3"/>
  <c r="AH138" i="3"/>
  <c r="AZ7" i="3"/>
  <c r="AX7" i="3"/>
  <c r="AH232" i="3"/>
  <c r="AZ15" i="3"/>
  <c r="AX15" i="3"/>
  <c r="AH72" i="3"/>
  <c r="AB186" i="3"/>
  <c r="AA186" i="3"/>
  <c r="AH172" i="3"/>
  <c r="AZ85" i="3"/>
  <c r="AX85" i="3"/>
  <c r="AH46" i="3"/>
  <c r="AZ64" i="3"/>
  <c r="AX64" i="3"/>
  <c r="AZ65" i="3"/>
  <c r="AX65" i="3"/>
  <c r="AZ10" i="3"/>
  <c r="AX10" i="3"/>
  <c r="AB144" i="3"/>
  <c r="AA144" i="3"/>
  <c r="AA74" i="3"/>
  <c r="AB74" i="3"/>
  <c r="AB228" i="3"/>
  <c r="AA228" i="3"/>
  <c r="AH185" i="3"/>
  <c r="AA243" i="3"/>
  <c r="AB243" i="3"/>
  <c r="AH85" i="3"/>
  <c r="AH103" i="3"/>
  <c r="AH157" i="3"/>
  <c r="AH147" i="3"/>
  <c r="AH118" i="3"/>
  <c r="AH218" i="3"/>
  <c r="AB83" i="3"/>
  <c r="AA83" i="3"/>
  <c r="AB165" i="3"/>
  <c r="AA165" i="3"/>
  <c r="AB78" i="3"/>
  <c r="AA78" i="3"/>
  <c r="AB169" i="3"/>
  <c r="AA169" i="3"/>
  <c r="AA215" i="3"/>
  <c r="AB215" i="3"/>
  <c r="AB75" i="3"/>
  <c r="AA75" i="3"/>
  <c r="AA207" i="3"/>
  <c r="AB207" i="3"/>
  <c r="AB87" i="3"/>
  <c r="AA87" i="3"/>
  <c r="AB154" i="3"/>
  <c r="AA154" i="3"/>
  <c r="AA55" i="3"/>
  <c r="AB55" i="3"/>
  <c r="AB142" i="3"/>
  <c r="AA142" i="3"/>
  <c r="AA167" i="3"/>
  <c r="AB167" i="3"/>
  <c r="AB69" i="3"/>
  <c r="AA69" i="3"/>
  <c r="AB202" i="3"/>
  <c r="AA202" i="3"/>
  <c r="AA175" i="3"/>
  <c r="AB175" i="3"/>
  <c r="AB226" i="3"/>
  <c r="AA226" i="3"/>
  <c r="AB229" i="3"/>
  <c r="AA229" i="3"/>
  <c r="AB179" i="3"/>
  <c r="AA179" i="3"/>
  <c r="AB119" i="3"/>
  <c r="AA119" i="3"/>
  <c r="AA153" i="3"/>
  <c r="AB153" i="3"/>
  <c r="AB173" i="3"/>
  <c r="AA173" i="3"/>
  <c r="AB132" i="3"/>
  <c r="AA132" i="3"/>
  <c r="AA148" i="3"/>
  <c r="AB148" i="3"/>
  <c r="AA35" i="3"/>
  <c r="AB35" i="3"/>
  <c r="AB224" i="3"/>
  <c r="AA224" i="3"/>
  <c r="AB95" i="3"/>
  <c r="AA95" i="3"/>
  <c r="AB213" i="3"/>
  <c r="AA213" i="3"/>
  <c r="AH180" i="3"/>
  <c r="AH182" i="3"/>
  <c r="AH241" i="3"/>
  <c r="AZ83" i="3"/>
  <c r="AX83" i="3"/>
  <c r="AZ80" i="3"/>
  <c r="AX80" i="3"/>
  <c r="AH86" i="3"/>
  <c r="AH206" i="3"/>
  <c r="AZ27" i="3"/>
  <c r="AX27" i="3"/>
  <c r="AH121" i="3"/>
  <c r="AH113" i="3"/>
  <c r="AH25" i="3"/>
  <c r="AH135" i="3"/>
  <c r="AH137" i="3"/>
  <c r="AZ61" i="3"/>
  <c r="AX61" i="3"/>
  <c r="AH42" i="3"/>
  <c r="AH159" i="3"/>
  <c r="AH116" i="3"/>
  <c r="AH129" i="3"/>
  <c r="AA129" i="3"/>
  <c r="AE129" i="3"/>
  <c r="AH158" i="3"/>
  <c r="AZ55" i="3"/>
  <c r="AX55" i="3"/>
  <c r="AH234" i="3"/>
  <c r="AH174" i="3"/>
  <c r="AH102" i="3"/>
  <c r="AH58" i="3"/>
  <c r="AH156" i="3"/>
  <c r="AH93" i="3"/>
  <c r="AZ20" i="3"/>
  <c r="AX20" i="3"/>
  <c r="AH214" i="3"/>
  <c r="AH140" i="3"/>
  <c r="AH184" i="3"/>
  <c r="AH112" i="3"/>
  <c r="AH105" i="3"/>
  <c r="AH155" i="3"/>
  <c r="AH123" i="3"/>
  <c r="AH195" i="3"/>
  <c r="AH51" i="3"/>
  <c r="AH239" i="3"/>
  <c r="AH125" i="3"/>
  <c r="AH124" i="3"/>
  <c r="AH131" i="3"/>
  <c r="AH53" i="3"/>
  <c r="AA143" i="3"/>
  <c r="AB143" i="3"/>
  <c r="AA23" i="3"/>
  <c r="AB23" i="3"/>
  <c r="AA211" i="3"/>
  <c r="AB211" i="3"/>
  <c r="AB92" i="3"/>
  <c r="AA92" i="3"/>
  <c r="AB21" i="3"/>
  <c r="AA21" i="3"/>
  <c r="AB139" i="3"/>
  <c r="AA139" i="3"/>
  <c r="AB171" i="3"/>
  <c r="AA171" i="3"/>
  <c r="AH94" i="3"/>
  <c r="AH192" i="3"/>
  <c r="AA64" i="3"/>
  <c r="AB64" i="3"/>
  <c r="AA41" i="3"/>
  <c r="AB41" i="3"/>
  <c r="AA81" i="3"/>
  <c r="AB81" i="3"/>
  <c r="AA62" i="3"/>
  <c r="AB62" i="3"/>
  <c r="AB222" i="3"/>
  <c r="AA222" i="3"/>
  <c r="AB221" i="3"/>
  <c r="AA221" i="3"/>
  <c r="AB183" i="3"/>
  <c r="AA183" i="3"/>
  <c r="AA198" i="3"/>
  <c r="AB198" i="3"/>
  <c r="AB68" i="3"/>
  <c r="AA68" i="3"/>
  <c r="AB109" i="3"/>
  <c r="AA109" i="3"/>
  <c r="AB90" i="3"/>
  <c r="AA90" i="3"/>
  <c r="AA50" i="3"/>
  <c r="AB50" i="3"/>
  <c r="AA188" i="3"/>
  <c r="AB188" i="3"/>
  <c r="AB48" i="3"/>
  <c r="AA48" i="3"/>
  <c r="AA54" i="3"/>
  <c r="AB54" i="3"/>
  <c r="AH200" i="3"/>
  <c r="AA240" i="3"/>
  <c r="AB240" i="3"/>
  <c r="AH217" i="3"/>
  <c r="AH201" i="3"/>
  <c r="AZ84" i="3"/>
  <c r="AX84" i="3"/>
  <c r="AZ38" i="3"/>
  <c r="AX38" i="3"/>
  <c r="AH197" i="3"/>
  <c r="AZ40" i="3"/>
  <c r="AX40" i="3"/>
  <c r="AH199" i="3"/>
  <c r="AZ31" i="3"/>
  <c r="AX31" i="3"/>
  <c r="AH71" i="3"/>
  <c r="AH212" i="3"/>
  <c r="AH36" i="3"/>
  <c r="AH79" i="3"/>
  <c r="AZ81" i="3"/>
  <c r="AX81" i="3"/>
  <c r="AZ9" i="3"/>
  <c r="AX9" i="3"/>
  <c r="AZ44" i="3"/>
  <c r="AX44" i="3"/>
  <c r="AH104" i="3"/>
  <c r="AH128" i="3"/>
  <c r="AA128" i="3"/>
  <c r="AE128" i="3"/>
  <c r="AH250" i="3"/>
  <c r="AH130" i="3"/>
  <c r="AH126" i="3"/>
  <c r="AH26" i="3"/>
  <c r="AZ58" i="3"/>
  <c r="AX58" i="3"/>
  <c r="AH230" i="3"/>
  <c r="AZ30" i="3"/>
  <c r="AX30" i="3"/>
  <c r="AH44" i="3"/>
  <c r="AH89" i="3"/>
  <c r="AH237" i="3"/>
  <c r="AZ21" i="3"/>
  <c r="AX21" i="3"/>
  <c r="AH219" i="3"/>
  <c r="AH39" i="3"/>
  <c r="AH227" i="3"/>
  <c r="AH115" i="3"/>
  <c r="AZ19" i="3"/>
  <c r="AX19" i="3"/>
  <c r="AZ32" i="3"/>
  <c r="AX32" i="3"/>
  <c r="AZ18" i="3"/>
  <c r="AX18" i="3"/>
  <c r="AZ69" i="3"/>
  <c r="AX69" i="3"/>
  <c r="AH204" i="3"/>
  <c r="AH238" i="3"/>
  <c r="AH47" i="3"/>
  <c r="AZ52" i="3"/>
  <c r="AX52" i="3"/>
  <c r="AH236" i="3"/>
  <c r="AH166" i="3"/>
  <c r="AA248" i="3"/>
  <c r="AB248" i="3"/>
  <c r="AZ67" i="3"/>
  <c r="AX67" i="3"/>
  <c r="AH22" i="3"/>
  <c r="AH56" i="3"/>
  <c r="AB34" i="3"/>
  <c r="AA34" i="3"/>
  <c r="AZ39" i="3"/>
  <c r="AX39" i="3"/>
  <c r="AA244" i="3"/>
  <c r="AB244" i="3"/>
  <c r="AH30" i="3"/>
  <c r="AH150" i="3"/>
  <c r="AH161" i="3"/>
  <c r="AH43" i="3"/>
  <c r="AH122" i="3"/>
  <c r="AH245" i="3"/>
  <c r="AH65" i="3"/>
  <c r="AZ56" i="3"/>
  <c r="AX56" i="3"/>
  <c r="AB162" i="3"/>
  <c r="AA162" i="3"/>
  <c r="AA97" i="3"/>
  <c r="AB97" i="3"/>
  <c r="AH235" i="3"/>
  <c r="AB151" i="3"/>
  <c r="AA151" i="3"/>
  <c r="AH170" i="3"/>
  <c r="AA31" i="3"/>
  <c r="AB31" i="3"/>
  <c r="AB49" i="3"/>
  <c r="AA49" i="3"/>
  <c r="AA177" i="3"/>
  <c r="AB177" i="3"/>
  <c r="AA38" i="3"/>
  <c r="AB38" i="3"/>
  <c r="AA181" i="3"/>
  <c r="AB181" i="3"/>
  <c r="AA29" i="3"/>
  <c r="AB29" i="3"/>
  <c r="AA106" i="3"/>
  <c r="AB106" i="3"/>
  <c r="AB178" i="3"/>
  <c r="AA178" i="3"/>
  <c r="AB134" i="3"/>
  <c r="AA134" i="3"/>
  <c r="AE162" i="3"/>
  <c r="AD162" i="3"/>
  <c r="AE50" i="3"/>
  <c r="AD50" i="3"/>
  <c r="AE62" i="3"/>
  <c r="AD62" i="3"/>
  <c r="AB105" i="3"/>
  <c r="AA105" i="3"/>
  <c r="AE181" i="3"/>
  <c r="AD181" i="3"/>
  <c r="AD31" i="3"/>
  <c r="AE31" i="3"/>
  <c r="AA30" i="3"/>
  <c r="AB30" i="3"/>
  <c r="AA204" i="3"/>
  <c r="AB204" i="3"/>
  <c r="AB219" i="3"/>
  <c r="AA219" i="3"/>
  <c r="AB26" i="3"/>
  <c r="AA26" i="3"/>
  <c r="AB197" i="3"/>
  <c r="AA197" i="3"/>
  <c r="AE90" i="3"/>
  <c r="AD90" i="3"/>
  <c r="AD183" i="3"/>
  <c r="AE183" i="3"/>
  <c r="AE171" i="3"/>
  <c r="AD171" i="3"/>
  <c r="AB124" i="3"/>
  <c r="AA124" i="3"/>
  <c r="AB112" i="3"/>
  <c r="AA112" i="3"/>
  <c r="AB102" i="3"/>
  <c r="AA102" i="3"/>
  <c r="AA42" i="3"/>
  <c r="AB42" i="3"/>
  <c r="AB206" i="3"/>
  <c r="AA206" i="3"/>
  <c r="AE148" i="3"/>
  <c r="AD148" i="3"/>
  <c r="AD175" i="3"/>
  <c r="AE175" i="3"/>
  <c r="AD207" i="3"/>
  <c r="AE207" i="3"/>
  <c r="AA157" i="3"/>
  <c r="AB157" i="3"/>
  <c r="AA138" i="3"/>
  <c r="AB138" i="3"/>
  <c r="AA246" i="3"/>
  <c r="AB246" i="3"/>
  <c r="AB225" i="3"/>
  <c r="AA225" i="3"/>
  <c r="AD76" i="3"/>
  <c r="AE76" i="3"/>
  <c r="AE37" i="3"/>
  <c r="AD37" i="3"/>
  <c r="AE136" i="3"/>
  <c r="AD136" i="3"/>
  <c r="AD57" i="3"/>
  <c r="AE57" i="3"/>
  <c r="AB238" i="3"/>
  <c r="AA238" i="3"/>
  <c r="AA39" i="3"/>
  <c r="AB39" i="3"/>
  <c r="AD178" i="3"/>
  <c r="AE178" i="3"/>
  <c r="AA170" i="3"/>
  <c r="AB170" i="3"/>
  <c r="AA126" i="3"/>
  <c r="AB126" i="3"/>
  <c r="AA79" i="3"/>
  <c r="AB79" i="3"/>
  <c r="AD54" i="3"/>
  <c r="AE54" i="3"/>
  <c r="AD81" i="3"/>
  <c r="AE81" i="3"/>
  <c r="AD211" i="3"/>
  <c r="AE211" i="3"/>
  <c r="AA125" i="3"/>
  <c r="AB125" i="3"/>
  <c r="AA184" i="3"/>
  <c r="AB184" i="3"/>
  <c r="AA174" i="3"/>
  <c r="AB174" i="3"/>
  <c r="AB86" i="3"/>
  <c r="AA86" i="3"/>
  <c r="AD95" i="3"/>
  <c r="AE95" i="3"/>
  <c r="AD132" i="3"/>
  <c r="AE132" i="3"/>
  <c r="AE179" i="3"/>
  <c r="AD179" i="3"/>
  <c r="AE202" i="3"/>
  <c r="AD202" i="3"/>
  <c r="AD75" i="3"/>
  <c r="AE75" i="3"/>
  <c r="AE165" i="3"/>
  <c r="AD165" i="3"/>
  <c r="AA103" i="3"/>
  <c r="AB103" i="3"/>
  <c r="AE74" i="3"/>
  <c r="AD74" i="3"/>
  <c r="AA172" i="3"/>
  <c r="AB172" i="3"/>
  <c r="AB28" i="3"/>
  <c r="AA28" i="3"/>
  <c r="AB220" i="3"/>
  <c r="AA220" i="3"/>
  <c r="AA242" i="3"/>
  <c r="AB242" i="3"/>
  <c r="AA114" i="3"/>
  <c r="AB114" i="3"/>
  <c r="AD249" i="3"/>
  <c r="AE249" i="3"/>
  <c r="AE210" i="3"/>
  <c r="AD210" i="3"/>
  <c r="AD191" i="3"/>
  <c r="AE191" i="3"/>
  <c r="AD187" i="3"/>
  <c r="AE187" i="3"/>
  <c r="AB150" i="3"/>
  <c r="AA150" i="3"/>
  <c r="AE38" i="3"/>
  <c r="AD38" i="3"/>
  <c r="AD151" i="3"/>
  <c r="AE151" i="3"/>
  <c r="AB65" i="3"/>
  <c r="AA65" i="3"/>
  <c r="AE244" i="3"/>
  <c r="AD244" i="3"/>
  <c r="AD248" i="3"/>
  <c r="AE248" i="3"/>
  <c r="AB237" i="3"/>
  <c r="AA237" i="3"/>
  <c r="AA130" i="3"/>
  <c r="AB130" i="3"/>
  <c r="AB36" i="3"/>
  <c r="AA36" i="3"/>
  <c r="AE48" i="3"/>
  <c r="AD48" i="3"/>
  <c r="AD109" i="3"/>
  <c r="AE109" i="3"/>
  <c r="AD221" i="3"/>
  <c r="AE221" i="3"/>
  <c r="AE139" i="3"/>
  <c r="AD139" i="3"/>
  <c r="AA239" i="3"/>
  <c r="AB239" i="3"/>
  <c r="AB140" i="3"/>
  <c r="AA140" i="3"/>
  <c r="AA234" i="3"/>
  <c r="AB234" i="3"/>
  <c r="AB137" i="3"/>
  <c r="AA137" i="3"/>
  <c r="AD55" i="3"/>
  <c r="AE55" i="3"/>
  <c r="AA85" i="3"/>
  <c r="AB85" i="3"/>
  <c r="AD144" i="3"/>
  <c r="AE144" i="3"/>
  <c r="AE186" i="3"/>
  <c r="AD186" i="3"/>
  <c r="AA223" i="3"/>
  <c r="AB223" i="3"/>
  <c r="AB101" i="3"/>
  <c r="AA101" i="3"/>
  <c r="AA110" i="3"/>
  <c r="AB110" i="3"/>
  <c r="AA107" i="3"/>
  <c r="AB107" i="3"/>
  <c r="AA216" i="3"/>
  <c r="AB216" i="3"/>
  <c r="AE70" i="3"/>
  <c r="AD70" i="3"/>
  <c r="AD32" i="3"/>
  <c r="AE32" i="3"/>
  <c r="AD209" i="3"/>
  <c r="AE209" i="3"/>
  <c r="AE190" i="3"/>
  <c r="AD190" i="3"/>
  <c r="AD91" i="3"/>
  <c r="AE91" i="3"/>
  <c r="AA245" i="3"/>
  <c r="AB245" i="3"/>
  <c r="AB89" i="3"/>
  <c r="AA89" i="3"/>
  <c r="AA51" i="3"/>
  <c r="AB51" i="3"/>
  <c r="AA214" i="3"/>
  <c r="AB214" i="3"/>
  <c r="AB135" i="3"/>
  <c r="AA135" i="3"/>
  <c r="AE224" i="3"/>
  <c r="AD224" i="3"/>
  <c r="AD173" i="3"/>
  <c r="AE173" i="3"/>
  <c r="AD229" i="3"/>
  <c r="AE229" i="3"/>
  <c r="AD69" i="3"/>
  <c r="AE69" i="3"/>
  <c r="AD154" i="3"/>
  <c r="AE154" i="3"/>
  <c r="AD83" i="3"/>
  <c r="AE83" i="3"/>
  <c r="AE233" i="3"/>
  <c r="AD233" i="3"/>
  <c r="AB196" i="3"/>
  <c r="AA196" i="3"/>
  <c r="AA40" i="3"/>
  <c r="AB40" i="3"/>
  <c r="AA193" i="3"/>
  <c r="AB193" i="3"/>
  <c r="AA59" i="3"/>
  <c r="AB59" i="3"/>
  <c r="AE168" i="3"/>
  <c r="AD168" i="3"/>
  <c r="AD247" i="3"/>
  <c r="AE247" i="3"/>
  <c r="AE194" i="3"/>
  <c r="AD194" i="3"/>
  <c r="AA251" i="3"/>
  <c r="AB251" i="3"/>
  <c r="AD80" i="3"/>
  <c r="AE80" i="3"/>
  <c r="AA250" i="3"/>
  <c r="AB250" i="3"/>
  <c r="AD177" i="3"/>
  <c r="AE177" i="3"/>
  <c r="AB122" i="3"/>
  <c r="AA122" i="3"/>
  <c r="AA236" i="3"/>
  <c r="AB236" i="3"/>
  <c r="AA44" i="3"/>
  <c r="AB44" i="3"/>
  <c r="AA71" i="3"/>
  <c r="AB71" i="3"/>
  <c r="AA217" i="3"/>
  <c r="AB217" i="3"/>
  <c r="AE68" i="3"/>
  <c r="AD68" i="3"/>
  <c r="AD222" i="3"/>
  <c r="AE222" i="3"/>
  <c r="AE21" i="3"/>
  <c r="AD21" i="3"/>
  <c r="AB195" i="3"/>
  <c r="AA195" i="3"/>
  <c r="AB158" i="3"/>
  <c r="AA158" i="3"/>
  <c r="AA25" i="3"/>
  <c r="AB25" i="3"/>
  <c r="AB241" i="3"/>
  <c r="AA241" i="3"/>
  <c r="AD215" i="3"/>
  <c r="AE215" i="3"/>
  <c r="AD243" i="3"/>
  <c r="AE243" i="3"/>
  <c r="AA72" i="3"/>
  <c r="AB72" i="3"/>
  <c r="AA77" i="3"/>
  <c r="AB77" i="3"/>
  <c r="AA208" i="3"/>
  <c r="AB208" i="3"/>
  <c r="AB73" i="3"/>
  <c r="AA73" i="3"/>
  <c r="AE67" i="3"/>
  <c r="AD67" i="3"/>
  <c r="AE145" i="3"/>
  <c r="AD145" i="3"/>
  <c r="AE152" i="3"/>
  <c r="AD152" i="3"/>
  <c r="AD52" i="3"/>
  <c r="AE52" i="3"/>
  <c r="AB201" i="3"/>
  <c r="AA201" i="3"/>
  <c r="AD23" i="3"/>
  <c r="AE23" i="3"/>
  <c r="AB235" i="3"/>
  <c r="AA235" i="3"/>
  <c r="AE49" i="3"/>
  <c r="AD49" i="3"/>
  <c r="AA43" i="3"/>
  <c r="AB43" i="3"/>
  <c r="AB115" i="3"/>
  <c r="AA115" i="3"/>
  <c r="AE188" i="3"/>
  <c r="AD188" i="3"/>
  <c r="AD64" i="3"/>
  <c r="AE64" i="3"/>
  <c r="AD143" i="3"/>
  <c r="AE143" i="3"/>
  <c r="AA123" i="3"/>
  <c r="AB123" i="3"/>
  <c r="AB93" i="3"/>
  <c r="AA93" i="3"/>
  <c r="AB113" i="3"/>
  <c r="AA113" i="3"/>
  <c r="AA182" i="3"/>
  <c r="AB182" i="3"/>
  <c r="AD226" i="3"/>
  <c r="AE226" i="3"/>
  <c r="AE87" i="3"/>
  <c r="AD87" i="3"/>
  <c r="AE169" i="3"/>
  <c r="AD169" i="3"/>
  <c r="AA218" i="3"/>
  <c r="AB218" i="3"/>
  <c r="AA185" i="3"/>
  <c r="AB185" i="3"/>
  <c r="AD60" i="3"/>
  <c r="AE60" i="3"/>
  <c r="AA82" i="3"/>
  <c r="AB82" i="3"/>
  <c r="AA84" i="3"/>
  <c r="AB84" i="3"/>
  <c r="AB63" i="3"/>
  <c r="AA63" i="3"/>
  <c r="AD120" i="3"/>
  <c r="AE120" i="3"/>
  <c r="AE98" i="3"/>
  <c r="AD98" i="3"/>
  <c r="AE141" i="3"/>
  <c r="AD141" i="3"/>
  <c r="AD45" i="3"/>
  <c r="AE45" i="3"/>
  <c r="AE66" i="3"/>
  <c r="AD66" i="3"/>
  <c r="AD134" i="3"/>
  <c r="AE134" i="3"/>
  <c r="AB166" i="3"/>
  <c r="AA166" i="3"/>
  <c r="AB212" i="3"/>
  <c r="AA212" i="3"/>
  <c r="AE41" i="3"/>
  <c r="AD41" i="3"/>
  <c r="AE106" i="3"/>
  <c r="AD106" i="3"/>
  <c r="AD34" i="3"/>
  <c r="AE34" i="3"/>
  <c r="AB104" i="3"/>
  <c r="AA104" i="3"/>
  <c r="AD29" i="3"/>
  <c r="AE29" i="3"/>
  <c r="AD97" i="3"/>
  <c r="AE97" i="3"/>
  <c r="AA161" i="3"/>
  <c r="AB161" i="3"/>
  <c r="AA56" i="3"/>
  <c r="AB56" i="3"/>
  <c r="AA47" i="3"/>
  <c r="AB47" i="3"/>
  <c r="AA227" i="3"/>
  <c r="AB227" i="3"/>
  <c r="AB230" i="3"/>
  <c r="AA230" i="3"/>
  <c r="AA199" i="3"/>
  <c r="AB199" i="3"/>
  <c r="AD240" i="3"/>
  <c r="AE240" i="3"/>
  <c r="AB192" i="3"/>
  <c r="AA192" i="3"/>
  <c r="AD92" i="3"/>
  <c r="AE92" i="3"/>
  <c r="AB53" i="3"/>
  <c r="AA53" i="3"/>
  <c r="AA155" i="3"/>
  <c r="AB155" i="3"/>
  <c r="AB156" i="3"/>
  <c r="AA156" i="3"/>
  <c r="AB116" i="3"/>
  <c r="AA116" i="3"/>
  <c r="AB121" i="3"/>
  <c r="AA121" i="3"/>
  <c r="AB180" i="3"/>
  <c r="AA180" i="3"/>
  <c r="AD35" i="3"/>
  <c r="AE35" i="3"/>
  <c r="AE153" i="3"/>
  <c r="AD153" i="3"/>
  <c r="AE167" i="3"/>
  <c r="AD167" i="3"/>
  <c r="AA118" i="3"/>
  <c r="AB118" i="3"/>
  <c r="AE228" i="3"/>
  <c r="AD228" i="3"/>
  <c r="AA232" i="3"/>
  <c r="AB232" i="3"/>
  <c r="AB149" i="3"/>
  <c r="AA149" i="3"/>
  <c r="AB203" i="3"/>
  <c r="AA203" i="3"/>
  <c r="AB205" i="3"/>
  <c r="AA205" i="3"/>
  <c r="AA88" i="3"/>
  <c r="AB88" i="3"/>
  <c r="AA160" i="3"/>
  <c r="AB160" i="3"/>
  <c r="AE117" i="3"/>
  <c r="AD117" i="3"/>
  <c r="AD33" i="3"/>
  <c r="AE33" i="3"/>
  <c r="AD111" i="3"/>
  <c r="AE111" i="3"/>
  <c r="AD146" i="3"/>
  <c r="AE146" i="3"/>
  <c r="AE231" i="3"/>
  <c r="AD231" i="3"/>
  <c r="AB22" i="3"/>
  <c r="AA22" i="3"/>
  <c r="AB200" i="3"/>
  <c r="AA200" i="3"/>
  <c r="AD198" i="3"/>
  <c r="AE198" i="3"/>
  <c r="AB94" i="3"/>
  <c r="AA94" i="3"/>
  <c r="AA131" i="3"/>
  <c r="AB131" i="3"/>
  <c r="AA58" i="3"/>
  <c r="AB58" i="3"/>
  <c r="AB159" i="3"/>
  <c r="AA159" i="3"/>
  <c r="AD213" i="3"/>
  <c r="AE213" i="3"/>
  <c r="AE119" i="3"/>
  <c r="AD119" i="3"/>
  <c r="AD142" i="3"/>
  <c r="AE142" i="3"/>
  <c r="AD78" i="3"/>
  <c r="AE78" i="3"/>
  <c r="AA147" i="3"/>
  <c r="AB147" i="3"/>
  <c r="AB46" i="3"/>
  <c r="AA46" i="3"/>
  <c r="AE133" i="3"/>
  <c r="AD133" i="3"/>
  <c r="AB108" i="3"/>
  <c r="AA108" i="3"/>
  <c r="AA27" i="3"/>
  <c r="AB27" i="3"/>
  <c r="AB176" i="3"/>
  <c r="AA176" i="3"/>
  <c r="AB24" i="3"/>
  <c r="AA24" i="3"/>
  <c r="AD61" i="3"/>
  <c r="AE61" i="3"/>
  <c r="AE100" i="3"/>
  <c r="AD100" i="3"/>
  <c r="AD96" i="3"/>
  <c r="AE96" i="3"/>
  <c r="AD99" i="3"/>
  <c r="AE99" i="3"/>
  <c r="AD58" i="3"/>
  <c r="AE58" i="3"/>
  <c r="AE161" i="3"/>
  <c r="AD161" i="3"/>
  <c r="AD84" i="3"/>
  <c r="AE84" i="3"/>
  <c r="AE43" i="3"/>
  <c r="AD43" i="3"/>
  <c r="AD72" i="3"/>
  <c r="AE72" i="3"/>
  <c r="AE176" i="3"/>
  <c r="AD176" i="3"/>
  <c r="AD46" i="3"/>
  <c r="AE46" i="3"/>
  <c r="AD22" i="3"/>
  <c r="AE22" i="3"/>
  <c r="AE205" i="3"/>
  <c r="AD205" i="3"/>
  <c r="AE156" i="3"/>
  <c r="AD156" i="3"/>
  <c r="AD192" i="3"/>
  <c r="AE192" i="3"/>
  <c r="AD113" i="3"/>
  <c r="AE113" i="3"/>
  <c r="AE73" i="3"/>
  <c r="AD73" i="3"/>
  <c r="AE158" i="3"/>
  <c r="AD158" i="3"/>
  <c r="AD196" i="3"/>
  <c r="AE196" i="3"/>
  <c r="AD135" i="3"/>
  <c r="AE135" i="3"/>
  <c r="AD65" i="3"/>
  <c r="AE65" i="3"/>
  <c r="AD112" i="3"/>
  <c r="AE112" i="3"/>
  <c r="AE105" i="3"/>
  <c r="AD105" i="3"/>
  <c r="AD88" i="3"/>
  <c r="AE88" i="3"/>
  <c r="AD182" i="3"/>
  <c r="AE182" i="3"/>
  <c r="AE44" i="3"/>
  <c r="AD44" i="3"/>
  <c r="AE131" i="3"/>
  <c r="AD131" i="3"/>
  <c r="AE227" i="3"/>
  <c r="AD227" i="3"/>
  <c r="AD82" i="3"/>
  <c r="AE82" i="3"/>
  <c r="AD236" i="3"/>
  <c r="AE236" i="3"/>
  <c r="AD245" i="3"/>
  <c r="AE245" i="3"/>
  <c r="AD110" i="3"/>
  <c r="AE110" i="3"/>
  <c r="AE234" i="3"/>
  <c r="AD234" i="3"/>
  <c r="AD130" i="3"/>
  <c r="AE130" i="3"/>
  <c r="AE114" i="3"/>
  <c r="AD114" i="3"/>
  <c r="AE172" i="3"/>
  <c r="AD172" i="3"/>
  <c r="AE125" i="3"/>
  <c r="AD125" i="3"/>
  <c r="AE79" i="3"/>
  <c r="AD79" i="3"/>
  <c r="AD39" i="3"/>
  <c r="AE39" i="3"/>
  <c r="AD138" i="3"/>
  <c r="AE138" i="3"/>
  <c r="AD204" i="3"/>
  <c r="AE204" i="3"/>
  <c r="AD94" i="3"/>
  <c r="AE94" i="3"/>
  <c r="AD203" i="3"/>
  <c r="AE203" i="3"/>
  <c r="AE180" i="3"/>
  <c r="AD180" i="3"/>
  <c r="AE93" i="3"/>
  <c r="AD93" i="3"/>
  <c r="AD235" i="3"/>
  <c r="AE235" i="3"/>
  <c r="AE195" i="3"/>
  <c r="AD195" i="3"/>
  <c r="AD122" i="3"/>
  <c r="AE122" i="3"/>
  <c r="AE101" i="3"/>
  <c r="AD101" i="3"/>
  <c r="AD140" i="3"/>
  <c r="AE140" i="3"/>
  <c r="AD237" i="3"/>
  <c r="AE237" i="3"/>
  <c r="AD86" i="3"/>
  <c r="AE86" i="3"/>
  <c r="AE238" i="3"/>
  <c r="AD238" i="3"/>
  <c r="AE206" i="3"/>
  <c r="AD206" i="3"/>
  <c r="AD124" i="3"/>
  <c r="AE124" i="3"/>
  <c r="AE197" i="3"/>
  <c r="AD197" i="3"/>
  <c r="AD27" i="3"/>
  <c r="AE27" i="3"/>
  <c r="AD147" i="3"/>
  <c r="AE147" i="3"/>
  <c r="AD118" i="3"/>
  <c r="AE118" i="3"/>
  <c r="AD155" i="3"/>
  <c r="AE155" i="3"/>
  <c r="AD47" i="3"/>
  <c r="AE47" i="3"/>
  <c r="AD208" i="3"/>
  <c r="AE208" i="3"/>
  <c r="AE217" i="3"/>
  <c r="AD217" i="3"/>
  <c r="AD251" i="3"/>
  <c r="AE251" i="3"/>
  <c r="AD59" i="3"/>
  <c r="AE59" i="3"/>
  <c r="AD214" i="3"/>
  <c r="AE214" i="3"/>
  <c r="AE85" i="3"/>
  <c r="AD85" i="3"/>
  <c r="AD242" i="3"/>
  <c r="AE242" i="3"/>
  <c r="AE126" i="3"/>
  <c r="AD126" i="3"/>
  <c r="AE157" i="3"/>
  <c r="AD157" i="3"/>
  <c r="AE30" i="3"/>
  <c r="AD30" i="3"/>
  <c r="AD53" i="3"/>
  <c r="AE53" i="3"/>
  <c r="AD212" i="3"/>
  <c r="AE212" i="3"/>
  <c r="AE220" i="3"/>
  <c r="AD220" i="3"/>
  <c r="AE225" i="3"/>
  <c r="AD225" i="3"/>
  <c r="AD26" i="3"/>
  <c r="AE26" i="3"/>
  <c r="AD108" i="3"/>
  <c r="AE108" i="3"/>
  <c r="AD121" i="3"/>
  <c r="AE121" i="3"/>
  <c r="AE104" i="3"/>
  <c r="AD104" i="3"/>
  <c r="AE63" i="3"/>
  <c r="AD63" i="3"/>
  <c r="AE115" i="3"/>
  <c r="AD115" i="3"/>
  <c r="AE241" i="3"/>
  <c r="AD241" i="3"/>
  <c r="AD160" i="3"/>
  <c r="AE160" i="3"/>
  <c r="AE199" i="3"/>
  <c r="AD199" i="3"/>
  <c r="AE56" i="3"/>
  <c r="AD56" i="3"/>
  <c r="AE185" i="3"/>
  <c r="AD185" i="3"/>
  <c r="AE123" i="3"/>
  <c r="AD123" i="3"/>
  <c r="AE77" i="3"/>
  <c r="AD77" i="3"/>
  <c r="AE71" i="3"/>
  <c r="AD71" i="3"/>
  <c r="AD193" i="3"/>
  <c r="AE193" i="3"/>
  <c r="AD51" i="3"/>
  <c r="AE51" i="3"/>
  <c r="AE216" i="3"/>
  <c r="AD216" i="3"/>
  <c r="AE223" i="3"/>
  <c r="AD223" i="3"/>
  <c r="AD239" i="3"/>
  <c r="AE239" i="3"/>
  <c r="AE103" i="3"/>
  <c r="AD103" i="3"/>
  <c r="AD174" i="3"/>
  <c r="AE174" i="3"/>
  <c r="AE170" i="3"/>
  <c r="AD170" i="3"/>
  <c r="AD42" i="3"/>
  <c r="AE42" i="3"/>
  <c r="AD159" i="3"/>
  <c r="AE159" i="3"/>
  <c r="AE149" i="3"/>
  <c r="AD149" i="3"/>
  <c r="AD24" i="3"/>
  <c r="AE24" i="3"/>
  <c r="AD200" i="3"/>
  <c r="AE200" i="3"/>
  <c r="AE116" i="3"/>
  <c r="AD116" i="3"/>
  <c r="AE230" i="3"/>
  <c r="AD230" i="3"/>
  <c r="AD166" i="3"/>
  <c r="AE166" i="3"/>
  <c r="AE201" i="3"/>
  <c r="AD201" i="3"/>
  <c r="AD89" i="3"/>
  <c r="AE89" i="3"/>
  <c r="AE137" i="3"/>
  <c r="AD137" i="3"/>
  <c r="AD36" i="3"/>
  <c r="AE36" i="3"/>
  <c r="AD150" i="3"/>
  <c r="AE150" i="3"/>
  <c r="AD28" i="3"/>
  <c r="AE28" i="3"/>
  <c r="AD102" i="3"/>
  <c r="AE102" i="3"/>
  <c r="AE219" i="3"/>
  <c r="AD219" i="3"/>
  <c r="AE232" i="3"/>
  <c r="AD232" i="3"/>
  <c r="AE218" i="3"/>
  <c r="AD218" i="3"/>
  <c r="AE25" i="3"/>
  <c r="AD25" i="3"/>
  <c r="AD250" i="3"/>
  <c r="AE250" i="3"/>
  <c r="AD40" i="3"/>
  <c r="AE40" i="3"/>
  <c r="AD107" i="3"/>
  <c r="AE107" i="3"/>
  <c r="AE184" i="3"/>
  <c r="AD184" i="3"/>
  <c r="AD246" i="3"/>
  <c r="AE246" i="3"/>
  <c r="P157" i="3" l="1"/>
  <c r="AC157" i="3" s="1"/>
  <c r="P95" i="3"/>
  <c r="P152" i="3"/>
  <c r="R152" i="3" s="1"/>
  <c r="P121" i="3"/>
  <c r="AC121" i="3" s="1"/>
  <c r="P144" i="3"/>
  <c r="AF144" i="3" s="1"/>
  <c r="Z253" i="3"/>
  <c r="G253" i="3"/>
  <c r="P253" i="3"/>
  <c r="AU253" i="3"/>
  <c r="R169" i="3"/>
  <c r="R121" i="3"/>
  <c r="P225" i="3"/>
  <c r="R62" i="3"/>
  <c r="P182" i="3"/>
  <c r="R95" i="3"/>
  <c r="P247" i="3"/>
  <c r="R202" i="3"/>
  <c r="R115" i="3"/>
  <c r="AF204" i="3"/>
  <c r="AC204" i="3"/>
  <c r="P211" i="3"/>
  <c r="P171" i="3"/>
  <c r="P139" i="3"/>
  <c r="P67" i="3"/>
  <c r="P90" i="3"/>
  <c r="P248" i="3"/>
  <c r="P216" i="3"/>
  <c r="P136" i="3"/>
  <c r="P104" i="3"/>
  <c r="P72" i="3"/>
  <c r="P40" i="3"/>
  <c r="P239" i="3"/>
  <c r="P199" i="3"/>
  <c r="P159" i="3"/>
  <c r="P246" i="3"/>
  <c r="P206" i="3"/>
  <c r="P174" i="3"/>
  <c r="P142" i="3"/>
  <c r="P110" i="3"/>
  <c r="P78" i="3"/>
  <c r="P46" i="3"/>
  <c r="P213" i="3"/>
  <c r="P181" i="3"/>
  <c r="P77" i="3"/>
  <c r="P37" i="3"/>
  <c r="P193" i="3"/>
  <c r="P33" i="3"/>
  <c r="P217" i="3"/>
  <c r="P241" i="3"/>
  <c r="P140" i="3"/>
  <c r="P243" i="3"/>
  <c r="P131" i="3"/>
  <c r="P99" i="3"/>
  <c r="P59" i="3"/>
  <c r="P251" i="3"/>
  <c r="P218" i="3"/>
  <c r="P186" i="3"/>
  <c r="P154" i="3"/>
  <c r="P122" i="3"/>
  <c r="P50" i="3"/>
  <c r="P208" i="3"/>
  <c r="P168" i="3"/>
  <c r="P231" i="3"/>
  <c r="P119" i="3"/>
  <c r="P79" i="3"/>
  <c r="P47" i="3"/>
  <c r="P245" i="3"/>
  <c r="P173" i="3"/>
  <c r="P141" i="3"/>
  <c r="P109" i="3"/>
  <c r="P29" i="3"/>
  <c r="P92" i="3"/>
  <c r="P185" i="3"/>
  <c r="P57" i="3"/>
  <c r="P148" i="3"/>
  <c r="P209" i="3"/>
  <c r="P49" i="3"/>
  <c r="P108" i="3"/>
  <c r="P36" i="3"/>
  <c r="P105" i="3"/>
  <c r="P73" i="3"/>
  <c r="P41" i="3"/>
  <c r="P235" i="3"/>
  <c r="P203" i="3"/>
  <c r="P163" i="3"/>
  <c r="AC163" i="3" s="1"/>
  <c r="P91" i="3"/>
  <c r="P82" i="3"/>
  <c r="P240" i="3"/>
  <c r="P200" i="3"/>
  <c r="P128" i="3"/>
  <c r="AC128" i="3" s="1"/>
  <c r="P96" i="3"/>
  <c r="P64" i="3"/>
  <c r="P32" i="3"/>
  <c r="P223" i="3"/>
  <c r="P191" i="3"/>
  <c r="P151" i="3"/>
  <c r="P111" i="3"/>
  <c r="P39" i="3"/>
  <c r="P238" i="3"/>
  <c r="P198" i="3"/>
  <c r="P166" i="3"/>
  <c r="P134" i="3"/>
  <c r="P102" i="3"/>
  <c r="P38" i="3"/>
  <c r="P237" i="3"/>
  <c r="P205" i="3"/>
  <c r="P69" i="3"/>
  <c r="P161" i="3"/>
  <c r="P220" i="3"/>
  <c r="P25" i="3"/>
  <c r="P116" i="3"/>
  <c r="P177" i="3"/>
  <c r="P123" i="3"/>
  <c r="P51" i="3"/>
  <c r="P242" i="3"/>
  <c r="P210" i="3"/>
  <c r="P178" i="3"/>
  <c r="P146" i="3"/>
  <c r="P114" i="3"/>
  <c r="P74" i="3"/>
  <c r="P42" i="3"/>
  <c r="P192" i="3"/>
  <c r="P160" i="3"/>
  <c r="P103" i="3"/>
  <c r="P71" i="3"/>
  <c r="P70" i="3"/>
  <c r="P165" i="3"/>
  <c r="P133" i="3"/>
  <c r="P101" i="3"/>
  <c r="P129" i="3"/>
  <c r="AC129" i="3" s="1"/>
  <c r="P60" i="3"/>
  <c r="P153" i="3"/>
  <c r="P236" i="3"/>
  <c r="P76" i="3"/>
  <c r="P137" i="3"/>
  <c r="P228" i="3"/>
  <c r="P196" i="3"/>
  <c r="P227" i="3"/>
  <c r="P195" i="3"/>
  <c r="P155" i="3"/>
  <c r="P83" i="3"/>
  <c r="P43" i="3"/>
  <c r="P232" i="3"/>
  <c r="P120" i="3"/>
  <c r="P88" i="3"/>
  <c r="P56" i="3"/>
  <c r="P24" i="3"/>
  <c r="P215" i="3"/>
  <c r="P183" i="3"/>
  <c r="P143" i="3"/>
  <c r="P31" i="3"/>
  <c r="P230" i="3"/>
  <c r="P190" i="3"/>
  <c r="P158" i="3"/>
  <c r="P126" i="3"/>
  <c r="P94" i="3"/>
  <c r="P30" i="3"/>
  <c r="P229" i="3"/>
  <c r="P197" i="3"/>
  <c r="P61" i="3"/>
  <c r="P21" i="3"/>
  <c r="P188" i="3"/>
  <c r="P244" i="3"/>
  <c r="P84" i="3"/>
  <c r="P145" i="3"/>
  <c r="P252" i="3"/>
  <c r="P179" i="3"/>
  <c r="P107" i="3"/>
  <c r="P27" i="3"/>
  <c r="P226" i="3"/>
  <c r="P194" i="3"/>
  <c r="P162" i="3"/>
  <c r="P130" i="3"/>
  <c r="P58" i="3"/>
  <c r="P26" i="3"/>
  <c r="P176" i="3"/>
  <c r="P127" i="3"/>
  <c r="AC127" i="3" s="1"/>
  <c r="P87" i="3"/>
  <c r="P55" i="3"/>
  <c r="P214" i="3"/>
  <c r="P54" i="3"/>
  <c r="P249" i="3"/>
  <c r="P149" i="3"/>
  <c r="P117" i="3"/>
  <c r="P85" i="3"/>
  <c r="P45" i="3"/>
  <c r="P65" i="3"/>
  <c r="P124" i="3"/>
  <c r="P89" i="3"/>
  <c r="P180" i="3"/>
  <c r="P81" i="3"/>
  <c r="P172" i="3"/>
  <c r="P164" i="3"/>
  <c r="AC164" i="3" s="1"/>
  <c r="P233" i="3"/>
  <c r="P201" i="3"/>
  <c r="P68" i="3"/>
  <c r="AF62" i="3"/>
  <c r="AF157" i="3"/>
  <c r="P250" i="3"/>
  <c r="P189" i="3"/>
  <c r="AC189" i="3" s="1"/>
  <c r="P86" i="3"/>
  <c r="P135" i="3"/>
  <c r="P48" i="3"/>
  <c r="P98" i="3"/>
  <c r="P147" i="3"/>
  <c r="AF121" i="3"/>
  <c r="AF169" i="3"/>
  <c r="AF115" i="3"/>
  <c r="P100" i="3"/>
  <c r="P113" i="3"/>
  <c r="P28" i="3"/>
  <c r="P53" i="3"/>
  <c r="P222" i="3"/>
  <c r="P184" i="3"/>
  <c r="P106" i="3"/>
  <c r="P234" i="3"/>
  <c r="AF66" i="3"/>
  <c r="AC66" i="3"/>
  <c r="P52" i="3"/>
  <c r="P221" i="3"/>
  <c r="P118" i="3"/>
  <c r="P23" i="3"/>
  <c r="P167" i="3"/>
  <c r="P80" i="3"/>
  <c r="P224" i="3"/>
  <c r="P187" i="3"/>
  <c r="AC202" i="3"/>
  <c r="P132" i="3"/>
  <c r="P156" i="3"/>
  <c r="P93" i="3"/>
  <c r="P175" i="3"/>
  <c r="P138" i="3"/>
  <c r="P35" i="3"/>
  <c r="AC152" i="3"/>
  <c r="AF152" i="3"/>
  <c r="P150" i="3"/>
  <c r="P207" i="3"/>
  <c r="P112" i="3"/>
  <c r="P75" i="3"/>
  <c r="P219" i="3"/>
  <c r="P44" i="3"/>
  <c r="P212" i="3"/>
  <c r="P97" i="3"/>
  <c r="P125" i="3"/>
  <c r="P22" i="3"/>
  <c r="P63" i="3"/>
  <c r="P34" i="3"/>
  <c r="P170" i="3"/>
  <c r="C11" i="3"/>
  <c r="C12" i="3"/>
  <c r="R157" i="3" l="1"/>
  <c r="AC144" i="3"/>
  <c r="R144" i="3"/>
  <c r="AF95" i="3"/>
  <c r="AC95" i="3"/>
  <c r="C16" i="3"/>
  <c r="D18" i="3" s="1"/>
  <c r="O253" i="3"/>
  <c r="O252" i="3"/>
  <c r="O251" i="3"/>
  <c r="O244" i="3"/>
  <c r="O242" i="3"/>
  <c r="O110" i="3"/>
  <c r="C15" i="3"/>
  <c r="F18" i="3" s="1"/>
  <c r="F19" i="3" s="1"/>
  <c r="O250" i="3"/>
  <c r="O111" i="3"/>
  <c r="O248" i="3"/>
  <c r="O240" i="3"/>
  <c r="O241" i="3"/>
  <c r="O246" i="3"/>
  <c r="O239" i="3"/>
  <c r="O134" i="3"/>
  <c r="O118" i="3"/>
  <c r="O249" i="3"/>
  <c r="O243" i="3"/>
  <c r="O106" i="3"/>
  <c r="O247" i="3"/>
  <c r="O112" i="3"/>
  <c r="O237" i="3"/>
  <c r="O245" i="3"/>
  <c r="O238" i="3"/>
  <c r="AT253" i="3"/>
  <c r="AS253" i="3" s="1"/>
  <c r="AR253" i="3" s="1"/>
  <c r="AQ253" i="3" s="1"/>
  <c r="AP253" i="3" s="1"/>
  <c r="AO253" i="3" s="1"/>
  <c r="AN253" i="3" s="1"/>
  <c r="AM253" i="3" s="1"/>
  <c r="AL253" i="3" s="1"/>
  <c r="R253" i="3"/>
  <c r="K253" i="3"/>
  <c r="AC253" i="3"/>
  <c r="AF253" i="3"/>
  <c r="R63" i="3"/>
  <c r="AC63" i="3"/>
  <c r="AF63" i="3"/>
  <c r="AC112" i="3"/>
  <c r="R112" i="3"/>
  <c r="AF112" i="3"/>
  <c r="AC93" i="3"/>
  <c r="AF93" i="3"/>
  <c r="R93" i="3"/>
  <c r="R23" i="3"/>
  <c r="AF23" i="3"/>
  <c r="AC23" i="3"/>
  <c r="AC184" i="3"/>
  <c r="R184" i="3"/>
  <c r="AF184" i="3"/>
  <c r="R180" i="3"/>
  <c r="AC180" i="3"/>
  <c r="AF180" i="3"/>
  <c r="AC249" i="3"/>
  <c r="AF249" i="3"/>
  <c r="R249" i="3"/>
  <c r="R58" i="3"/>
  <c r="AC58" i="3"/>
  <c r="AF58" i="3"/>
  <c r="R252" i="3"/>
  <c r="AC252" i="3"/>
  <c r="AF252" i="3"/>
  <c r="AC229" i="3"/>
  <c r="AF229" i="3"/>
  <c r="R229" i="3"/>
  <c r="AC143" i="3"/>
  <c r="AF143" i="3"/>
  <c r="R143" i="3"/>
  <c r="R43" i="3"/>
  <c r="AC43" i="3"/>
  <c r="AF43" i="3"/>
  <c r="AC76" i="3"/>
  <c r="R76" i="3"/>
  <c r="AF76" i="3"/>
  <c r="R70" i="3"/>
  <c r="AF70" i="3"/>
  <c r="AC70" i="3"/>
  <c r="AC146" i="3"/>
  <c r="R146" i="3"/>
  <c r="AF146" i="3"/>
  <c r="R25" i="3"/>
  <c r="AC25" i="3"/>
  <c r="AF25" i="3"/>
  <c r="AF134" i="3"/>
  <c r="R134" i="3"/>
  <c r="AC134" i="3"/>
  <c r="R223" i="3"/>
  <c r="AC223" i="3"/>
  <c r="AF223" i="3"/>
  <c r="AF91" i="3"/>
  <c r="R91" i="3"/>
  <c r="AC91" i="3"/>
  <c r="AC108" i="3"/>
  <c r="R108" i="3"/>
  <c r="AF108" i="3"/>
  <c r="R109" i="3"/>
  <c r="AC109" i="3"/>
  <c r="AF109" i="3"/>
  <c r="R168" i="3"/>
  <c r="AF168" i="3"/>
  <c r="AC168" i="3"/>
  <c r="R59" i="3"/>
  <c r="AC59" i="3"/>
  <c r="AF59" i="3"/>
  <c r="R193" i="3"/>
  <c r="AC193" i="3"/>
  <c r="AF193" i="3"/>
  <c r="R142" i="3"/>
  <c r="AF142" i="3"/>
  <c r="AC142" i="3"/>
  <c r="R72" i="3"/>
  <c r="AC72" i="3"/>
  <c r="AF72" i="3"/>
  <c r="R171" i="3"/>
  <c r="AF171" i="3"/>
  <c r="AC171" i="3"/>
  <c r="R182" i="3"/>
  <c r="AC182" i="3"/>
  <c r="AF182" i="3"/>
  <c r="R22" i="3"/>
  <c r="AF22" i="3"/>
  <c r="AC22" i="3"/>
  <c r="AF207" i="3"/>
  <c r="R207" i="3"/>
  <c r="AC207" i="3"/>
  <c r="AC156" i="3"/>
  <c r="AF156" i="3"/>
  <c r="R156" i="3"/>
  <c r="R118" i="3"/>
  <c r="AF118" i="3"/>
  <c r="AC118" i="3"/>
  <c r="AC222" i="3"/>
  <c r="AF222" i="3"/>
  <c r="R222" i="3"/>
  <c r="R147" i="3"/>
  <c r="AC147" i="3"/>
  <c r="AF147" i="3"/>
  <c r="R89" i="3"/>
  <c r="AF89" i="3"/>
  <c r="AC89" i="3"/>
  <c r="R54" i="3"/>
  <c r="AF54" i="3"/>
  <c r="AC54" i="3"/>
  <c r="R130" i="3"/>
  <c r="AC130" i="3"/>
  <c r="AF130" i="3"/>
  <c r="AC145" i="3"/>
  <c r="AF145" i="3"/>
  <c r="R145" i="3"/>
  <c r="AC30" i="3"/>
  <c r="AF30" i="3"/>
  <c r="R30" i="3"/>
  <c r="AC183" i="3"/>
  <c r="AF183" i="3"/>
  <c r="R183" i="3"/>
  <c r="AC83" i="3"/>
  <c r="R83" i="3"/>
  <c r="AF83" i="3"/>
  <c r="R236" i="3"/>
  <c r="AF236" i="3"/>
  <c r="AC236" i="3"/>
  <c r="AC71" i="3"/>
  <c r="R71" i="3"/>
  <c r="AF71" i="3"/>
  <c r="AC178" i="3"/>
  <c r="R178" i="3"/>
  <c r="AF178" i="3"/>
  <c r="AC220" i="3"/>
  <c r="R220" i="3"/>
  <c r="AF220" i="3"/>
  <c r="R166" i="3"/>
  <c r="AC166" i="3"/>
  <c r="AF166" i="3"/>
  <c r="AF32" i="3"/>
  <c r="R32" i="3"/>
  <c r="AC32" i="3"/>
  <c r="R49" i="3"/>
  <c r="AF49" i="3"/>
  <c r="AC49" i="3"/>
  <c r="R141" i="3"/>
  <c r="AF141" i="3"/>
  <c r="AC141" i="3"/>
  <c r="AC208" i="3"/>
  <c r="AF208" i="3"/>
  <c r="R208" i="3"/>
  <c r="AC99" i="3"/>
  <c r="AF99" i="3"/>
  <c r="R99" i="3"/>
  <c r="R37" i="3"/>
  <c r="AC37" i="3"/>
  <c r="AF37" i="3"/>
  <c r="R174" i="3"/>
  <c r="AC174" i="3"/>
  <c r="AF174" i="3"/>
  <c r="R104" i="3"/>
  <c r="AF104" i="3"/>
  <c r="AC104" i="3"/>
  <c r="R211" i="3"/>
  <c r="AC211" i="3"/>
  <c r="AF211" i="3"/>
  <c r="AC132" i="3"/>
  <c r="AF132" i="3"/>
  <c r="R132" i="3"/>
  <c r="AC98" i="3"/>
  <c r="AF98" i="3"/>
  <c r="R98" i="3"/>
  <c r="R162" i="3"/>
  <c r="AC162" i="3"/>
  <c r="AF162" i="3"/>
  <c r="R215" i="3"/>
  <c r="AC215" i="3"/>
  <c r="AF215" i="3"/>
  <c r="R210" i="3"/>
  <c r="AC210" i="3"/>
  <c r="AF210" i="3"/>
  <c r="R198" i="3"/>
  <c r="AC198" i="3"/>
  <c r="AF198" i="3"/>
  <c r="AC173" i="3"/>
  <c r="R173" i="3"/>
  <c r="AF173" i="3"/>
  <c r="R77" i="3"/>
  <c r="AF77" i="3"/>
  <c r="AC77" i="3"/>
  <c r="AC97" i="3"/>
  <c r="AF97" i="3"/>
  <c r="R97" i="3"/>
  <c r="R52" i="3"/>
  <c r="AF52" i="3"/>
  <c r="AC52" i="3"/>
  <c r="R201" i="3"/>
  <c r="AF201" i="3"/>
  <c r="AC201" i="3"/>
  <c r="R194" i="3"/>
  <c r="AF194" i="3"/>
  <c r="AC194" i="3"/>
  <c r="AF195" i="3"/>
  <c r="R195" i="3"/>
  <c r="AC195" i="3"/>
  <c r="R242" i="3"/>
  <c r="AC242" i="3"/>
  <c r="AF242" i="3"/>
  <c r="R96" i="3"/>
  <c r="AF96" i="3"/>
  <c r="AC96" i="3"/>
  <c r="AF148" i="3"/>
  <c r="R148" i="3"/>
  <c r="AC148" i="3"/>
  <c r="R243" i="3"/>
  <c r="AC243" i="3"/>
  <c r="AF243" i="3"/>
  <c r="AC181" i="3"/>
  <c r="AF181" i="3"/>
  <c r="R181" i="3"/>
  <c r="AC246" i="3"/>
  <c r="R246" i="3"/>
  <c r="AF246" i="3"/>
  <c r="AC216" i="3"/>
  <c r="AF216" i="3"/>
  <c r="R216" i="3"/>
  <c r="AC225" i="3"/>
  <c r="AF225" i="3"/>
  <c r="R225" i="3"/>
  <c r="AC212" i="3"/>
  <c r="AF212" i="3"/>
  <c r="R212" i="3"/>
  <c r="R187" i="3"/>
  <c r="AC187" i="3"/>
  <c r="AF187" i="3"/>
  <c r="AC113" i="3"/>
  <c r="AF113" i="3"/>
  <c r="R113" i="3"/>
  <c r="AC135" i="3"/>
  <c r="R135" i="3"/>
  <c r="AF135" i="3"/>
  <c r="AC233" i="3"/>
  <c r="AF233" i="3"/>
  <c r="R233" i="3"/>
  <c r="R45" i="3"/>
  <c r="AF45" i="3"/>
  <c r="AC45" i="3"/>
  <c r="R87" i="3"/>
  <c r="AC87" i="3"/>
  <c r="AF87" i="3"/>
  <c r="R226" i="3"/>
  <c r="AC226" i="3"/>
  <c r="AF226" i="3"/>
  <c r="AF188" i="3"/>
  <c r="R188" i="3"/>
  <c r="AC188" i="3"/>
  <c r="AF158" i="3"/>
  <c r="R158" i="3"/>
  <c r="AC158" i="3"/>
  <c r="AF56" i="3"/>
  <c r="AC56" i="3"/>
  <c r="R56" i="3"/>
  <c r="R227" i="3"/>
  <c r="AF227" i="3"/>
  <c r="AC227" i="3"/>
  <c r="R192" i="3"/>
  <c r="AF192" i="3"/>
  <c r="AC192" i="3"/>
  <c r="R51" i="3"/>
  <c r="AF51" i="3"/>
  <c r="AC51" i="3"/>
  <c r="AC205" i="3"/>
  <c r="R205" i="3"/>
  <c r="AF205" i="3"/>
  <c r="AC39" i="3"/>
  <c r="R39" i="3"/>
  <c r="AF39" i="3"/>
  <c r="AF41" i="3"/>
  <c r="AC41" i="3"/>
  <c r="R41" i="3"/>
  <c r="R57" i="3"/>
  <c r="AF57" i="3"/>
  <c r="AC57" i="3"/>
  <c r="R47" i="3"/>
  <c r="AC47" i="3"/>
  <c r="AF47" i="3"/>
  <c r="R154" i="3"/>
  <c r="AC154" i="3"/>
  <c r="AF154" i="3"/>
  <c r="AC140" i="3"/>
  <c r="AF140" i="3"/>
  <c r="R140" i="3"/>
  <c r="R213" i="3"/>
  <c r="AF213" i="3"/>
  <c r="AC213" i="3"/>
  <c r="AC159" i="3"/>
  <c r="R159" i="3"/>
  <c r="AF159" i="3"/>
  <c r="AC248" i="3"/>
  <c r="R248" i="3"/>
  <c r="AF248" i="3"/>
  <c r="R150" i="3"/>
  <c r="AC150" i="3"/>
  <c r="AF150" i="3"/>
  <c r="R53" i="3"/>
  <c r="AC53" i="3"/>
  <c r="AF53" i="3"/>
  <c r="R124" i="3"/>
  <c r="AF124" i="3"/>
  <c r="AC124" i="3"/>
  <c r="AC84" i="3"/>
  <c r="R84" i="3"/>
  <c r="AF84" i="3"/>
  <c r="R153" i="3"/>
  <c r="AC153" i="3"/>
  <c r="AF153" i="3"/>
  <c r="R161" i="3"/>
  <c r="AC161" i="3"/>
  <c r="AF161" i="3"/>
  <c r="AF209" i="3"/>
  <c r="R209" i="3"/>
  <c r="AC209" i="3"/>
  <c r="AC131" i="3"/>
  <c r="R131" i="3"/>
  <c r="AF131" i="3"/>
  <c r="R136" i="3"/>
  <c r="AC136" i="3"/>
  <c r="AF136" i="3"/>
  <c r="AF48" i="3"/>
  <c r="R48" i="3"/>
  <c r="AC48" i="3"/>
  <c r="R55" i="3"/>
  <c r="AF55" i="3"/>
  <c r="AC55" i="3"/>
  <c r="AF244" i="3"/>
  <c r="R244" i="3"/>
  <c r="AC244" i="3"/>
  <c r="R60" i="3"/>
  <c r="AC60" i="3"/>
  <c r="AF60" i="3"/>
  <c r="AC69" i="3"/>
  <c r="R69" i="3"/>
  <c r="AF69" i="3"/>
  <c r="R235" i="3"/>
  <c r="AF235" i="3"/>
  <c r="AC235" i="3"/>
  <c r="R122" i="3"/>
  <c r="AF122" i="3"/>
  <c r="AC122" i="3"/>
  <c r="AC35" i="3"/>
  <c r="AF35" i="3"/>
  <c r="R35" i="3"/>
  <c r="AC100" i="3"/>
  <c r="AF100" i="3"/>
  <c r="R100" i="3"/>
  <c r="AC86" i="3"/>
  <c r="AF86" i="3"/>
  <c r="R86" i="3"/>
  <c r="AC85" i="3"/>
  <c r="R85" i="3"/>
  <c r="AF85" i="3"/>
  <c r="R27" i="3"/>
  <c r="AC27" i="3"/>
  <c r="AF27" i="3"/>
  <c r="AF21" i="3"/>
  <c r="AC21" i="3"/>
  <c r="R21" i="3"/>
  <c r="AC190" i="3"/>
  <c r="AF190" i="3"/>
  <c r="R190" i="3"/>
  <c r="AC88" i="3"/>
  <c r="AF88" i="3"/>
  <c r="R88" i="3"/>
  <c r="R196" i="3"/>
  <c r="AC196" i="3"/>
  <c r="AF196" i="3"/>
  <c r="AF101" i="3"/>
  <c r="R101" i="3"/>
  <c r="AC101" i="3"/>
  <c r="R42" i="3"/>
  <c r="AC42" i="3"/>
  <c r="AF42" i="3"/>
  <c r="R123" i="3"/>
  <c r="AF123" i="3"/>
  <c r="AC123" i="3"/>
  <c r="R237" i="3"/>
  <c r="AC237" i="3"/>
  <c r="AF237" i="3"/>
  <c r="AF111" i="3"/>
  <c r="R111" i="3"/>
  <c r="AC111" i="3"/>
  <c r="R200" i="3"/>
  <c r="AC200" i="3"/>
  <c r="AF200" i="3"/>
  <c r="AF73" i="3"/>
  <c r="R73" i="3"/>
  <c r="AC73" i="3"/>
  <c r="R185" i="3"/>
  <c r="AF185" i="3"/>
  <c r="AC185" i="3"/>
  <c r="AF79" i="3"/>
  <c r="R79" i="3"/>
  <c r="AC79" i="3"/>
  <c r="AF186" i="3"/>
  <c r="R186" i="3"/>
  <c r="AC186" i="3"/>
  <c r="AF241" i="3"/>
  <c r="AC241" i="3"/>
  <c r="R241" i="3"/>
  <c r="R46" i="3"/>
  <c r="AC46" i="3"/>
  <c r="AF46" i="3"/>
  <c r="R199" i="3"/>
  <c r="AC199" i="3"/>
  <c r="AF199" i="3"/>
  <c r="R90" i="3"/>
  <c r="AC90" i="3"/>
  <c r="AF90" i="3"/>
  <c r="AC221" i="3"/>
  <c r="R221" i="3"/>
  <c r="AF221" i="3"/>
  <c r="AF214" i="3"/>
  <c r="R214" i="3"/>
  <c r="AC214" i="3"/>
  <c r="AF94" i="3"/>
  <c r="R94" i="3"/>
  <c r="AC94" i="3"/>
  <c r="R103" i="3"/>
  <c r="AC103" i="3"/>
  <c r="AF103" i="3"/>
  <c r="AF64" i="3"/>
  <c r="R64" i="3"/>
  <c r="AC64" i="3"/>
  <c r="R50" i="3"/>
  <c r="AC50" i="3"/>
  <c r="AF50" i="3"/>
  <c r="R206" i="3"/>
  <c r="AC206" i="3"/>
  <c r="AF206" i="3"/>
  <c r="AC65" i="3"/>
  <c r="AF65" i="3"/>
  <c r="R65" i="3"/>
  <c r="AC126" i="3"/>
  <c r="R126" i="3"/>
  <c r="AF126" i="3"/>
  <c r="R160" i="3"/>
  <c r="AF160" i="3"/>
  <c r="AC160" i="3"/>
  <c r="R238" i="3"/>
  <c r="AC238" i="3"/>
  <c r="AF238" i="3"/>
  <c r="AF245" i="3"/>
  <c r="R245" i="3"/>
  <c r="AC245" i="3"/>
  <c r="AC44" i="3"/>
  <c r="AF44" i="3"/>
  <c r="R44" i="3"/>
  <c r="AF224" i="3"/>
  <c r="R224" i="3"/>
  <c r="AC224" i="3"/>
  <c r="R170" i="3"/>
  <c r="AF170" i="3"/>
  <c r="AC170" i="3"/>
  <c r="R219" i="3"/>
  <c r="AC219" i="3"/>
  <c r="AF219" i="3"/>
  <c r="AC138" i="3"/>
  <c r="R138" i="3"/>
  <c r="AF138" i="3"/>
  <c r="R80" i="3"/>
  <c r="AC80" i="3"/>
  <c r="AF80" i="3"/>
  <c r="AF234" i="3"/>
  <c r="R234" i="3"/>
  <c r="AC234" i="3"/>
  <c r="AF172" i="3"/>
  <c r="R172" i="3"/>
  <c r="AC172" i="3"/>
  <c r="R117" i="3"/>
  <c r="AC117" i="3"/>
  <c r="AF117" i="3"/>
  <c r="R176" i="3"/>
  <c r="AC176" i="3"/>
  <c r="AF176" i="3"/>
  <c r="R107" i="3"/>
  <c r="AF107" i="3"/>
  <c r="AC107" i="3"/>
  <c r="R61" i="3"/>
  <c r="AF61" i="3"/>
  <c r="AC61" i="3"/>
  <c r="AF230" i="3"/>
  <c r="AC230" i="3"/>
  <c r="R230" i="3"/>
  <c r="R120" i="3"/>
  <c r="AF120" i="3"/>
  <c r="AC120" i="3"/>
  <c r="R228" i="3"/>
  <c r="AC228" i="3"/>
  <c r="AF228" i="3"/>
  <c r="AC133" i="3"/>
  <c r="AF133" i="3"/>
  <c r="R133" i="3"/>
  <c r="AC74" i="3"/>
  <c r="R74" i="3"/>
  <c r="AF74" i="3"/>
  <c r="R177" i="3"/>
  <c r="AC177" i="3"/>
  <c r="AF177" i="3"/>
  <c r="R38" i="3"/>
  <c r="AF38" i="3"/>
  <c r="AC38" i="3"/>
  <c r="AC151" i="3"/>
  <c r="R151" i="3"/>
  <c r="AF151" i="3"/>
  <c r="AF240" i="3"/>
  <c r="R240" i="3"/>
  <c r="AC240" i="3"/>
  <c r="R105" i="3"/>
  <c r="AC105" i="3"/>
  <c r="AF105" i="3"/>
  <c r="AC92" i="3"/>
  <c r="R92" i="3"/>
  <c r="AF92" i="3"/>
  <c r="AC119" i="3"/>
  <c r="AF119" i="3"/>
  <c r="R119" i="3"/>
  <c r="R218" i="3"/>
  <c r="AC218" i="3"/>
  <c r="AF218" i="3"/>
  <c r="AC217" i="3"/>
  <c r="AF217" i="3"/>
  <c r="R217" i="3"/>
  <c r="AC78" i="3"/>
  <c r="R78" i="3"/>
  <c r="AF78" i="3"/>
  <c r="AF239" i="3"/>
  <c r="R239" i="3"/>
  <c r="AC239" i="3"/>
  <c r="AC67" i="3"/>
  <c r="AF67" i="3"/>
  <c r="R67" i="3"/>
  <c r="R247" i="3"/>
  <c r="AF247" i="3"/>
  <c r="AC247" i="3"/>
  <c r="R125" i="3"/>
  <c r="AF125" i="3"/>
  <c r="AC125" i="3"/>
  <c r="R68" i="3"/>
  <c r="AF68" i="3"/>
  <c r="AC68" i="3"/>
  <c r="AF155" i="3"/>
  <c r="R155" i="3"/>
  <c r="AC155" i="3"/>
  <c r="AC203" i="3"/>
  <c r="R203" i="3"/>
  <c r="AF203" i="3"/>
  <c r="AC28" i="3"/>
  <c r="AF28" i="3"/>
  <c r="R28" i="3"/>
  <c r="R24" i="3"/>
  <c r="AF24" i="3"/>
  <c r="AC24" i="3"/>
  <c r="R34" i="3"/>
  <c r="AF34" i="3"/>
  <c r="AC34" i="3"/>
  <c r="AF75" i="3"/>
  <c r="R75" i="3"/>
  <c r="AC75" i="3"/>
  <c r="AC175" i="3"/>
  <c r="AF175" i="3"/>
  <c r="R175" i="3"/>
  <c r="R167" i="3"/>
  <c r="AF167" i="3"/>
  <c r="AC167" i="3"/>
  <c r="AC106" i="3"/>
  <c r="AF106" i="3"/>
  <c r="R106" i="3"/>
  <c r="R250" i="3"/>
  <c r="AF250" i="3"/>
  <c r="AC250" i="3"/>
  <c r="R81" i="3"/>
  <c r="AF81" i="3"/>
  <c r="AC81" i="3"/>
  <c r="R149" i="3"/>
  <c r="AC149" i="3"/>
  <c r="AF149" i="3"/>
  <c r="R26" i="3"/>
  <c r="AF26" i="3"/>
  <c r="AC26" i="3"/>
  <c r="AC179" i="3"/>
  <c r="AF179" i="3"/>
  <c r="R179" i="3"/>
  <c r="AF197" i="3"/>
  <c r="AC197" i="3"/>
  <c r="R197" i="3"/>
  <c r="R31" i="3"/>
  <c r="AC31" i="3"/>
  <c r="AF31" i="3"/>
  <c r="AC232" i="3"/>
  <c r="AF232" i="3"/>
  <c r="R232" i="3"/>
  <c r="R137" i="3"/>
  <c r="AF137" i="3"/>
  <c r="AC137" i="3"/>
  <c r="AC165" i="3"/>
  <c r="AF165" i="3"/>
  <c r="R165" i="3"/>
  <c r="R114" i="3"/>
  <c r="AF114" i="3"/>
  <c r="AC114" i="3"/>
  <c r="R116" i="3"/>
  <c r="AF116" i="3"/>
  <c r="AC116" i="3"/>
  <c r="R102" i="3"/>
  <c r="AF102" i="3"/>
  <c r="AC102" i="3"/>
  <c r="R191" i="3"/>
  <c r="AC191" i="3"/>
  <c r="AF191" i="3"/>
  <c r="AC82" i="3"/>
  <c r="R82" i="3"/>
  <c r="AF82" i="3"/>
  <c r="R36" i="3"/>
  <c r="AF36" i="3"/>
  <c r="AC36" i="3"/>
  <c r="AC29" i="3"/>
  <c r="R29" i="3"/>
  <c r="AF29" i="3"/>
  <c r="R231" i="3"/>
  <c r="AF231" i="3"/>
  <c r="AC231" i="3"/>
  <c r="AC251" i="3"/>
  <c r="AF251" i="3"/>
  <c r="R251" i="3"/>
  <c r="R33" i="3"/>
  <c r="AF33" i="3"/>
  <c r="AC33" i="3"/>
  <c r="R110" i="3"/>
  <c r="AF110" i="3"/>
  <c r="AC110" i="3"/>
  <c r="R40" i="3"/>
  <c r="AC40" i="3"/>
  <c r="AF40" i="3"/>
  <c r="AC139" i="3"/>
  <c r="AF139" i="3"/>
  <c r="R139" i="3"/>
  <c r="AI253" i="3" l="1"/>
  <c r="AH253" i="3" s="1"/>
  <c r="AJ253" i="3"/>
  <c r="AK253" i="3"/>
  <c r="C18" i="3"/>
  <c r="AA253" i="3" l="1"/>
  <c r="AB253" i="3"/>
  <c r="AD253" i="3" l="1"/>
  <c r="AE253" i="3"/>
  <c r="AC11" i="3" s="1"/>
</calcChain>
</file>

<file path=xl/sharedStrings.xml><?xml version="1.0" encoding="utf-8"?>
<sst xmlns="http://schemas.openxmlformats.org/spreadsheetml/2006/main" count="2158" uniqueCount="956">
  <si>
    <t>IBVS 6244</t>
  </si>
  <si>
    <t>IBVS 6196</t>
  </si>
  <si>
    <t>OEJV 0179</t>
  </si>
  <si>
    <t>AU</t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</si>
  <si>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</si>
  <si>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</si>
  <si>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</si>
  <si>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</si>
  <si>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</si>
  <si>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</si>
  <si>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</si>
  <si>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</si>
  <si>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</si>
  <si>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</si>
  <si>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</si>
  <si>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</si>
  <si>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</si>
  <si>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</si>
  <si>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</si>
  <si>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</si>
  <si>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</si>
  <si>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</si>
  <si>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</si>
  <si>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</si>
  <si>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</si>
  <si>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</si>
  <si>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</si>
  <si>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</si>
  <si>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</si>
  <si>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</si>
  <si>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</si>
  <si>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</si>
  <si>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</si>
  <si>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</si>
  <si>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</si>
  <si>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</si>
  <si>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</si>
  <si>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</si>
  <si>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</si>
  <si>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</si>
  <si>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</si>
  <si>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</si>
  <si>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</si>
  <si>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</si>
  <si>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</si>
  <si>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</si>
  <si>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</si>
  <si>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</si>
  <si>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</si>
  <si>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</si>
  <si>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New LiTE fit</t>
  </si>
  <si>
    <t>M</t>
  </si>
  <si>
    <t>days/year</t>
  </si>
  <si>
    <t>Q.+LiTE fit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</si>
  <si>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</si>
  <si>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</si>
  <si>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</si>
  <si>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</si>
  <si>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</si>
  <si>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</si>
  <si>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</si>
  <si>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</si>
  <si>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</si>
  <si>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</si>
  <si>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</si>
  <si>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</si>
  <si>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</si>
  <si>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</si>
  <si>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</si>
  <si>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</si>
  <si>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</si>
  <si>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</si>
  <si>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</si>
  <si>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Linear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</si>
  <si>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</si>
  <si>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</si>
  <si>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</si>
  <si>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</si>
  <si>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</si>
  <si>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</si>
  <si>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</si>
  <si>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</si>
  <si>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</si>
  <si>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</si>
  <si>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</si>
  <si>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</si>
  <si>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Sine fit</t>
  </si>
  <si>
    <t xml:space="preserve">A (ampl) = </t>
  </si>
  <si>
    <r>
      <t>Sum 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</si>
  <si>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diff</t>
    </r>
    <r>
      <rPr>
        <vertAlign val="superscript"/>
        <sz val="10"/>
        <rFont val="Arial"/>
        <family val="2"/>
      </rPr>
      <t>2</t>
    </r>
  </si>
  <si>
    <t>IBVS 0035</t>
  </si>
  <si>
    <t>BBSAG Bull....6</t>
  </si>
  <si>
    <t>BBSAG Bull...14</t>
  </si>
  <si>
    <t>BBSAG Bull...23</t>
  </si>
  <si>
    <t>BBSAG Bull...26</t>
  </si>
  <si>
    <t>BBSAG Bull...27</t>
  </si>
  <si>
    <t>BBSAG Bull...30</t>
  </si>
  <si>
    <t>BBSAG Bull...31</t>
  </si>
  <si>
    <t>BBSAG Bull...33</t>
  </si>
  <si>
    <t>BBSAG Bull.</t>
  </si>
  <si>
    <t>BBSAG Bull.3</t>
  </si>
  <si>
    <t>BBSAG Bull.5</t>
  </si>
  <si>
    <t>BBSAG Bull.6</t>
  </si>
  <si>
    <t>BBSAG Bull.8</t>
  </si>
  <si>
    <t>BBSAG Bull.10</t>
  </si>
  <si>
    <t>BBSAG Bull.11</t>
  </si>
  <si>
    <t>BBSAG Bull.17</t>
  </si>
  <si>
    <t>BBSAG Bull.19</t>
  </si>
  <si>
    <t>BBSAG Bull.22</t>
  </si>
  <si>
    <t>BBSAG Bull.23</t>
  </si>
  <si>
    <t>BBSAG Bull.24</t>
  </si>
  <si>
    <t>AN 300,3,166</t>
  </si>
  <si>
    <t>BBSAG Bull.27</t>
  </si>
  <si>
    <t>BBSAG Bull.32</t>
  </si>
  <si>
    <t>BBSAG Bull.37</t>
  </si>
  <si>
    <t>BRNO 23</t>
  </si>
  <si>
    <t>BBSAG Bull.39</t>
  </si>
  <si>
    <t>AN 302,1,54</t>
  </si>
  <si>
    <t>BBSAG Bull.43</t>
  </si>
  <si>
    <t>BBSAG Bull.45</t>
  </si>
  <si>
    <t>BBSAG Bull.49</t>
  </si>
  <si>
    <t>BBSAG 51</t>
  </si>
  <si>
    <t>BBSAG Bull.51</t>
  </si>
  <si>
    <t>MVS 9,4,89</t>
  </si>
  <si>
    <t>BRNO 26</t>
  </si>
  <si>
    <t>BBSAG Bull.56</t>
  </si>
  <si>
    <t>BBSAG Bull.62</t>
  </si>
  <si>
    <t>BBSAG Bull.66</t>
  </si>
  <si>
    <t>BBSAG Bull.71</t>
  </si>
  <si>
    <t>BBSAG Bull.73</t>
  </si>
  <si>
    <t>BBSAG Bull.77</t>
  </si>
  <si>
    <t>BBSAG Bull.78</t>
  </si>
  <si>
    <t>BBSAG Bull.80</t>
  </si>
  <si>
    <t>BBSAG Bull.81</t>
  </si>
  <si>
    <t>BBSAG Bull.84</t>
  </si>
  <si>
    <t>BBSAG Bull.85</t>
  </si>
  <si>
    <t>BBSAG Bull.86</t>
  </si>
  <si>
    <t>BBSAG Bull.87</t>
  </si>
  <si>
    <t>BBSAG Bull.89</t>
  </si>
  <si>
    <t>BBSAG Bull.90</t>
  </si>
  <si>
    <t>BBSAG Bull.92</t>
  </si>
  <si>
    <t>BBSAG Bull.93</t>
  </si>
  <si>
    <t>BBSAG Bull.94</t>
  </si>
  <si>
    <t>BBSAG Bull.95</t>
  </si>
  <si>
    <t>BBSAG Bull.96</t>
  </si>
  <si>
    <t>BBSAG Bull.97</t>
  </si>
  <si>
    <t>BBSAG Bull.98</t>
  </si>
  <si>
    <t>BBSAG Bull.99</t>
  </si>
  <si>
    <t>BBSAG Bull.101</t>
  </si>
  <si>
    <t>BBSAG Bull.102</t>
  </si>
  <si>
    <t>BBSAG Bull.104</t>
  </si>
  <si>
    <t>BBSAG Bull.105</t>
  </si>
  <si>
    <t>BBSAG Bull.106</t>
  </si>
  <si>
    <t>BBSAG Bull.108</t>
  </si>
  <si>
    <t>BBSAG Bull.109</t>
  </si>
  <si>
    <t>BBSAG Bull.110</t>
  </si>
  <si>
    <t>BBSAG Bull.112</t>
  </si>
  <si>
    <t>BBSAG Bull.114</t>
  </si>
  <si>
    <t>BBSAG Bull.115</t>
  </si>
  <si>
    <t>BBSAG Bull.117</t>
  </si>
  <si>
    <t>BBSAG Bull.118</t>
  </si>
  <si>
    <t>IBVS 5745</t>
  </si>
  <si>
    <t>I</t>
  </si>
  <si>
    <t>BBSAG 119</t>
  </si>
  <si>
    <t>IBVS 5017</t>
  </si>
  <si>
    <t>BBSAG 120</t>
  </si>
  <si>
    <t>IBVS 5438</t>
  </si>
  <si>
    <t>IBVS 5543</t>
  </si>
  <si>
    <t>IBVS 5731</t>
  </si>
  <si>
    <t>IBVS 5802</t>
  </si>
  <si>
    <t>IBVS 5931</t>
  </si>
  <si>
    <t>IBVS 5924</t>
  </si>
  <si>
    <t>RR Dra / GSC 4219-0906</t>
  </si>
  <si>
    <t>EA/SD</t>
  </si>
  <si>
    <t>BAD</t>
  </si>
  <si>
    <t>IBVS 5676</t>
  </si>
  <si>
    <t>OEJV 0003</t>
  </si>
  <si>
    <t>2013JAVSO..41..122</t>
  </si>
  <si>
    <t>IBVS 6114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</si>
  <si>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</si>
  <si>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</si>
  <si>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</si>
  <si>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</si>
  <si>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</si>
  <si>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</si>
  <si>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</si>
  <si>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</si>
  <si>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</si>
  <si>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</si>
  <si>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</si>
  <si>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</si>
  <si>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</si>
  <si>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</si>
  <si>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2414988.303 </t>
  </si>
  <si>
    <t> 29.11.1899 19:16 </t>
  </si>
  <si>
    <t> 1.619 </t>
  </si>
  <si>
    <t> Dugan &amp; Wright </t>
  </si>
  <si>
    <t> CPRI 19.41 </t>
  </si>
  <si>
    <t>2416998.373 </t>
  </si>
  <si>
    <t> 01.06.1905 20:57 </t>
  </si>
  <si>
    <t> 1.451 </t>
  </si>
  <si>
    <t>2417026.686 </t>
  </si>
  <si>
    <t> 30.06.1905 04:27 </t>
  </si>
  <si>
    <t>V </t>
  </si>
  <si>
    <t> F.H.Seares </t>
  </si>
  <si>
    <t> LAWS 1.139 </t>
  </si>
  <si>
    <t>2417040.826 </t>
  </si>
  <si>
    <t> 14.07.1905 07:49 </t>
  </si>
  <si>
    <t> 1.434 </t>
  </si>
  <si>
    <t>2417043.702 </t>
  </si>
  <si>
    <t> 17.07.1905 04:50 </t>
  </si>
  <si>
    <t> 1.479 </t>
  </si>
  <si>
    <t>2417077.649 </t>
  </si>
  <si>
    <t> 20.08.1905 03:34 </t>
  </si>
  <si>
    <t> 1.450 </t>
  </si>
  <si>
    <t>2417091.802 </t>
  </si>
  <si>
    <t> 03.09.1905 07:14 </t>
  </si>
  <si>
    <t> 1.447 </t>
  </si>
  <si>
    <t>2417145.586 </t>
  </si>
  <si>
    <t> 27.10.1905 02:03 </t>
  </si>
  <si>
    <t> 1.435 </t>
  </si>
  <si>
    <t>2417445.681 </t>
  </si>
  <si>
    <t> 23.08.1906 04:20 </t>
  </si>
  <si>
    <t> 1.410 </t>
  </si>
  <si>
    <t>2417462.668 </t>
  </si>
  <si>
    <t> 09.09.1906 04:01 </t>
  </si>
  <si>
    <t> 1.409 </t>
  </si>
  <si>
    <t>2417479.656 </t>
  </si>
  <si>
    <t> 26.09.1906 03:44 </t>
  </si>
  <si>
    <t>2419008.434 </t>
  </si>
  <si>
    <t> 02.12.1910 22:24 </t>
  </si>
  <si>
    <t> 1.274 </t>
  </si>
  <si>
    <t>2419291.544 </t>
  </si>
  <si>
    <t> 12.09.1911 01:03 </t>
  </si>
  <si>
    <t> 1.252 </t>
  </si>
  <si>
    <t> R.Lehnert </t>
  </si>
  <si>
    <t> AN 192.201 </t>
  </si>
  <si>
    <t>2419325.517 </t>
  </si>
  <si>
    <t> 16.10.1911 00:24 </t>
  </si>
  <si>
    <t> 1.249 </t>
  </si>
  <si>
    <t>2419328.348 </t>
  </si>
  <si>
    <t> 18.10.1911 20:21 </t>
  </si>
  <si>
    <t>2419574.650 </t>
  </si>
  <si>
    <t> 21.06.1912 03:36 </t>
  </si>
  <si>
    <t> 1.226 </t>
  </si>
  <si>
    <t> H.Shapley [Licht.] </t>
  </si>
  <si>
    <t> APJ 37.154 </t>
  </si>
  <si>
    <t>2419778.483 </t>
  </si>
  <si>
    <t> 10.01.1913 23:35 </t>
  </si>
  <si>
    <t> 1.203 </t>
  </si>
  <si>
    <t> A.A.Nijland </t>
  </si>
  <si>
    <t> AN 203.404 </t>
  </si>
  <si>
    <t>2419829.440 </t>
  </si>
  <si>
    <t> 02.03.1913 22:33 </t>
  </si>
  <si>
    <t> 1.197 </t>
  </si>
  <si>
    <t>2419832.272 </t>
  </si>
  <si>
    <t> 05.03.1913 18:31 </t>
  </si>
  <si>
    <t>2420027.607 </t>
  </si>
  <si>
    <t> 17.09.1913 02:34 </t>
  </si>
  <si>
    <t> 1.171 </t>
  </si>
  <si>
    <t>2420030.440 </t>
  </si>
  <si>
    <t> 19.09.1913 22:33 </t>
  </si>
  <si>
    <t> 1.173 </t>
  </si>
  <si>
    <t>2420044.605 </t>
  </si>
  <si>
    <t> 04.10.1913 02:31 </t>
  </si>
  <si>
    <t> 1.181 </t>
  </si>
  <si>
    <t>2420047.435 </t>
  </si>
  <si>
    <t> 06.10.1913 22:26 </t>
  </si>
  <si>
    <t> 1.180 </t>
  </si>
  <si>
    <t>2420214.464 </t>
  </si>
  <si>
    <t> 22.03.1914 23:08 </t>
  </si>
  <si>
    <t> 1.161 </t>
  </si>
  <si>
    <t>2420245.603 </t>
  </si>
  <si>
    <t> 23.04.1914 02:28 </t>
  </si>
  <si>
    <t> 1.155 </t>
  </si>
  <si>
    <t>2420313.550 </t>
  </si>
  <si>
    <t> 30.06.1914 01:12 </t>
  </si>
  <si>
    <t> 1.151 </t>
  </si>
  <si>
    <t>2420316.373 </t>
  </si>
  <si>
    <t> 02.07.1914 20:57 </t>
  </si>
  <si>
    <t> 1.142 </t>
  </si>
  <si>
    <t>2420330.543 </t>
  </si>
  <si>
    <t> 17.07.1914 01:01 </t>
  </si>
  <si>
    <t> 1.156 </t>
  </si>
  <si>
    <t>2420333.371 </t>
  </si>
  <si>
    <t> 19.07.1914 20:54 </t>
  </si>
  <si>
    <t> 1.152 </t>
  </si>
  <si>
    <t>2420347.522 </t>
  </si>
  <si>
    <t> 03.08.1914 00:31 </t>
  </si>
  <si>
    <t> 1.147 </t>
  </si>
  <si>
    <t>2420364.512 </t>
  </si>
  <si>
    <t> 20.08.1914 00:17 </t>
  </si>
  <si>
    <t> 1.149 </t>
  </si>
  <si>
    <t>2420398.478 </t>
  </si>
  <si>
    <t> 22.09.1914 23:28 </t>
  </si>
  <si>
    <t> 1.139 </t>
  </si>
  <si>
    <t>2420401.318 </t>
  </si>
  <si>
    <t> 25.09.1914 19:37 </t>
  </si>
  <si>
    <t> 1.148 </t>
  </si>
  <si>
    <t>2420508.910 </t>
  </si>
  <si>
    <t> 11.01.1915 09:50 </t>
  </si>
  <si>
    <t>2420520.219 </t>
  </si>
  <si>
    <t> 22.01.1915 17:15 </t>
  </si>
  <si>
    <t> 1.133 </t>
  </si>
  <si>
    <t>2420534.313 </t>
  </si>
  <si>
    <t> 05.02.1915 19:30 </t>
  </si>
  <si>
    <t> 1.071 </t>
  </si>
  <si>
    <t>2420537.215 </t>
  </si>
  <si>
    <t> 08.02.1915 17:09 </t>
  </si>
  <si>
    <t> 1.141 </t>
  </si>
  <si>
    <t>2420582.505 </t>
  </si>
  <si>
    <t> 26.03.1915 00:07 </t>
  </si>
  <si>
    <t> 1.130 </t>
  </si>
  <si>
    <t>2420585.332 </t>
  </si>
  <si>
    <t> 28.03.1915 19:58 </t>
  </si>
  <si>
    <t> 1.126 </t>
  </si>
  <si>
    <t>2420596.651 </t>
  </si>
  <si>
    <t> 09.04.1915 03:37 </t>
  </si>
  <si>
    <t> 1.119 </t>
  </si>
  <si>
    <t>2420599.483 </t>
  </si>
  <si>
    <t> 11.04.1915 23:35 </t>
  </si>
  <si>
    <t> 1.120 </t>
  </si>
  <si>
    <t>2420616.469 </t>
  </si>
  <si>
    <t> 28.04.1915 23:15 </t>
  </si>
  <si>
    <t> 1.118 </t>
  </si>
  <si>
    <t>2420684.407 </t>
  </si>
  <si>
    <t> 05.07.1915 21:46 </t>
  </si>
  <si>
    <t> 1.105 </t>
  </si>
  <si>
    <t>2420735.375 </t>
  </si>
  <si>
    <t> 25.08.1915 21:00 </t>
  </si>
  <si>
    <t> 1.109 </t>
  </si>
  <si>
    <t>2420749.531 </t>
  </si>
  <si>
    <t> 09.09.1915 00:44 </t>
  </si>
  <si>
    <t> 1.108 </t>
  </si>
  <si>
    <t>2420885.418 </t>
  </si>
  <si>
    <t> 22.01.1916 22:01 </t>
  </si>
  <si>
    <t> 1.092 </t>
  </si>
  <si>
    <t>2420888.252 </t>
  </si>
  <si>
    <t> 25.01.1916 18:02 </t>
  </si>
  <si>
    <t> 1.094 </t>
  </si>
  <si>
    <t>2420899.573 </t>
  </si>
  <si>
    <t> 06.02.1916 01:45 </t>
  </si>
  <si>
    <t> 1.090 </t>
  </si>
  <si>
    <t>2420984.501 </t>
  </si>
  <si>
    <t> 01.05.1916 00:01 </t>
  </si>
  <si>
    <t> 1.078 </t>
  </si>
  <si>
    <t>2421001.489 </t>
  </si>
  <si>
    <t> 17.05.1916 23:44 </t>
  </si>
  <si>
    <t> 1.079 </t>
  </si>
  <si>
    <t>2421018.467 </t>
  </si>
  <si>
    <t> 03.06.1916 23:12 </t>
  </si>
  <si>
    <t> 1.069 </t>
  </si>
  <si>
    <t>2421083.582 </t>
  </si>
  <si>
    <t> 08.08.1916 01:58 </t>
  </si>
  <si>
    <t> 1.063 </t>
  </si>
  <si>
    <t>2421499.748 </t>
  </si>
  <si>
    <t> 28.09.1917 05:57 </t>
  </si>
  <si>
    <t> 1.025 </t>
  </si>
  <si>
    <t>2422802.020 </t>
  </si>
  <si>
    <t> 22.04.1921 12:28 </t>
  </si>
  <si>
    <t> 0.889 </t>
  </si>
  <si>
    <t>2425095.199 </t>
  </si>
  <si>
    <t> 02.08.1927 16:46 </t>
  </si>
  <si>
    <t> 0.698 </t>
  </si>
  <si>
    <t>2426227.645 </t>
  </si>
  <si>
    <t> 08.09.1930 03:28 </t>
  </si>
  <si>
    <t> 0.615 </t>
  </si>
  <si>
    <t>2428209.419 </t>
  </si>
  <si>
    <t> 10.02.1936 22:03 </t>
  </si>
  <si>
    <t> 0.464 </t>
  </si>
  <si>
    <t>2433005.408 </t>
  </si>
  <si>
    <t> 29.03.1949 21:47 </t>
  </si>
  <si>
    <t> 0.194 </t>
  </si>
  <si>
    <t> A.Szczepanowska </t>
  </si>
  <si>
    <t> AAC 4.117 </t>
  </si>
  <si>
    <t>2433039.383 </t>
  </si>
  <si>
    <t> 02.05.1949 21:11 </t>
  </si>
  <si>
    <t>2433172.446 </t>
  </si>
  <si>
    <t> 12.09.1949 22:42 </t>
  </si>
  <si>
    <t> 0.184 </t>
  </si>
  <si>
    <t> AAC 5.75 </t>
  </si>
  <si>
    <t>2433390.457 </t>
  </si>
  <si>
    <t> 18.04.1950 22:58 </t>
  </si>
  <si>
    <t>2433557.499 </t>
  </si>
  <si>
    <t> 02.10.1950 23:58 </t>
  </si>
  <si>
    <t> 0.178 </t>
  </si>
  <si>
    <t>2433744.358 </t>
  </si>
  <si>
    <t> 07.04.1951 20:35 </t>
  </si>
  <si>
    <t> 0.169 </t>
  </si>
  <si>
    <t>2433928.383 </t>
  </si>
  <si>
    <t> 08.10.1951 21:11 </t>
  </si>
  <si>
    <t> 0.159 </t>
  </si>
  <si>
    <t>2433945.378 </t>
  </si>
  <si>
    <t> 25.10.1951 21:04 </t>
  </si>
  <si>
    <t> 0.166 </t>
  </si>
  <si>
    <t>2434480.482 </t>
  </si>
  <si>
    <t> 12.04.1953 23:34 </t>
  </si>
  <si>
    <t> 0.150 </t>
  </si>
  <si>
    <t> AA 6.144 </t>
  </si>
  <si>
    <t>2434913.666 </t>
  </si>
  <si>
    <t> 20.06.1954 03:59 </t>
  </si>
  <si>
    <t> 0.142 </t>
  </si>
  <si>
    <t> B.S.Whitney </t>
  </si>
  <si>
    <t> AJ 62.373 </t>
  </si>
  <si>
    <t>2435029.747 </t>
  </si>
  <si>
    <t> 14.10.1954 05:55 </t>
  </si>
  <si>
    <t> 0.138 </t>
  </si>
  <si>
    <t>2435298.710 </t>
  </si>
  <si>
    <t> 10.07.1955 05:02 </t>
  </si>
  <si>
    <t> 0.126 </t>
  </si>
  <si>
    <t>2435315.700 </t>
  </si>
  <si>
    <t> 27.07.1955 04:48 </t>
  </si>
  <si>
    <t> 0.128 </t>
  </si>
  <si>
    <t>2435333.683 </t>
  </si>
  <si>
    <t> 14.08.1955 04:23 </t>
  </si>
  <si>
    <t> -0.293 </t>
  </si>
  <si>
    <t>2435400.632 </t>
  </si>
  <si>
    <t> 20.10.1955 03:10 </t>
  </si>
  <si>
    <t> 0.120 </t>
  </si>
  <si>
    <t>2435417.619 </t>
  </si>
  <si>
    <t> 06.11.1955 02:51 </t>
  </si>
  <si>
    <t> 0.119 </t>
  </si>
  <si>
    <t>2435553.520 </t>
  </si>
  <si>
    <t> 21.03.1956 00:28 </t>
  </si>
  <si>
    <t> 0.117 </t>
  </si>
  <si>
    <t> AA 9.46 </t>
  </si>
  <si>
    <t>2435703.574 </t>
  </si>
  <si>
    <t> 18.08.1956 01:46 </t>
  </si>
  <si>
    <t> 0.111 </t>
  </si>
  <si>
    <t>2435720.564 </t>
  </si>
  <si>
    <t> 04.09.1956 01:32 </t>
  </si>
  <si>
    <t> 0.113 </t>
  </si>
  <si>
    <t> W.Zessewitsch </t>
  </si>
  <si>
    <t> AC 174.17 </t>
  </si>
  <si>
    <t>2436207.532 </t>
  </si>
  <si>
    <t> 04.01.1958 00:46 </t>
  </si>
  <si>
    <t> 0.094 </t>
  </si>
  <si>
    <t> R.Rudolph </t>
  </si>
  <si>
    <t>BAVM 13 </t>
  </si>
  <si>
    <t>2436207.534 </t>
  </si>
  <si>
    <t> 04.01.1958 00:48 </t>
  </si>
  <si>
    <t> 0.096 </t>
  </si>
  <si>
    <t> W.Quester </t>
  </si>
  <si>
    <t>2436207.535 </t>
  </si>
  <si>
    <t> 04.01.1958 00:50 </t>
  </si>
  <si>
    <t> 0.097 </t>
  </si>
  <si>
    <t> A.Jahn </t>
  </si>
  <si>
    <t>2436207.536 </t>
  </si>
  <si>
    <t> 04.01.1958 00:51 </t>
  </si>
  <si>
    <t> 0.098 </t>
  </si>
  <si>
    <t> W.Braune </t>
  </si>
  <si>
    <t>2436847.387 </t>
  </si>
  <si>
    <t> 05.10.1959 21:17 </t>
  </si>
  <si>
    <t> 0.070 </t>
  </si>
  <si>
    <t>2436847.390 </t>
  </si>
  <si>
    <t> 05.10.1959 21:21 </t>
  </si>
  <si>
    <t> 0.073 </t>
  </si>
  <si>
    <t>2437903.437 </t>
  </si>
  <si>
    <t> 26.08.1962 22:29 </t>
  </si>
  <si>
    <t> 0.037 </t>
  </si>
  <si>
    <t> B.Czerlunczakiewic </t>
  </si>
  <si>
    <t> AA 17.61 </t>
  </si>
  <si>
    <t>2437903.444 </t>
  </si>
  <si>
    <t> 26.08.1962 22:39 </t>
  </si>
  <si>
    <t> 0.044 </t>
  </si>
  <si>
    <t> A.Slowik </t>
  </si>
  <si>
    <t>2438288.493 </t>
  </si>
  <si>
    <t> 15.09.1963 23:49 </t>
  </si>
  <si>
    <t> 0.033 </t>
  </si>
  <si>
    <t> K.Kordylewski </t>
  </si>
  <si>
    <t>IBVS 35 </t>
  </si>
  <si>
    <t>2439027.454 </t>
  </si>
  <si>
    <t> 23.09.1965 22:53 </t>
  </si>
  <si>
    <t> 0.020 </t>
  </si>
  <si>
    <t>BAVM 18 </t>
  </si>
  <si>
    <t>2439364.374 </t>
  </si>
  <si>
    <t> 26.08.1966 20:58 </t>
  </si>
  <si>
    <t> 0.012 </t>
  </si>
  <si>
    <t> H.Peter </t>
  </si>
  <si>
    <t> ORI 100 </t>
  </si>
  <si>
    <t>2439381.358 </t>
  </si>
  <si>
    <t> 12.09.1966 20:35 </t>
  </si>
  <si>
    <t> 0.008 </t>
  </si>
  <si>
    <t>2440066.530 </t>
  </si>
  <si>
    <t> 29.07.1968 00:43 </t>
  </si>
  <si>
    <t> 0.001 </t>
  </si>
  <si>
    <t> ORI 109 </t>
  </si>
  <si>
    <t>2440485.570 </t>
  </si>
  <si>
    <t> 21.09.1969 01:40 </t>
  </si>
  <si>
    <t> 0.005 </t>
  </si>
  <si>
    <t> J.Silhan </t>
  </si>
  <si>
    <t> BRNO 9 </t>
  </si>
  <si>
    <t>2440522.370 </t>
  </si>
  <si>
    <t> 27.10.1969 20:52 </t>
  </si>
  <si>
    <t> -0.002 </t>
  </si>
  <si>
    <t> R.Polloczek </t>
  </si>
  <si>
    <t>2440590.328 </t>
  </si>
  <si>
    <t> 03.01.1970 19:52 </t>
  </si>
  <si>
    <t> 0.004 </t>
  </si>
  <si>
    <t> ORI 118 </t>
  </si>
  <si>
    <t>2440839.473 </t>
  </si>
  <si>
    <t> 09.09.1970 23:21 </t>
  </si>
  <si>
    <t> -0.007 </t>
  </si>
  <si>
    <t> ORI 121 </t>
  </si>
  <si>
    <t>2440856.465 </t>
  </si>
  <si>
    <t> 26.09.1970 23:09 </t>
  </si>
  <si>
    <t>2440890.443 </t>
  </si>
  <si>
    <t> 30.10.1970 22:37 </t>
  </si>
  <si>
    <t> -0.001 </t>
  </si>
  <si>
    <t> ORI 122 </t>
  </si>
  <si>
    <t>2441057.494 </t>
  </si>
  <si>
    <t> 15.04.1971 23:51 </t>
  </si>
  <si>
    <t> 0.002 </t>
  </si>
  <si>
    <t> ORI 125 </t>
  </si>
  <si>
    <t>2441074.483 </t>
  </si>
  <si>
    <t> 02.05.1971 23:35 </t>
  </si>
  <si>
    <t> 0.003 </t>
  </si>
  <si>
    <t>BAVM 25 </t>
  </si>
  <si>
    <t>2441091.468 </t>
  </si>
  <si>
    <t> 19.05.1971 23:13 </t>
  </si>
  <si>
    <t> 0.000 </t>
  </si>
  <si>
    <t>2441159.419 </t>
  </si>
  <si>
    <t> 26.07.1971 22:03 </t>
  </si>
  <si>
    <t> R.Diethelm </t>
  </si>
  <si>
    <t> ORI 126 </t>
  </si>
  <si>
    <t>2441159.425 </t>
  </si>
  <si>
    <t> 26.07.1971 22:12 </t>
  </si>
  <si>
    <t>2441193.396 </t>
  </si>
  <si>
    <t> 29.08.1971 21:30 </t>
  </si>
  <si>
    <t> ORI 129 </t>
  </si>
  <si>
    <t>2441210.388 </t>
  </si>
  <si>
    <t> 15.09.1971 21:18 </t>
  </si>
  <si>
    <t>2441227.371 </t>
  </si>
  <si>
    <t> 02.10.1971 20:54 </t>
  </si>
  <si>
    <t> -0.000 </t>
  </si>
  <si>
    <t>2441261.350 </t>
  </si>
  <si>
    <t> 05.11.1971 20:24 </t>
  </si>
  <si>
    <t> BBS 1 </t>
  </si>
  <si>
    <t>2441411.406 </t>
  </si>
  <si>
    <t> 03.04.1972 21:44 </t>
  </si>
  <si>
    <t> BBS 3 </t>
  </si>
  <si>
    <t>2441561.469 </t>
  </si>
  <si>
    <t> 31.08.1972 23:15 </t>
  </si>
  <si>
    <t> BBS 5 </t>
  </si>
  <si>
    <t>2441595.439 </t>
  </si>
  <si>
    <t> 04.10.1972 22:32 </t>
  </si>
  <si>
    <t> -0.004 </t>
  </si>
  <si>
    <t> BBS 6 </t>
  </si>
  <si>
    <t>2441742.668 </t>
  </si>
  <si>
    <t> 01.03.1973 04:01 </t>
  </si>
  <si>
    <t> K.Locher </t>
  </si>
  <si>
    <t> BBS 8 </t>
  </si>
  <si>
    <t>2441762.518 </t>
  </si>
  <si>
    <t> 21.03.1973 00:25 </t>
  </si>
  <si>
    <t> 0.027 </t>
  </si>
  <si>
    <t> Z.Urban </t>
  </si>
  <si>
    <t> BRNO 17 </t>
  </si>
  <si>
    <t>2441895.561 </t>
  </si>
  <si>
    <t> 01.08.1973 01:27 </t>
  </si>
  <si>
    <t> BBS 10 </t>
  </si>
  <si>
    <t>2441932.371 </t>
  </si>
  <si>
    <t> 06.09.1973 20:54 </t>
  </si>
  <si>
    <t> BBS 11 </t>
  </si>
  <si>
    <t>2442266.464 </t>
  </si>
  <si>
    <t> 06.08.1974 23:08 </t>
  </si>
  <si>
    <t> BBS 17 </t>
  </si>
  <si>
    <t>2442402.370 </t>
  </si>
  <si>
    <t> 20.12.1974 20:52 </t>
  </si>
  <si>
    <t> BBS 19 </t>
  </si>
  <si>
    <t>2442402.373 </t>
  </si>
  <si>
    <t> 20.12.1974 20:57 </t>
  </si>
  <si>
    <t>2442535.440 </t>
  </si>
  <si>
    <t> 02.05.1975 22:33 </t>
  </si>
  <si>
    <t> BBS 22 </t>
  </si>
  <si>
    <t>2442569.420 </t>
  </si>
  <si>
    <t> 05.06.1975 22:04 </t>
  </si>
  <si>
    <t> BBS 23 </t>
  </si>
  <si>
    <t>2442688.333 </t>
  </si>
  <si>
    <t> 02.10.1975 19:59 </t>
  </si>
  <si>
    <t> BBS 24 </t>
  </si>
  <si>
    <t>2442739.299 </t>
  </si>
  <si>
    <t> 22.11.1975 19:10 </t>
  </si>
  <si>
    <t>BAVM 29 </t>
  </si>
  <si>
    <t>2442886.518 </t>
  </si>
  <si>
    <t> 18.04.1976 00:25 </t>
  </si>
  <si>
    <t> -0.008 </t>
  </si>
  <si>
    <t> BBS 27 </t>
  </si>
  <si>
    <t>2443203.640 </t>
  </si>
  <si>
    <t> 01.03.1977 03:21 </t>
  </si>
  <si>
    <t> 0.006 </t>
  </si>
  <si>
    <t> BBS 32 </t>
  </si>
  <si>
    <t>2443659.476 </t>
  </si>
  <si>
    <t> 30.05.1978 23:25 </t>
  </si>
  <si>
    <t> BBS 37 </t>
  </si>
  <si>
    <t>2443727.434 </t>
  </si>
  <si>
    <t> 06.08.1978 22:24 </t>
  </si>
  <si>
    <t> J.Mracek </t>
  </si>
  <si>
    <t> BRNO 23 </t>
  </si>
  <si>
    <t>2443727.435 </t>
  </si>
  <si>
    <t> 06.08.1978 22:26 </t>
  </si>
  <si>
    <t> 0.007 </t>
  </si>
  <si>
    <t> J.Hudec </t>
  </si>
  <si>
    <t>2443795.377 </t>
  </si>
  <si>
    <t> 13.10.1978 21:02 </t>
  </si>
  <si>
    <t> R.Germann </t>
  </si>
  <si>
    <t> BBS 39 </t>
  </si>
  <si>
    <t>2443795.379 </t>
  </si>
  <si>
    <t> 13.10.1978 21:05 </t>
  </si>
  <si>
    <t>BAVM 31 </t>
  </si>
  <si>
    <t>2443795.384 </t>
  </si>
  <si>
    <t> 13.10.1978 21:12 </t>
  </si>
  <si>
    <t>2443979.416 </t>
  </si>
  <si>
    <t> 15.04.1979 21:59 </t>
  </si>
  <si>
    <t> BBS 43 </t>
  </si>
  <si>
    <t>2444010.549 </t>
  </si>
  <si>
    <t> 17.05.1979 01:10 </t>
  </si>
  <si>
    <t> -0.011 </t>
  </si>
  <si>
    <t>2444129.475 </t>
  </si>
  <si>
    <t> 12.09.1979 23:24 </t>
  </si>
  <si>
    <t> BBS 45 </t>
  </si>
  <si>
    <t>2444166.270 </t>
  </si>
  <si>
    <t> 19.10.1979 18:28 </t>
  </si>
  <si>
    <t> -0.013 </t>
  </si>
  <si>
    <t>2444432.429 </t>
  </si>
  <si>
    <t> 11.07.1980 22:17 </t>
  </si>
  <si>
    <t> BBS 49 </t>
  </si>
  <si>
    <t>2444449.409 </t>
  </si>
  <si>
    <t> 28.07.1980 21:48 </t>
  </si>
  <si>
    <t> -0.006 </t>
  </si>
  <si>
    <t>2444466.404 </t>
  </si>
  <si>
    <t> 14.08.1980 21:41 </t>
  </si>
  <si>
    <t>2444483.391 </t>
  </si>
  <si>
    <t> 31.08.1980 21:23 </t>
  </si>
  <si>
    <t> D.Elias </t>
  </si>
  <si>
    <t>2444534.361 </t>
  </si>
  <si>
    <t> 21.10.1980 20:39 </t>
  </si>
  <si>
    <t> BBS 51 </t>
  </si>
  <si>
    <t>2444817.457 </t>
  </si>
  <si>
    <t> 31.07.1981 22:58 </t>
  </si>
  <si>
    <t> -0.030 </t>
  </si>
  <si>
    <t> K.Chyzy </t>
  </si>
  <si>
    <t> MVS 9.90 </t>
  </si>
  <si>
    <t>2444817.461 </t>
  </si>
  <si>
    <t> 31.07.1981 23:03 </t>
  </si>
  <si>
    <t> -0.026 </t>
  </si>
  <si>
    <t> L.Barski </t>
  </si>
  <si>
    <t>2444817.491 </t>
  </si>
  <si>
    <t> 31.07.1981 23:47 </t>
  </si>
  <si>
    <t> J.Mrazek </t>
  </si>
  <si>
    <t> BRNO 26 </t>
  </si>
  <si>
    <t>2444817.494 </t>
  </si>
  <si>
    <t> 31.07.1981 23:51 </t>
  </si>
  <si>
    <t> V.Urminnsky </t>
  </si>
  <si>
    <t>2444817.496 </t>
  </si>
  <si>
    <t> 31.07.1981 23:54 </t>
  </si>
  <si>
    <t> 0.009 </t>
  </si>
  <si>
    <t> R.Pliska </t>
  </si>
  <si>
    <t>2444817.497 </t>
  </si>
  <si>
    <t> 31.07.1981 23:55 </t>
  </si>
  <si>
    <t> 0.010 </t>
  </si>
  <si>
    <t> N.Machkova </t>
  </si>
  <si>
    <t>2444834.478 </t>
  </si>
  <si>
    <t> 17.08.1981 23:28 </t>
  </si>
  <si>
    <t> BBS 56 </t>
  </si>
  <si>
    <t>2445222.364 </t>
  </si>
  <si>
    <t> 09.09.1982 20:44 </t>
  </si>
  <si>
    <t> BBS 62 </t>
  </si>
  <si>
    <t>2445222.370 </t>
  </si>
  <si>
    <t> 09.09.1982 20:52 </t>
  </si>
  <si>
    <t>2445236.534 </t>
  </si>
  <si>
    <t> 24.09.1982 00:48 </t>
  </si>
  <si>
    <t> 0.011 </t>
  </si>
  <si>
    <t>2445471.530 </t>
  </si>
  <si>
    <t> 17.05.1983 00:43 </t>
  </si>
  <si>
    <t> BBS 66 </t>
  </si>
  <si>
    <t>2445771.639 </t>
  </si>
  <si>
    <t> 12.03.1984 03:20 </t>
  </si>
  <si>
    <t> BBS 71 </t>
  </si>
  <si>
    <t>2445893.402 </t>
  </si>
  <si>
    <t> 11.07.1984 21:38 </t>
  </si>
  <si>
    <t> 0.013 </t>
  </si>
  <si>
    <t> BBS 73 </t>
  </si>
  <si>
    <t>2445893.405 </t>
  </si>
  <si>
    <t> 11.07.1984 21:43 </t>
  </si>
  <si>
    <t> 0.016 </t>
  </si>
  <si>
    <t>2445944.366 </t>
  </si>
  <si>
    <t> 31.08.1984 20:47 </t>
  </si>
  <si>
    <t>2446261.481 </t>
  </si>
  <si>
    <t> 14.07.1985 23:32 </t>
  </si>
  <si>
    <t> BBS 77 </t>
  </si>
  <si>
    <t>2446329.436 </t>
  </si>
  <si>
    <t> 20.09.1985 22:27 </t>
  </si>
  <si>
    <t> 0.023 </t>
  </si>
  <si>
    <t> BBS 78 </t>
  </si>
  <si>
    <t>2446329.437 </t>
  </si>
  <si>
    <t> 20.09.1985 22:29 </t>
  </si>
  <si>
    <t> 0.024 </t>
  </si>
  <si>
    <t>2446612.563 </t>
  </si>
  <si>
    <t> 01.07.1986 01:30 </t>
  </si>
  <si>
    <t> 0.018 </t>
  </si>
  <si>
    <t> BBS 80 </t>
  </si>
  <si>
    <t>2446700.339 </t>
  </si>
  <si>
    <t> 26.09.1986 20:08 </t>
  </si>
  <si>
    <t> BBS 81 </t>
  </si>
  <si>
    <t>2446932.515 </t>
  </si>
  <si>
    <t> 17.05.1987 00:21 </t>
  </si>
  <si>
    <t> 0.031 </t>
  </si>
  <si>
    <t> BBS 84 </t>
  </si>
  <si>
    <t>2447068.420 </t>
  </si>
  <si>
    <t> 29.09.1987 22:04 </t>
  </si>
  <si>
    <t> 0.032 </t>
  </si>
  <si>
    <t>2447068.423 </t>
  </si>
  <si>
    <t> 29.09.1987 22:09 </t>
  </si>
  <si>
    <t> 0.035 </t>
  </si>
  <si>
    <t> BBS 86 </t>
  </si>
  <si>
    <t>2447170.351 </t>
  </si>
  <si>
    <t> 09.01.1988 20:25 </t>
  </si>
  <si>
    <t> 0.036 </t>
  </si>
  <si>
    <t> E.Blättler </t>
  </si>
  <si>
    <t> BBS 87 </t>
  </si>
  <si>
    <t>2447368.544 </t>
  </si>
  <si>
    <t> 26.07.1988 01:03 </t>
  </si>
  <si>
    <t> M.Kohl </t>
  </si>
  <si>
    <t> BBS 89 </t>
  </si>
  <si>
    <t>2447456.360 </t>
  </si>
  <si>
    <t> 21.10.1988 20:38 </t>
  </si>
  <si>
    <t> 0.081 </t>
  </si>
  <si>
    <t> BBS 90 </t>
  </si>
  <si>
    <t>2447654.502 </t>
  </si>
  <si>
    <t> 08.05.1989 00:02 </t>
  </si>
  <si>
    <t> BBS 92 </t>
  </si>
  <si>
    <t>2447824.391 </t>
  </si>
  <si>
    <t> 24.10.1989 21:23 </t>
  </si>
  <si>
    <t> 0.041 </t>
  </si>
  <si>
    <t> BBS 93 </t>
  </si>
  <si>
    <t>2447824.393 </t>
  </si>
  <si>
    <t> 24.10.1989 21:25 </t>
  </si>
  <si>
    <t> 0.043 </t>
  </si>
  <si>
    <t>2447954.629 </t>
  </si>
  <si>
    <t> 04.03.1990 03:05 </t>
  </si>
  <si>
    <t> 0.038 </t>
  </si>
  <si>
    <t> BBS 94 </t>
  </si>
  <si>
    <t>2448042.402 </t>
  </si>
  <si>
    <t> 30.05.1990 21:38 </t>
  </si>
  <si>
    <t> 0.040 </t>
  </si>
  <si>
    <t> BBS 95 </t>
  </si>
  <si>
    <t>2448042.404 </t>
  </si>
  <si>
    <t> 30.05.1990 21:41 </t>
  </si>
  <si>
    <t> 0.042 </t>
  </si>
  <si>
    <t>2448144.332 </t>
  </si>
  <si>
    <t> 09.09.1990 19:58 </t>
  </si>
  <si>
    <t> BBS 96 </t>
  </si>
  <si>
    <t>2448144.339 </t>
  </si>
  <si>
    <t> 09.09.1990 20:08 </t>
  </si>
  <si>
    <t> 0.049 </t>
  </si>
  <si>
    <t>2448178.314 </t>
  </si>
  <si>
    <t> 13.10.1990 19:32 </t>
  </si>
  <si>
    <t> 0.048 </t>
  </si>
  <si>
    <t>2448260.422 </t>
  </si>
  <si>
    <t> 03.01.1991 22:07 </t>
  </si>
  <si>
    <t> BBS 97 </t>
  </si>
  <si>
    <t>2448444.457 </t>
  </si>
  <si>
    <t> 06.07.1991 22:58 </t>
  </si>
  <si>
    <t> 0.047 </t>
  </si>
  <si>
    <t> BBS 98 </t>
  </si>
  <si>
    <t>2448495.417 </t>
  </si>
  <si>
    <t> 26.08.1991 22:00 </t>
  </si>
  <si>
    <t>2448495.425 </t>
  </si>
  <si>
    <t> 26.08.1991 22:12 </t>
  </si>
  <si>
    <t> 0.051 </t>
  </si>
  <si>
    <t>2448546.386 </t>
  </si>
  <si>
    <t> 16.10.1991 21:15 </t>
  </si>
  <si>
    <t> BBS 99 </t>
  </si>
  <si>
    <t>2448597.341 </t>
  </si>
  <si>
    <t> 06.12.1991 20:11 </t>
  </si>
  <si>
    <t>2448795.529 </t>
  </si>
  <si>
    <t> 22.06.1992 00:41 </t>
  </si>
  <si>
    <t> BBS 101 </t>
  </si>
  <si>
    <t>2448934.282 </t>
  </si>
  <si>
    <t> 07.11.1992 18:46 </t>
  </si>
  <si>
    <t> 0.054 </t>
  </si>
  <si>
    <t> BBS 102 </t>
  </si>
  <si>
    <t>2449132.478 </t>
  </si>
  <si>
    <t> 24.05.1993 23:28 </t>
  </si>
  <si>
    <t> 0.057 </t>
  </si>
  <si>
    <t> BBS 104 </t>
  </si>
  <si>
    <t>2449166.453 </t>
  </si>
  <si>
    <t> 27.06.1993 22:52 </t>
  </si>
  <si>
    <t> 0.056 </t>
  </si>
  <si>
    <t>2449217.421 </t>
  </si>
  <si>
    <t> 17.08.1993 22:06 </t>
  </si>
  <si>
    <t> 0.060 </t>
  </si>
  <si>
    <t> BBS 105 </t>
  </si>
  <si>
    <t>2449251.389 </t>
  </si>
  <si>
    <t> 20.09.1993 21:20 </t>
  </si>
  <si>
    <t> 0.053 </t>
  </si>
  <si>
    <t>2449486.393 </t>
  </si>
  <si>
    <t> 13.05.1994 21:25 </t>
  </si>
  <si>
    <t> BBS 106 </t>
  </si>
  <si>
    <t>2449486.396 </t>
  </si>
  <si>
    <t> 13.05.1994 21:30 </t>
  </si>
  <si>
    <t>2449568.495 </t>
  </si>
  <si>
    <t> 03.08.1994 23:52 </t>
  </si>
  <si>
    <t> BBS 108 </t>
  </si>
  <si>
    <t>2449888.441 </t>
  </si>
  <si>
    <t> 19.06.1995 22:35 </t>
  </si>
  <si>
    <t> BBS 109 </t>
  </si>
  <si>
    <t>2449905.434 </t>
  </si>
  <si>
    <t> 06.07.1995 22:24 </t>
  </si>
  <si>
    <t> 0.062 </t>
  </si>
  <si>
    <t> BBS 110 </t>
  </si>
  <si>
    <t>2449990.369 </t>
  </si>
  <si>
    <t> 29.09.1995 20:51 </t>
  </si>
  <si>
    <t> 0.058 </t>
  </si>
  <si>
    <t>2449990.375 </t>
  </si>
  <si>
    <t> 29.09.1995 21:00 </t>
  </si>
  <si>
    <t> 0.064 </t>
  </si>
  <si>
    <t>2450188.566 </t>
  </si>
  <si>
    <t> 15.04.1996 01:35 </t>
  </si>
  <si>
    <t> BBS 112 </t>
  </si>
  <si>
    <t>2450290.486 </t>
  </si>
  <si>
    <t> 25.07.1996 23:39 </t>
  </si>
  <si>
    <t> 0.055 </t>
  </si>
  <si>
    <t>2450392.412 </t>
  </si>
  <si>
    <t> 04.11.1996 21:53 </t>
  </si>
  <si>
    <t> BBS 114 </t>
  </si>
  <si>
    <t>2450678.377 </t>
  </si>
  <si>
    <t> 17.08.1997 21:02 </t>
  </si>
  <si>
    <t> BBS 115 </t>
  </si>
  <si>
    <t>2450692.539 </t>
  </si>
  <si>
    <t> 01.09.1997 00:56 </t>
  </si>
  <si>
    <t>2450862.420 </t>
  </si>
  <si>
    <t> 17.02.1998 22:04 </t>
  </si>
  <si>
    <t> BBS 117 </t>
  </si>
  <si>
    <t>2450862.424 </t>
  </si>
  <si>
    <t> 17.02.1998 22:10 </t>
  </si>
  <si>
    <t> 0.066 </t>
  </si>
  <si>
    <t> BBS 118 </t>
  </si>
  <si>
    <t>2450961.507 </t>
  </si>
  <si>
    <t> 28.05.1998 00:10 </t>
  </si>
  <si>
    <t> 0.052 </t>
  </si>
  <si>
    <t>2451043.6183 </t>
  </si>
  <si>
    <t> 18.08.1998 02:50 </t>
  </si>
  <si>
    <t> 0.0554 </t>
  </si>
  <si>
    <t>E </t>
  </si>
  <si>
    <t>?</t>
  </si>
  <si>
    <t> Smith &amp; Caton </t>
  </si>
  <si>
    <t>IBVS 5745 </t>
  </si>
  <si>
    <t>2451080.430 </t>
  </si>
  <si>
    <t> 23.09.1998 22:19 </t>
  </si>
  <si>
    <t> J.Gensler </t>
  </si>
  <si>
    <t>BAVM 122 </t>
  </si>
  <si>
    <t>2451199.338 </t>
  </si>
  <si>
    <t> 20.01.1999 20:06 </t>
  </si>
  <si>
    <t> BBS 119 </t>
  </si>
  <si>
    <t>2451315.4247 </t>
  </si>
  <si>
    <t> 16.05.1999 22:11 </t>
  </si>
  <si>
    <t> 0.0549 </t>
  </si>
  <si>
    <t>B;V</t>
  </si>
  <si>
    <t> F.Agerer </t>
  </si>
  <si>
    <t>BAVM 133 </t>
  </si>
  <si>
    <t>B</t>
  </si>
  <si>
    <t>2451363.550 </t>
  </si>
  <si>
    <t> 04.07.1999 01:12 </t>
  </si>
  <si>
    <t> BBS 120 </t>
  </si>
  <si>
    <t>2451414.5215 </t>
  </si>
  <si>
    <t> 24.08.1999 00:30 </t>
  </si>
  <si>
    <t> 0.0555 </t>
  </si>
  <si>
    <t>o</t>
  </si>
  <si>
    <t> K.&amp; M.Rätz </t>
  </si>
  <si>
    <t>2451615.550 </t>
  </si>
  <si>
    <t> 12.03.2000 01:12 </t>
  </si>
  <si>
    <t> BBS 122 </t>
  </si>
  <si>
    <t>2451864.706 </t>
  </si>
  <si>
    <t> 16.11.2000 04:56 </t>
  </si>
  <si>
    <t> BBS 124 </t>
  </si>
  <si>
    <t>2452000.614 </t>
  </si>
  <si>
    <t> 01.04.2001 02:44 </t>
  </si>
  <si>
    <t> BBS 125 </t>
  </si>
  <si>
    <t>2452190.302 </t>
  </si>
  <si>
    <t> 07.10.2001 19:14 </t>
  </si>
  <si>
    <t> BBS 126 </t>
  </si>
  <si>
    <t>2452456.441 </t>
  </si>
  <si>
    <t> 30.06.2002 22:35 </t>
  </si>
  <si>
    <t> BBS 128 </t>
  </si>
  <si>
    <t>2452470.6078 </t>
  </si>
  <si>
    <t> 15.07.2002 02:35 </t>
  </si>
  <si>
    <t> 0.0588 </t>
  </si>
  <si>
    <t>C </t>
  </si>
  <si>
    <t> S.Dvorak </t>
  </si>
  <si>
    <t> JAAVSO 41;122 </t>
  </si>
  <si>
    <t>2452722.597 </t>
  </si>
  <si>
    <t> 24.03.2003 02:19 </t>
  </si>
  <si>
    <t> BBS 129 </t>
  </si>
  <si>
    <t>2452858.499 </t>
  </si>
  <si>
    <t> 06.08.2003 23:58 </t>
  </si>
  <si>
    <t> 0.059 </t>
  </si>
  <si>
    <t> BBS 130 </t>
  </si>
  <si>
    <t>2452858.4992 </t>
  </si>
  <si>
    <t> 0.0592 </t>
  </si>
  <si>
    <t> L.Kotková &amp; M.Wolf </t>
  </si>
  <si>
    <t>IBVS 5676 </t>
  </si>
  <si>
    <t>2453226.573 </t>
  </si>
  <si>
    <t> 09.08.2004 01:45 </t>
  </si>
  <si>
    <t> 0.061 </t>
  </si>
  <si>
    <t>OEJV 0003 </t>
  </si>
  <si>
    <t>2453900.4166 </t>
  </si>
  <si>
    <t> 13.06.2006 21:59 </t>
  </si>
  <si>
    <t> 0.0503 </t>
  </si>
  <si>
    <t>-I</t>
  </si>
  <si>
    <t> Agerer </t>
  </si>
  <si>
    <t>BAVM 178 </t>
  </si>
  <si>
    <t>2454200.5341 </t>
  </si>
  <si>
    <t> 10.04.2007 00:49 </t>
  </si>
  <si>
    <t>3432</t>
  </si>
  <si>
    <t> 0.0477 </t>
  </si>
  <si>
    <t>BAVM 186 </t>
  </si>
  <si>
    <t>2454613.9033 </t>
  </si>
  <si>
    <t> 27.05.2008 09:40 </t>
  </si>
  <si>
    <t>3578</t>
  </si>
  <si>
    <t> 0.0440 </t>
  </si>
  <si>
    <t> P.Zasche (ESA INTEGRAL) </t>
  </si>
  <si>
    <t>IBVS 5931 </t>
  </si>
  <si>
    <t>2455160.3391 </t>
  </si>
  <si>
    <t> 24.11.2009 20:08 </t>
  </si>
  <si>
    <t>3771</t>
  </si>
  <si>
    <t> 0.0347 </t>
  </si>
  <si>
    <t> N.Erkan et al. </t>
  </si>
  <si>
    <t>IBVS 5924 </t>
  </si>
  <si>
    <t>2455831.3486 </t>
  </si>
  <si>
    <t> 26.09.2011 20:21 </t>
  </si>
  <si>
    <t>4008</t>
  </si>
  <si>
    <t> 0.0210 </t>
  </si>
  <si>
    <t>-U;-I</t>
  </si>
  <si>
    <t> M.&amp; K.Rätz </t>
  </si>
  <si>
    <t>BAVM 225 </t>
  </si>
  <si>
    <t>2456349.47808 </t>
  </si>
  <si>
    <t> 25.02.2013 23:28 </t>
  </si>
  <si>
    <t>4191</t>
  </si>
  <si>
    <t> 0.01867 </t>
  </si>
  <si>
    <t>R</t>
  </si>
  <si>
    <t> P.Zasche </t>
  </si>
  <si>
    <t>IBVS 6114 </t>
  </si>
  <si>
    <t>2456870.4356 </t>
  </si>
  <si>
    <t> 31.07.2014 22:27 </t>
  </si>
  <si>
    <t>4375</t>
  </si>
  <si>
    <t> 0.0130 </t>
  </si>
  <si>
    <t>BAVM 238 </t>
  </si>
  <si>
    <t>II</t>
  </si>
  <si>
    <t>Add cycle</t>
  </si>
  <si>
    <t>Old Cycle</t>
  </si>
  <si>
    <t>wt</t>
  </si>
  <si>
    <t>VSB 069</t>
  </si>
  <si>
    <t>JAAVSO 51, 138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</si>
  <si>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</si>
  <si>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29/11/1899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</si>
</sst>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E+00"/>
  </numFmts>
  <fonts count="4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0"/>
      <color indexed="13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30" fillId="20" borderId="1" applyNumberFormat="0" applyAlignment="0" applyProtection="0"/>
    <xf numFmtId="0" fontId="31" fillId="21" borderId="2" applyNumberFormat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6" fillId="0" borderId="0"/>
    <xf numFmtId="0" fontId="14" fillId="0" borderId="0"/>
    <xf numFmtId="0" fontId="14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126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2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5" xfId="0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6" fillId="0" borderId="0" xfId="0" applyFont="1" applyAlignment="1"/>
    <xf numFmtId="0" fontId="16" fillId="25" borderId="5" xfId="0" applyFont="1" applyFill="1" applyBorder="1" applyAlignment="1"/>
    <xf numFmtId="0" fontId="16" fillId="25" borderId="18" xfId="0" applyFont="1" applyFill="1" applyBorder="1" applyAlignment="1"/>
    <xf numFmtId="0" fontId="7" fillId="0" borderId="19" xfId="0" applyFont="1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0" xfId="0" quotePrefix="1" applyAlignment="1"/>
    <xf numFmtId="0" fontId="7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9" fillId="0" borderId="22" xfId="0" applyFont="1" applyBorder="1" applyAlignment="1"/>
    <xf numFmtId="0" fontId="14" fillId="0" borderId="0" xfId="0" applyFont="1" applyAlignment="1"/>
    <xf numFmtId="0" fontId="16" fillId="0" borderId="23" xfId="0" applyFont="1" applyBorder="1" applyAlignment="1"/>
    <xf numFmtId="0" fontId="16" fillId="0" borderId="24" xfId="0" applyFont="1" applyBorder="1" applyAlignment="1"/>
    <xf numFmtId="0" fontId="16" fillId="0" borderId="25" xfId="0" applyFont="1" applyBorder="1" applyAlignment="1"/>
    <xf numFmtId="0" fontId="10" fillId="0" borderId="13" xfId="0" applyFont="1" applyBorder="1" applyAlignment="1"/>
    <xf numFmtId="2" fontId="9" fillId="0" borderId="0" xfId="0" applyNumberFormat="1" applyFont="1" applyAlignment="1"/>
    <xf numFmtId="1" fontId="9" fillId="0" borderId="0" xfId="0" applyNumberFormat="1" applyFont="1" applyAlignment="1"/>
    <xf numFmtId="166" fontId="9" fillId="0" borderId="0" xfId="0" applyNumberFormat="1" applyFont="1" applyAlignment="1"/>
    <xf numFmtId="0" fontId="23" fillId="27" borderId="8" xfId="0" applyFont="1" applyFill="1" applyBorder="1" applyAlignment="1"/>
    <xf numFmtId="0" fontId="2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/>
    <xf numFmtId="0" fontId="9" fillId="0" borderId="0" xfId="0" applyFont="1" applyAlignment="1">
      <alignment horizontal="left"/>
    </xf>
    <xf numFmtId="0" fontId="26" fillId="28" borderId="0" xfId="0" applyFont="1" applyFill="1" applyAlignment="1"/>
    <xf numFmtId="0" fontId="41" fillId="0" borderId="0" xfId="43" applyFont="1" applyAlignment="1">
      <alignment horizontal="left"/>
    </xf>
    <xf numFmtId="0" fontId="41" fillId="0" borderId="0" xfId="43" applyFont="1" applyAlignment="1">
      <alignment horizontal="left" wrapText="1"/>
    </xf>
    <xf numFmtId="0" fontId="41" fillId="0" borderId="0" xfId="42" applyFont="1"/>
    <xf numFmtId="0" fontId="41" fillId="0" borderId="0" xfId="42" applyFont="1" applyAlignment="1">
      <alignment horizontal="center"/>
    </xf>
    <xf numFmtId="0" fontId="41" fillId="0" borderId="0" xfId="42" applyFont="1" applyAlignment="1">
      <alignment horizontal="left"/>
    </xf>
    <xf numFmtId="0" fontId="43" fillId="0" borderId="0" xfId="0" applyFont="1" applyAlignment="1" applyProtection="1">
      <alignment horizontal="left" vertical="center" wrapText="1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11" xfId="0" applyFont="1" applyBorder="1" applyAlignment="1"/>
    <xf numFmtId="0" fontId="6" fillId="0" borderId="22" xfId="0" applyFont="1" applyBorder="1" applyAlignment="1">
      <alignment horizontal="right"/>
    </xf>
    <xf numFmtId="0" fontId="6" fillId="0" borderId="12" xfId="0" applyFont="1" applyBorder="1" applyAlignment="1"/>
    <xf numFmtId="0" fontId="6" fillId="25" borderId="11" xfId="0" applyFont="1" applyFill="1" applyBorder="1" applyAlignment="1"/>
    <xf numFmtId="0" fontId="6" fillId="25" borderId="12" xfId="0" applyFont="1" applyFill="1" applyBorder="1" applyAlignment="1"/>
    <xf numFmtId="0" fontId="6" fillId="0" borderId="14" xfId="0" applyFont="1" applyBorder="1" applyAlignment="1"/>
    <xf numFmtId="0" fontId="4" fillId="0" borderId="0" xfId="0" applyFont="1" applyAlignment="1"/>
    <xf numFmtId="0" fontId="6" fillId="0" borderId="9" xfId="0" applyFont="1" applyBorder="1" applyAlignment="1"/>
    <xf numFmtId="0" fontId="6" fillId="0" borderId="10" xfId="0" applyFont="1" applyBorder="1" applyAlignment="1"/>
    <xf numFmtId="0" fontId="6" fillId="25" borderId="13" xfId="0" applyFont="1" applyFill="1" applyBorder="1" applyAlignment="1"/>
    <xf numFmtId="0" fontId="6" fillId="25" borderId="14" xfId="0" applyFont="1" applyFill="1" applyBorder="1" applyAlignment="1"/>
    <xf numFmtId="11" fontId="6" fillId="0" borderId="0" xfId="0" applyNumberFormat="1" applyFont="1" applyAlignment="1"/>
    <xf numFmtId="0" fontId="6" fillId="0" borderId="0" xfId="0" applyFont="1" applyAlignment="1">
      <alignment horizontal="center" vertical="top"/>
    </xf>
    <xf numFmtId="0" fontId="6" fillId="0" borderId="0" xfId="0" applyFont="1">
      <alignment vertical="top"/>
    </xf>
    <xf numFmtId="0" fontId="6" fillId="26" borderId="13" xfId="0" applyFont="1" applyFill="1" applyBorder="1" applyAlignment="1"/>
    <xf numFmtId="0" fontId="6" fillId="27" borderId="14" xfId="0" applyFont="1" applyFill="1" applyBorder="1" applyAlignment="1"/>
    <xf numFmtId="0" fontId="6" fillId="0" borderId="8" xfId="0" applyFont="1" applyBorder="1" applyAlignment="1">
      <alignment horizontal="center"/>
    </xf>
    <xf numFmtId="0" fontId="6" fillId="25" borderId="15" xfId="0" applyFont="1" applyFill="1" applyBorder="1" applyAlignment="1"/>
    <xf numFmtId="0" fontId="6" fillId="25" borderId="16" xfId="0" applyFont="1" applyFill="1" applyBorder="1" applyAlignment="1"/>
    <xf numFmtId="0" fontId="6" fillId="26" borderId="0" xfId="0" applyFont="1" applyFill="1" applyAlignment="1">
      <alignment horizontal="left"/>
    </xf>
    <xf numFmtId="0" fontId="6" fillId="0" borderId="23" xfId="0" applyFont="1" applyBorder="1" applyAlignment="1"/>
    <xf numFmtId="0" fontId="6" fillId="0" borderId="13" xfId="0" applyFont="1" applyBorder="1" applyAlignment="1"/>
    <xf numFmtId="0" fontId="6" fillId="0" borderId="24" xfId="0" applyFont="1" applyBorder="1" applyAlignment="1"/>
    <xf numFmtId="0" fontId="6" fillId="0" borderId="13" xfId="0" applyFont="1" applyBorder="1" applyAlignment="1">
      <alignment horizontal="left"/>
    </xf>
    <xf numFmtId="0" fontId="6" fillId="0" borderId="25" xfId="0" applyFont="1" applyBorder="1" applyAlignment="1"/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5" xfId="0" applyFont="1" applyBorder="1" applyAlignment="1"/>
    <xf numFmtId="0" fontId="6" fillId="0" borderId="8" xfId="0" applyFont="1" applyBorder="1" applyAlignment="1"/>
    <xf numFmtId="0" fontId="6" fillId="0" borderId="16" xfId="0" applyFont="1" applyBorder="1" applyAlignment="1"/>
    <xf numFmtId="0" fontId="6" fillId="0" borderId="8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5" fontId="43" fillId="0" borderId="0" xfId="0" applyNumberFormat="1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Dra - O-C Diagr.</a:t>
            </a:r>
          </a:p>
        </c:rich>
      </c:tx>
      <c:layout>
        <c:manualLayout>
          <c:xMode val="edge"/>
          <c:yMode val="edge"/>
          <c:x val="0.3532818532818533"/>
          <c:y val="3.1578947368421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99895944959542"/>
          <c:y val="0.13157894736842105"/>
          <c:w val="0.81294693192936685"/>
          <c:h val="0.639473684210526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1.6193869999988237</c:v>
                </c:pt>
                <c:pt idx="1">
                  <c:v>1.4511219999985769</c:v>
                </c:pt>
                <c:pt idx="2">
                  <c:v>1.4509069999985513</c:v>
                </c:pt>
                <c:pt idx="3">
                  <c:v>1.434299499996996</c:v>
                </c:pt>
                <c:pt idx="4">
                  <c:v>1.4789779999991879</c:v>
                </c:pt>
                <c:pt idx="5">
                  <c:v>1.4501199999976961</c:v>
                </c:pt>
                <c:pt idx="6">
                  <c:v>1.4465124999951513</c:v>
                </c:pt>
                <c:pt idx="7">
                  <c:v>1.4354039999961969</c:v>
                </c:pt>
                <c:pt idx="8">
                  <c:v>1.4103249999971013</c:v>
                </c:pt>
                <c:pt idx="9">
                  <c:v>1.4093959999991057</c:v>
                </c:pt>
                <c:pt idx="10">
                  <c:v>1.4094669999976759</c:v>
                </c:pt>
                <c:pt idx="11">
                  <c:v>1.2738569999964966</c:v>
                </c:pt>
                <c:pt idx="12">
                  <c:v>1.2517069999994419</c:v>
                </c:pt>
                <c:pt idx="13">
                  <c:v>1.2488489999959711</c:v>
                </c:pt>
                <c:pt idx="14">
                  <c:v>1.2485274999999092</c:v>
                </c:pt>
                <c:pt idx="15">
                  <c:v>1.2255569999979343</c:v>
                </c:pt>
                <c:pt idx="16">
                  <c:v>1.2034089999979187</c:v>
                </c:pt>
                <c:pt idx="17">
                  <c:v>1.1966219999958412</c:v>
                </c:pt>
                <c:pt idx="18">
                  <c:v>1.197300499996345</c:v>
                </c:pt>
                <c:pt idx="19">
                  <c:v>1.1711169999980484</c:v>
                </c:pt>
                <c:pt idx="20">
                  <c:v>1.172795499995118</c:v>
                </c:pt>
                <c:pt idx="21">
                  <c:v>1.1811879999950179</c:v>
                </c:pt>
                <c:pt idx="22">
                  <c:v>1.1798664999987523</c:v>
                </c:pt>
                <c:pt idx="23">
                  <c:v>1.1608979999982694</c:v>
                </c:pt>
                <c:pt idx="24">
                  <c:v>1.1553614999975252</c:v>
                </c:pt>
                <c:pt idx="25">
                  <c:v>1.1506454999980633</c:v>
                </c:pt>
                <c:pt idx="26">
                  <c:v>1.1423239999967336</c:v>
                </c:pt>
                <c:pt idx="27">
                  <c:v>1.1557164999976521</c:v>
                </c:pt>
                <c:pt idx="28">
                  <c:v>1.1523949999973411</c:v>
                </c:pt>
                <c:pt idx="29">
                  <c:v>1.1467874999980268</c:v>
                </c:pt>
                <c:pt idx="30">
                  <c:v>1.1488584999970044</c:v>
                </c:pt>
                <c:pt idx="31">
                  <c:v>1.1390004999957455</c:v>
                </c:pt>
                <c:pt idx="32">
                  <c:v>1.1476789999978791</c:v>
                </c:pt>
                <c:pt idx="33">
                  <c:v>1.1494619999975839</c:v>
                </c:pt>
                <c:pt idx="34">
                  <c:v>1.1331759999993665</c:v>
                </c:pt>
                <c:pt idx="35">
                  <c:v>1.0705684999957157</c:v>
                </c:pt>
                <c:pt idx="36">
                  <c:v>1.1412469999959285</c:v>
                </c:pt>
                <c:pt idx="37">
                  <c:v>1.130102999999508</c:v>
                </c:pt>
                <c:pt idx="38">
                  <c:v>1.1257814999953553</c:v>
                </c:pt>
                <c:pt idx="39">
                  <c:v>1.1194954999991751</c:v>
                </c:pt>
                <c:pt idx="40">
                  <c:v>1.1201739999960409</c:v>
                </c:pt>
                <c:pt idx="41">
                  <c:v>1.1182449999978417</c:v>
                </c:pt>
                <c:pt idx="42">
                  <c:v>1.1045289999965462</c:v>
                </c:pt>
                <c:pt idx="43">
                  <c:v>1.1087419999967096</c:v>
                </c:pt>
                <c:pt idx="44">
                  <c:v>1.108134499994776</c:v>
                </c:pt>
                <c:pt idx="45">
                  <c:v>1.091702499998064</c:v>
                </c:pt>
                <c:pt idx="46">
                  <c:v>1.0943809999989753</c:v>
                </c:pt>
                <c:pt idx="47">
                  <c:v>1.0900949999959266</c:v>
                </c:pt>
                <c:pt idx="48">
                  <c:v>1.0784499999972468</c:v>
                </c:pt>
                <c:pt idx="49">
                  <c:v>1.0785209999994549</c:v>
                </c:pt>
                <c:pt idx="50">
                  <c:v>1.0685919999959879</c:v>
                </c:pt>
                <c:pt idx="51">
                  <c:v>1.0631974999960221</c:v>
                </c:pt>
                <c:pt idx="52">
                  <c:v>1.0249369999983173</c:v>
                </c:pt>
                <c:pt idx="53">
                  <c:v>0.88904699999693548</c:v>
                </c:pt>
                <c:pt idx="54">
                  <c:v>0.69763199999579228</c:v>
                </c:pt>
                <c:pt idx="55">
                  <c:v>0.61503199999788194</c:v>
                </c:pt>
                <c:pt idx="56">
                  <c:v>0.46398200000112411</c:v>
                </c:pt>
                <c:pt idx="57">
                  <c:v>0.19436100000166334</c:v>
                </c:pt>
                <c:pt idx="58">
                  <c:v>0.19350300000223797</c:v>
                </c:pt>
                <c:pt idx="59">
                  <c:v>0.18439249999937601</c:v>
                </c:pt>
                <c:pt idx="60">
                  <c:v>0.18363700000190875</c:v>
                </c:pt>
                <c:pt idx="61">
                  <c:v>0.17766850000043632</c:v>
                </c:pt>
                <c:pt idx="62">
                  <c:v>0.16944949999742676</c:v>
                </c:pt>
                <c:pt idx="63">
                  <c:v>0.15855200000078185</c:v>
                </c:pt>
                <c:pt idx="64">
                  <c:v>0.16562299999350216</c:v>
                </c:pt>
                <c:pt idx="65">
                  <c:v>0.14985950000118464</c:v>
                </c:pt>
                <c:pt idx="66">
                  <c:v>0.14166999999724794</c:v>
                </c:pt>
                <c:pt idx="67">
                  <c:v>0.13848850000067614</c:v>
                </c:pt>
                <c:pt idx="68">
                  <c:v>0.12594599999283673</c:v>
                </c:pt>
                <c:pt idx="69">
                  <c:v>0.12801699999545235</c:v>
                </c:pt>
                <c:pt idx="70">
                  <c:v>-0.29257275000418304</c:v>
                </c:pt>
                <c:pt idx="71">
                  <c:v>0.12037199999031145</c:v>
                </c:pt>
                <c:pt idx="72">
                  <c:v>0.11944299999595387</c:v>
                </c:pt>
                <c:pt idx="73">
                  <c:v>0.11701099999481812</c:v>
                </c:pt>
                <c:pt idx="74">
                  <c:v>0.11097149999841349</c:v>
                </c:pt>
                <c:pt idx="75">
                  <c:v>0.11304249999375315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01-4CF6-B2B9-0EC11EC151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76">
                  <c:v>9.3744499994500075E-2</c:v>
                </c:pt>
                <c:pt idx="77">
                  <c:v>9.5744499994907528E-2</c:v>
                </c:pt>
                <c:pt idx="78">
                  <c:v>9.6744499998749234E-2</c:v>
                </c:pt>
                <c:pt idx="79">
                  <c:v>9.7744499995314982E-2</c:v>
                </c:pt>
                <c:pt idx="80">
                  <c:v>7.0085500003187917E-2</c:v>
                </c:pt>
                <c:pt idx="81">
                  <c:v>7.3085500000161119E-2</c:v>
                </c:pt>
                <c:pt idx="82">
                  <c:v>3.716599999461323E-2</c:v>
                </c:pt>
                <c:pt idx="83">
                  <c:v>4.4165999999677297E-2</c:v>
                </c:pt>
                <c:pt idx="85">
                  <c:v>1.953049999428913E-2</c:v>
                </c:pt>
                <c:pt idx="86">
                  <c:v>1.2271999999938998E-2</c:v>
                </c:pt>
                <c:pt idx="87">
                  <c:v>8.3429999940562993E-3</c:v>
                </c:pt>
                <c:pt idx="88">
                  <c:v>5.399999936344102E-4</c:v>
                </c:pt>
                <c:pt idx="89">
                  <c:v>4.9579999977140687E-3</c:v>
                </c:pt>
                <c:pt idx="90">
                  <c:v>-2.2214999989955686E-3</c:v>
                </c:pt>
                <c:pt idx="91">
                  <c:v>-2.2214999989955686E-3</c:v>
                </c:pt>
                <c:pt idx="92">
                  <c:v>4.0624999965075403E-3</c:v>
                </c:pt>
                <c:pt idx="93">
                  <c:v>-7.2295000063604675E-3</c:v>
                </c:pt>
                <c:pt idx="94">
                  <c:v>-3.1585000033373944E-3</c:v>
                </c:pt>
                <c:pt idx="95">
                  <c:v>-1.0165000057895668E-3</c:v>
                </c:pt>
                <c:pt idx="96">
                  <c:v>2.0149999982095324E-3</c:v>
                </c:pt>
                <c:pt idx="97">
                  <c:v>3.0859999969834462E-3</c:v>
                </c:pt>
                <c:pt idx="98">
                  <c:v>1.5699999494245276E-4</c:v>
                </c:pt>
                <c:pt idx="99">
                  <c:v>-5.5900000006658956E-4</c:v>
                </c:pt>
                <c:pt idx="100">
                  <c:v>5.4410000011557713E-3</c:v>
                </c:pt>
                <c:pt idx="101">
                  <c:v>5.8299999363953248E-4</c:v>
                </c:pt>
                <c:pt idx="102">
                  <c:v>4.6539999966626056E-3</c:v>
                </c:pt>
                <c:pt idx="103">
                  <c:v>-2.7500000578584149E-4</c:v>
                </c:pt>
                <c:pt idx="104">
                  <c:v>2.8669999956036918E-3</c:v>
                </c:pt>
                <c:pt idx="105">
                  <c:v>-1.1725000003934838E-3</c:v>
                </c:pt>
                <c:pt idx="109">
                  <c:v>1.7879999941214919E-3</c:v>
                </c:pt>
                <c:pt idx="110">
                  <c:v>1.1537500002305023E-2</c:v>
                </c:pt>
                <c:pt idx="111">
                  <c:v>-4.0700000026845373E-3</c:v>
                </c:pt>
                <c:pt idx="112">
                  <c:v>-3.7880000090808608E-3</c:v>
                </c:pt>
                <c:pt idx="113">
                  <c:v>2.6961499992466997E-2</c:v>
                </c:pt>
                <c:pt idx="114">
                  <c:v>-2.148999999917578E-3</c:v>
                </c:pt>
                <c:pt idx="115">
                  <c:v>6.7149999813409522E-4</c:v>
                </c:pt>
                <c:pt idx="116">
                  <c:v>-2.2655000066151842E-3</c:v>
                </c:pt>
                <c:pt idx="117">
                  <c:v>3.0249999690568075E-4</c:v>
                </c:pt>
                <c:pt idx="118">
                  <c:v>3.3024999938788824E-3</c:v>
                </c:pt>
                <c:pt idx="119">
                  <c:v>-1.808000000892207E-3</c:v>
                </c:pt>
                <c:pt idx="120">
                  <c:v>2.3339999970630743E-3</c:v>
                </c:pt>
                <c:pt idx="121">
                  <c:v>-1.6900000628083944E-4</c:v>
                </c:pt>
                <c:pt idx="122">
                  <c:v>2.043999993475154E-3</c:v>
                </c:pt>
                <c:pt idx="123">
                  <c:v>-7.6740000076824799E-3</c:v>
                </c:pt>
                <c:pt idx="124">
                  <c:v>6.317999999737367E-3</c:v>
                </c:pt>
                <c:pt idx="125">
                  <c:v>-4.4350000098347664E-4</c:v>
                </c:pt>
                <c:pt idx="126">
                  <c:v>5.8404999945196323E-3</c:v>
                </c:pt>
                <c:pt idx="127">
                  <c:v>6.8404999910853803E-3</c:v>
                </c:pt>
                <c:pt idx="128">
                  <c:v>-2.8755000021192245E-3</c:v>
                </c:pt>
                <c:pt idx="129">
                  <c:v>-8.7550000171177089E-4</c:v>
                </c:pt>
                <c:pt idx="130">
                  <c:v>4.1244999956688844E-3</c:v>
                </c:pt>
                <c:pt idx="131">
                  <c:v>2.2699999681208283E-4</c:v>
                </c:pt>
                <c:pt idx="132">
                  <c:v>-1.1309500005154405E-2</c:v>
                </c:pt>
                <c:pt idx="133">
                  <c:v>-8.1250000221189111E-4</c:v>
                </c:pt>
                <c:pt idx="134">
                  <c:v>-1.2992000003578141E-2</c:v>
                </c:pt>
                <c:pt idx="135">
                  <c:v>1.7869999937829562E-3</c:v>
                </c:pt>
                <c:pt idx="136">
                  <c:v>-6.1420000056386925E-3</c:v>
                </c:pt>
                <c:pt idx="137">
                  <c:v>9.290000016335398E-4</c:v>
                </c:pt>
                <c:pt idx="138">
                  <c:v>0</c:v>
                </c:pt>
                <c:pt idx="139">
                  <c:v>0</c:v>
                </c:pt>
                <c:pt idx="140">
                  <c:v>-8.7870000061229803E-3</c:v>
                </c:pt>
                <c:pt idx="141">
                  <c:v>6.2129999932949431E-3</c:v>
                </c:pt>
                <c:pt idx="144">
                  <c:v>4.063000000314787E-3</c:v>
                </c:pt>
                <c:pt idx="145">
                  <c:v>7.0629999972879887E-3</c:v>
                </c:pt>
                <c:pt idx="146">
                  <c:v>9.0629999976954423E-3</c:v>
                </c:pt>
                <c:pt idx="147">
                  <c:v>1.0063000001537148E-2</c:v>
                </c:pt>
                <c:pt idx="148">
                  <c:v>1.0063000001537148E-2</c:v>
                </c:pt>
                <c:pt idx="149">
                  <c:v>3.1339999986812472E-3</c:v>
                </c:pt>
                <c:pt idx="150">
                  <c:v>-1.9115000031888485E-3</c:v>
                </c:pt>
                <c:pt idx="151">
                  <c:v>4.0884999980335124E-3</c:v>
                </c:pt>
                <c:pt idx="152">
                  <c:v>1.148099999409169E-2</c:v>
                </c:pt>
                <c:pt idx="153">
                  <c:v>7.7964999945834279E-3</c:v>
                </c:pt>
                <c:pt idx="154">
                  <c:v>-3.2825000016600825E-3</c:v>
                </c:pt>
                <c:pt idx="155">
                  <c:v>1.2892999999166932E-2</c:v>
                </c:pt>
                <c:pt idx="156">
                  <c:v>1.5892999996140134E-2</c:v>
                </c:pt>
                <c:pt idx="157">
                  <c:v>1.3105999998515472E-2</c:v>
                </c:pt>
                <c:pt idx="158">
                  <c:v>2.0097999993595295E-2</c:v>
                </c:pt>
                <c:pt idx="159">
                  <c:v>2.338199999940116E-2</c:v>
                </c:pt>
                <c:pt idx="160">
                  <c:v>2.4381999995966908E-2</c:v>
                </c:pt>
                <c:pt idx="161">
                  <c:v>1.8231999994895887E-2</c:v>
                </c:pt>
                <c:pt idx="162">
                  <c:v>2.3265499999979511E-2</c:v>
                </c:pt>
                <c:pt idx="163">
                  <c:v>3.0902499995136168E-2</c:v>
                </c:pt>
                <c:pt idx="164">
                  <c:v>3.2470499994815327E-2</c:v>
                </c:pt>
                <c:pt idx="165">
                  <c:v>3.5470499999064486E-2</c:v>
                </c:pt>
                <c:pt idx="166">
                  <c:v>3.5896499997761566E-2</c:v>
                </c:pt>
                <c:pt idx="167">
                  <c:v>3.639149999798974E-2</c:v>
                </c:pt>
                <c:pt idx="169">
                  <c:v>3.0919999997422565E-2</c:v>
                </c:pt>
                <c:pt idx="170">
                  <c:v>4.063000000314787E-2</c:v>
                </c:pt>
                <c:pt idx="171">
                  <c:v>4.2629999996279366E-2</c:v>
                </c:pt>
                <c:pt idx="172">
                  <c:v>3.7840999997570179E-2</c:v>
                </c:pt>
                <c:pt idx="173">
                  <c:v>3.9874499998404644E-2</c:v>
                </c:pt>
                <c:pt idx="174">
                  <c:v>4.1874499998812098E-2</c:v>
                </c:pt>
                <c:pt idx="175">
                  <c:v>4.2300499997509178E-2</c:v>
                </c:pt>
                <c:pt idx="176">
                  <c:v>4.9300499995297287E-2</c:v>
                </c:pt>
                <c:pt idx="177">
                  <c:v>4.8442499995871913E-2</c:v>
                </c:pt>
                <c:pt idx="178">
                  <c:v>4.8118999991856981E-2</c:v>
                </c:pt>
                <c:pt idx="179">
                  <c:v>4.7221499997249339E-2</c:v>
                </c:pt>
                <c:pt idx="180">
                  <c:v>4.3434499995782971E-2</c:v>
                </c:pt>
                <c:pt idx="181">
                  <c:v>5.1434499997412786E-2</c:v>
                </c:pt>
                <c:pt idx="182">
                  <c:v>4.8647499992512167E-2</c:v>
                </c:pt>
                <c:pt idx="183">
                  <c:v>3.9860499993665144E-2</c:v>
                </c:pt>
                <c:pt idx="184">
                  <c:v>3.5355499996512663E-2</c:v>
                </c:pt>
                <c:pt idx="185">
                  <c:v>5.3601999992679339E-2</c:v>
                </c:pt>
                <c:pt idx="186">
                  <c:v>5.7096999997156672E-2</c:v>
                </c:pt>
                <c:pt idx="187">
                  <c:v>5.6238999997731298E-2</c:v>
                </c:pt>
                <c:pt idx="188">
                  <c:v>6.0451999997894745E-2</c:v>
                </c:pt>
                <c:pt idx="189">
                  <c:v>5.2594000000681262E-2</c:v>
                </c:pt>
                <c:pt idx="190">
                  <c:v>5.6909499995526858E-2</c:v>
                </c:pt>
                <c:pt idx="191">
                  <c:v>5.9909499999776017E-2</c:v>
                </c:pt>
                <c:pt idx="192">
                  <c:v>5.0585999997565523E-2</c:v>
                </c:pt>
                <c:pt idx="193">
                  <c:v>5.7256499996583443E-2</c:v>
                </c:pt>
                <c:pt idx="194">
                  <c:v>6.2327499996172264E-2</c:v>
                </c:pt>
                <c:pt idx="195">
                  <c:v>5.7682499995280523E-2</c:v>
                </c:pt>
                <c:pt idx="196">
                  <c:v>6.3682499996502884E-2</c:v>
                </c:pt>
                <c:pt idx="197">
                  <c:v>6.2177499996323604E-2</c:v>
                </c:pt>
                <c:pt idx="198">
                  <c:v>5.4603499993390869E-2</c:v>
                </c:pt>
                <c:pt idx="199">
                  <c:v>5.3029499991680495E-2</c:v>
                </c:pt>
                <c:pt idx="200">
                  <c:v>5.4557999996177386E-2</c:v>
                </c:pt>
                <c:pt idx="201">
                  <c:v>5.995049999182811E-2</c:v>
                </c:pt>
                <c:pt idx="202">
                  <c:v>6.1660499995923601E-2</c:v>
                </c:pt>
                <c:pt idx="203">
                  <c:v>6.5660499996738508E-2</c:v>
                </c:pt>
                <c:pt idx="204">
                  <c:v>5.2407999995921273E-2</c:v>
                </c:pt>
                <c:pt idx="206">
                  <c:v>5.9904999994614627E-2</c:v>
                </c:pt>
                <c:pt idx="207">
                  <c:v>5.2402000001166016E-2</c:v>
                </c:pt>
                <c:pt idx="209">
                  <c:v>4.7754999999597203E-2</c:v>
                </c:pt>
                <c:pt idx="211">
                  <c:v>6.0141499998280779E-2</c:v>
                </c:pt>
                <c:pt idx="212">
                  <c:v>5.9849499994015787E-2</c:v>
                </c:pt>
                <c:pt idx="213">
                  <c:v>6.4417499997944105E-2</c:v>
                </c:pt>
                <c:pt idx="214">
                  <c:v>5.387699999846518E-2</c:v>
                </c:pt>
                <c:pt idx="215">
                  <c:v>4.8655999991751742E-2</c:v>
                </c:pt>
                <c:pt idx="217">
                  <c:v>6.0434999999415595E-2</c:v>
                </c:pt>
                <c:pt idx="220">
                  <c:v>6.1207999991893303E-2</c:v>
                </c:pt>
                <c:pt idx="225">
                  <c:v>2.102799999556737E-2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01-4CF6-B2B9-0EC11EC151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84">
                  <c:v>3.34419999999227E-2</c:v>
                </c:pt>
                <c:pt idx="208">
                  <c:v>5.4920499998843297E-2</c:v>
                </c:pt>
                <c:pt idx="210">
                  <c:v>5.5467999998654705E-2</c:v>
                </c:pt>
                <c:pt idx="221">
                  <c:v>5.0290999992284924E-2</c:v>
                </c:pt>
                <c:pt idx="222">
                  <c:v>4.7711999992316123E-2</c:v>
                </c:pt>
                <c:pt idx="223">
                  <c:v>4.3972999992547557E-2</c:v>
                </c:pt>
                <c:pt idx="227">
                  <c:v>1.3037499993515667E-2</c:v>
                </c:pt>
                <c:pt idx="229">
                  <c:v>1.0163999992073514E-2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01-4CF6-B2B9-0EC11EC151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05">
                  <c:v>5.5384499995852821E-2</c:v>
                </c:pt>
                <c:pt idx="216">
                  <c:v>5.8848499997111503E-2</c:v>
                </c:pt>
                <c:pt idx="218">
                  <c:v>5.9003000002121553E-2</c:v>
                </c:pt>
                <c:pt idx="219">
                  <c:v>5.9222999996563885E-2</c:v>
                </c:pt>
                <c:pt idx="224">
                  <c:v>3.4723499993560836E-2</c:v>
                </c:pt>
                <c:pt idx="226">
                  <c:v>1.8673499995202292E-2</c:v>
                </c:pt>
                <c:pt idx="228">
                  <c:v>8.1424999953014776E-3</c:v>
                </c:pt>
                <c:pt idx="230">
                  <c:v>-1.9820000088657252E-3</c:v>
                </c:pt>
                <c:pt idx="231">
                  <c:v>-1.6910999998799525E-2</c:v>
                </c:pt>
                <c:pt idx="232">
                  <c:v>-3.7494500000320841E-2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01-4CF6-B2B9-0EC11EC151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01-4CF6-B2B9-0EC11EC151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01-4CF6-B2B9-0EC11EC151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  <c:pt idx="220">
                  <c:v>6.1207999991893303E-2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01-4CF6-B2B9-0EC11EC151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85">
                  <c:v>0.26103393855996487</c:v>
                </c:pt>
                <c:pt idx="89">
                  <c:v>0.24059316840335851</c:v>
                </c:pt>
                <c:pt idx="90">
                  <c:v>0.24007718779746359</c:v>
                </c:pt>
                <c:pt idx="91">
                  <c:v>0.24007718779746359</c:v>
                </c:pt>
                <c:pt idx="97">
                  <c:v>0.23233747870903981</c:v>
                </c:pt>
                <c:pt idx="113">
                  <c:v>0.22269261046038868</c:v>
                </c:pt>
                <c:pt idx="216">
                  <c:v>7.2581944960805597E-2</c:v>
                </c:pt>
                <c:pt idx="217">
                  <c:v>6.9049462351217311E-2</c:v>
                </c:pt>
                <c:pt idx="218">
                  <c:v>6.7144303190989921E-2</c:v>
                </c:pt>
                <c:pt idx="219">
                  <c:v>6.7144303190989921E-2</c:v>
                </c:pt>
                <c:pt idx="220">
                  <c:v>6.1984497132040739E-2</c:v>
                </c:pt>
                <c:pt idx="221">
                  <c:v>5.2538082962579918E-2</c:v>
                </c:pt>
                <c:pt idx="222">
                  <c:v>4.8330856483744439E-2</c:v>
                </c:pt>
                <c:pt idx="223">
                  <c:v>4.2535997371386136E-2</c:v>
                </c:pt>
                <c:pt idx="224">
                  <c:v>3.4875669914638502E-2</c:v>
                </c:pt>
                <c:pt idx="225">
                  <c:v>2.5468946561015782E-2</c:v>
                </c:pt>
                <c:pt idx="226">
                  <c:v>1.8205527262648846E-2</c:v>
                </c:pt>
                <c:pt idx="227">
                  <c:v>1.0902417148443866E-2</c:v>
                </c:pt>
                <c:pt idx="228">
                  <c:v>5.7426110894946703E-3</c:v>
                </c:pt>
                <c:pt idx="229">
                  <c:v>7.3699345388555659E-3</c:v>
                </c:pt>
                <c:pt idx="230">
                  <c:v>-3.9022571591564859E-3</c:v>
                </c:pt>
                <c:pt idx="231">
                  <c:v>-2.0016728389413152E-2</c:v>
                </c:pt>
                <c:pt idx="232">
                  <c:v>-3.0693557849854142E-2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01-4CF6-B2B9-0EC11EC1514E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Sine fit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Active!$V$2:$V$16</c:f>
              <c:numCache>
                <c:formatCode>General</c:formatCode>
                <c:ptCount val="15"/>
                <c:pt idx="0">
                  <c:v>-3000</c:v>
                </c:pt>
                <c:pt idx="1">
                  <c:v>-2500</c:v>
                </c:pt>
                <c:pt idx="2">
                  <c:v>-2000</c:v>
                </c:pt>
                <c:pt idx="3">
                  <c:v>-1500</c:v>
                </c:pt>
                <c:pt idx="4">
                  <c:v>-1000</c:v>
                </c:pt>
                <c:pt idx="5">
                  <c:v>-500</c:v>
                </c:pt>
                <c:pt idx="6">
                  <c:v>0</c:v>
                </c:pt>
                <c:pt idx="7">
                  <c:v>500</c:v>
                </c:pt>
                <c:pt idx="8">
                  <c:v>1000</c:v>
                </c:pt>
                <c:pt idx="9">
                  <c:v>1500</c:v>
                </c:pt>
                <c:pt idx="10">
                  <c:v>2000</c:v>
                </c:pt>
                <c:pt idx="11">
                  <c:v>2500</c:v>
                </c:pt>
                <c:pt idx="12">
                  <c:v>3000</c:v>
                </c:pt>
                <c:pt idx="13">
                  <c:v>3500</c:v>
                </c:pt>
                <c:pt idx="14">
                  <c:v>4000</c:v>
                </c:pt>
              </c:numCache>
            </c:numRef>
          </c:xVal>
          <c:yVal>
            <c:numRef>
              <c:f>Active!$W$2:$W$16</c:f>
              <c:numCache>
                <c:formatCode>General</c:formatCode>
                <c:ptCount val="15"/>
                <c:pt idx="0">
                  <c:v>-2999.9998999999998</c:v>
                </c:pt>
                <c:pt idx="1">
                  <c:v>-2499.9998999999998</c:v>
                </c:pt>
                <c:pt idx="2">
                  <c:v>-1999.9999</c:v>
                </c:pt>
                <c:pt idx="3">
                  <c:v>-1499.9999</c:v>
                </c:pt>
                <c:pt idx="4">
                  <c:v>-999.99990000000003</c:v>
                </c:pt>
                <c:pt idx="5">
                  <c:v>-499.99990000000003</c:v>
                </c:pt>
                <c:pt idx="6">
                  <c:v>1E-4</c:v>
                </c:pt>
                <c:pt idx="7">
                  <c:v>500.00009999999997</c:v>
                </c:pt>
                <c:pt idx="8">
                  <c:v>1000.0001</c:v>
                </c:pt>
                <c:pt idx="9">
                  <c:v>1500.0001</c:v>
                </c:pt>
                <c:pt idx="10">
                  <c:v>2000.0001</c:v>
                </c:pt>
                <c:pt idx="11">
                  <c:v>2500.0001000000002</c:v>
                </c:pt>
                <c:pt idx="12">
                  <c:v>3000.0001000000002</c:v>
                </c:pt>
                <c:pt idx="13">
                  <c:v>3500.0001000000002</c:v>
                </c:pt>
                <c:pt idx="14">
                  <c:v>4000.0001000000002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01-4CF6-B2B9-0EC11EC1514E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06">
                  <c:v>-0.10465775000920985</c:v>
                </c:pt>
                <c:pt idx="107">
                  <c:v>-0.4125690000000759</c:v>
                </c:pt>
                <c:pt idx="108">
                  <c:v>-0.40656899999885354</c:v>
                </c:pt>
                <c:pt idx="142">
                  <c:v>-2.9936999999335967E-2</c:v>
                </c:pt>
                <c:pt idx="143">
                  <c:v>-2.593699999852106E-2</c:v>
                </c:pt>
                <c:pt idx="168">
                  <c:v>8.1424999996670522E-2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E01-4CF6-B2B9-0EC11EC15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119112"/>
        <c:axId val="1"/>
      </c:scatterChart>
      <c:valAx>
        <c:axId val="683119112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6177606177606176"/>
              <c:y val="0.821052631578947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984555984555984E-2"/>
              <c:y val="0.371052631578947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119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63320463320464"/>
          <c:y val="0.88157894736842102"/>
          <c:w val="0.78764478764478763"/>
          <c:h val="0.102631578947368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Dra - O-C Diagr.</a:t>
            </a:r>
          </a:p>
        </c:rich>
      </c:tx>
      <c:layout>
        <c:manualLayout>
          <c:xMode val="edge"/>
          <c:yMode val="edge"/>
          <c:x val="0.38724035608308605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4540059347182"/>
          <c:y val="0.13123393217358764"/>
          <c:w val="0.82789317507418403"/>
          <c:h val="0.6771670900157121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1.6193869999988237</c:v>
                </c:pt>
                <c:pt idx="1">
                  <c:v>1.4511219999985769</c:v>
                </c:pt>
                <c:pt idx="2">
                  <c:v>1.4509069999985513</c:v>
                </c:pt>
                <c:pt idx="3">
                  <c:v>1.434299499996996</c:v>
                </c:pt>
                <c:pt idx="4">
                  <c:v>1.4789779999991879</c:v>
                </c:pt>
                <c:pt idx="5">
                  <c:v>1.4501199999976961</c:v>
                </c:pt>
                <c:pt idx="6">
                  <c:v>1.4465124999951513</c:v>
                </c:pt>
                <c:pt idx="7">
                  <c:v>1.4354039999961969</c:v>
                </c:pt>
                <c:pt idx="8">
                  <c:v>1.4103249999971013</c:v>
                </c:pt>
                <c:pt idx="9">
                  <c:v>1.4093959999991057</c:v>
                </c:pt>
                <c:pt idx="10">
                  <c:v>1.4094669999976759</c:v>
                </c:pt>
                <c:pt idx="11">
                  <c:v>1.2738569999964966</c:v>
                </c:pt>
                <c:pt idx="12">
                  <c:v>1.2517069999994419</c:v>
                </c:pt>
                <c:pt idx="13">
                  <c:v>1.2488489999959711</c:v>
                </c:pt>
                <c:pt idx="14">
                  <c:v>1.2485274999999092</c:v>
                </c:pt>
                <c:pt idx="15">
                  <c:v>1.2255569999979343</c:v>
                </c:pt>
                <c:pt idx="16">
                  <c:v>1.2034089999979187</c:v>
                </c:pt>
                <c:pt idx="17">
                  <c:v>1.1966219999958412</c:v>
                </c:pt>
                <c:pt idx="18">
                  <c:v>1.197300499996345</c:v>
                </c:pt>
                <c:pt idx="19">
                  <c:v>1.1711169999980484</c:v>
                </c:pt>
                <c:pt idx="20">
                  <c:v>1.172795499995118</c:v>
                </c:pt>
                <c:pt idx="21">
                  <c:v>1.1811879999950179</c:v>
                </c:pt>
                <c:pt idx="22">
                  <c:v>1.1798664999987523</c:v>
                </c:pt>
                <c:pt idx="23">
                  <c:v>1.1608979999982694</c:v>
                </c:pt>
                <c:pt idx="24">
                  <c:v>1.1553614999975252</c:v>
                </c:pt>
                <c:pt idx="25">
                  <c:v>1.1506454999980633</c:v>
                </c:pt>
                <c:pt idx="26">
                  <c:v>1.1423239999967336</c:v>
                </c:pt>
                <c:pt idx="27">
                  <c:v>1.1557164999976521</c:v>
                </c:pt>
                <c:pt idx="28">
                  <c:v>1.1523949999973411</c:v>
                </c:pt>
                <c:pt idx="29">
                  <c:v>1.1467874999980268</c:v>
                </c:pt>
                <c:pt idx="30">
                  <c:v>1.1488584999970044</c:v>
                </c:pt>
                <c:pt idx="31">
                  <c:v>1.1390004999957455</c:v>
                </c:pt>
                <c:pt idx="32">
                  <c:v>1.1476789999978791</c:v>
                </c:pt>
                <c:pt idx="33">
                  <c:v>1.1494619999975839</c:v>
                </c:pt>
                <c:pt idx="34">
                  <c:v>1.1331759999993665</c:v>
                </c:pt>
                <c:pt idx="35">
                  <c:v>1.0705684999957157</c:v>
                </c:pt>
                <c:pt idx="36">
                  <c:v>1.1412469999959285</c:v>
                </c:pt>
                <c:pt idx="37">
                  <c:v>1.130102999999508</c:v>
                </c:pt>
                <c:pt idx="38">
                  <c:v>1.1257814999953553</c:v>
                </c:pt>
                <c:pt idx="39">
                  <c:v>1.1194954999991751</c:v>
                </c:pt>
                <c:pt idx="40">
                  <c:v>1.1201739999960409</c:v>
                </c:pt>
                <c:pt idx="41">
                  <c:v>1.1182449999978417</c:v>
                </c:pt>
                <c:pt idx="42">
                  <c:v>1.1045289999965462</c:v>
                </c:pt>
                <c:pt idx="43">
                  <c:v>1.1087419999967096</c:v>
                </c:pt>
                <c:pt idx="44">
                  <c:v>1.108134499994776</c:v>
                </c:pt>
                <c:pt idx="45">
                  <c:v>1.091702499998064</c:v>
                </c:pt>
                <c:pt idx="46">
                  <c:v>1.0943809999989753</c:v>
                </c:pt>
                <c:pt idx="47">
                  <c:v>1.0900949999959266</c:v>
                </c:pt>
                <c:pt idx="48">
                  <c:v>1.0784499999972468</c:v>
                </c:pt>
                <c:pt idx="49">
                  <c:v>1.0785209999994549</c:v>
                </c:pt>
                <c:pt idx="50">
                  <c:v>1.0685919999959879</c:v>
                </c:pt>
                <c:pt idx="51">
                  <c:v>1.0631974999960221</c:v>
                </c:pt>
                <c:pt idx="52">
                  <c:v>1.0249369999983173</c:v>
                </c:pt>
                <c:pt idx="53">
                  <c:v>0.88904699999693548</c:v>
                </c:pt>
                <c:pt idx="54">
                  <c:v>0.69763199999579228</c:v>
                </c:pt>
                <c:pt idx="55">
                  <c:v>0.61503199999788194</c:v>
                </c:pt>
                <c:pt idx="56">
                  <c:v>0.46398200000112411</c:v>
                </c:pt>
                <c:pt idx="57">
                  <c:v>0.19436100000166334</c:v>
                </c:pt>
                <c:pt idx="58">
                  <c:v>0.19350300000223797</c:v>
                </c:pt>
                <c:pt idx="59">
                  <c:v>0.18439249999937601</c:v>
                </c:pt>
                <c:pt idx="60">
                  <c:v>0.18363700000190875</c:v>
                </c:pt>
                <c:pt idx="61">
                  <c:v>0.17766850000043632</c:v>
                </c:pt>
                <c:pt idx="62">
                  <c:v>0.16944949999742676</c:v>
                </c:pt>
                <c:pt idx="63">
                  <c:v>0.15855200000078185</c:v>
                </c:pt>
                <c:pt idx="64">
                  <c:v>0.16562299999350216</c:v>
                </c:pt>
                <c:pt idx="65">
                  <c:v>0.14985950000118464</c:v>
                </c:pt>
                <c:pt idx="66">
                  <c:v>0.14166999999724794</c:v>
                </c:pt>
                <c:pt idx="67">
                  <c:v>0.13848850000067614</c:v>
                </c:pt>
                <c:pt idx="68">
                  <c:v>0.12594599999283673</c:v>
                </c:pt>
                <c:pt idx="69">
                  <c:v>0.12801699999545235</c:v>
                </c:pt>
                <c:pt idx="70">
                  <c:v>-0.29257275000418304</c:v>
                </c:pt>
                <c:pt idx="71">
                  <c:v>0.12037199999031145</c:v>
                </c:pt>
                <c:pt idx="72">
                  <c:v>0.11944299999595387</c:v>
                </c:pt>
                <c:pt idx="73">
                  <c:v>0.11701099999481812</c:v>
                </c:pt>
                <c:pt idx="74">
                  <c:v>0.11097149999841349</c:v>
                </c:pt>
                <c:pt idx="75">
                  <c:v>0.11304249999375315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92-46C5-8B20-C44FB7B485A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76">
                  <c:v>9.3744499994500075E-2</c:v>
                </c:pt>
                <c:pt idx="77">
                  <c:v>9.5744499994907528E-2</c:v>
                </c:pt>
                <c:pt idx="78">
                  <c:v>9.6744499998749234E-2</c:v>
                </c:pt>
                <c:pt idx="79">
                  <c:v>9.7744499995314982E-2</c:v>
                </c:pt>
                <c:pt idx="80">
                  <c:v>7.0085500003187917E-2</c:v>
                </c:pt>
                <c:pt idx="81">
                  <c:v>7.3085500000161119E-2</c:v>
                </c:pt>
                <c:pt idx="82">
                  <c:v>3.716599999461323E-2</c:v>
                </c:pt>
                <c:pt idx="83">
                  <c:v>4.4165999999677297E-2</c:v>
                </c:pt>
                <c:pt idx="85">
                  <c:v>1.953049999428913E-2</c:v>
                </c:pt>
                <c:pt idx="86">
                  <c:v>1.2271999999938998E-2</c:v>
                </c:pt>
                <c:pt idx="87">
                  <c:v>8.3429999940562993E-3</c:v>
                </c:pt>
                <c:pt idx="88">
                  <c:v>5.399999936344102E-4</c:v>
                </c:pt>
                <c:pt idx="89">
                  <c:v>4.9579999977140687E-3</c:v>
                </c:pt>
                <c:pt idx="90">
                  <c:v>-2.2214999989955686E-3</c:v>
                </c:pt>
                <c:pt idx="91">
                  <c:v>-2.2214999989955686E-3</c:v>
                </c:pt>
                <c:pt idx="92">
                  <c:v>4.0624999965075403E-3</c:v>
                </c:pt>
                <c:pt idx="93">
                  <c:v>-7.2295000063604675E-3</c:v>
                </c:pt>
                <c:pt idx="94">
                  <c:v>-3.1585000033373944E-3</c:v>
                </c:pt>
                <c:pt idx="95">
                  <c:v>-1.0165000057895668E-3</c:v>
                </c:pt>
                <c:pt idx="96">
                  <c:v>2.0149999982095324E-3</c:v>
                </c:pt>
                <c:pt idx="97">
                  <c:v>3.0859999969834462E-3</c:v>
                </c:pt>
                <c:pt idx="98">
                  <c:v>1.5699999494245276E-4</c:v>
                </c:pt>
                <c:pt idx="99">
                  <c:v>-5.5900000006658956E-4</c:v>
                </c:pt>
                <c:pt idx="100">
                  <c:v>5.4410000011557713E-3</c:v>
                </c:pt>
                <c:pt idx="101">
                  <c:v>5.8299999363953248E-4</c:v>
                </c:pt>
                <c:pt idx="102">
                  <c:v>4.6539999966626056E-3</c:v>
                </c:pt>
                <c:pt idx="103">
                  <c:v>-2.7500000578584149E-4</c:v>
                </c:pt>
                <c:pt idx="104">
                  <c:v>2.8669999956036918E-3</c:v>
                </c:pt>
                <c:pt idx="105">
                  <c:v>-1.1725000003934838E-3</c:v>
                </c:pt>
                <c:pt idx="109">
                  <c:v>1.7879999941214919E-3</c:v>
                </c:pt>
                <c:pt idx="110">
                  <c:v>1.1537500002305023E-2</c:v>
                </c:pt>
                <c:pt idx="111">
                  <c:v>-4.0700000026845373E-3</c:v>
                </c:pt>
                <c:pt idx="112">
                  <c:v>-3.7880000090808608E-3</c:v>
                </c:pt>
                <c:pt idx="113">
                  <c:v>2.6961499992466997E-2</c:v>
                </c:pt>
                <c:pt idx="114">
                  <c:v>-2.148999999917578E-3</c:v>
                </c:pt>
                <c:pt idx="115">
                  <c:v>6.7149999813409522E-4</c:v>
                </c:pt>
                <c:pt idx="116">
                  <c:v>-2.2655000066151842E-3</c:v>
                </c:pt>
                <c:pt idx="117">
                  <c:v>3.0249999690568075E-4</c:v>
                </c:pt>
                <c:pt idx="118">
                  <c:v>3.3024999938788824E-3</c:v>
                </c:pt>
                <c:pt idx="119">
                  <c:v>-1.808000000892207E-3</c:v>
                </c:pt>
                <c:pt idx="120">
                  <c:v>2.3339999970630743E-3</c:v>
                </c:pt>
                <c:pt idx="121">
                  <c:v>-1.6900000628083944E-4</c:v>
                </c:pt>
                <c:pt idx="122">
                  <c:v>2.043999993475154E-3</c:v>
                </c:pt>
                <c:pt idx="123">
                  <c:v>-7.6740000076824799E-3</c:v>
                </c:pt>
                <c:pt idx="124">
                  <c:v>6.317999999737367E-3</c:v>
                </c:pt>
                <c:pt idx="125">
                  <c:v>-4.4350000098347664E-4</c:v>
                </c:pt>
                <c:pt idx="126">
                  <c:v>5.8404999945196323E-3</c:v>
                </c:pt>
                <c:pt idx="127">
                  <c:v>6.8404999910853803E-3</c:v>
                </c:pt>
                <c:pt idx="128">
                  <c:v>-2.8755000021192245E-3</c:v>
                </c:pt>
                <c:pt idx="129">
                  <c:v>-8.7550000171177089E-4</c:v>
                </c:pt>
                <c:pt idx="130">
                  <c:v>4.1244999956688844E-3</c:v>
                </c:pt>
                <c:pt idx="131">
                  <c:v>2.2699999681208283E-4</c:v>
                </c:pt>
                <c:pt idx="132">
                  <c:v>-1.1309500005154405E-2</c:v>
                </c:pt>
                <c:pt idx="133">
                  <c:v>-8.1250000221189111E-4</c:v>
                </c:pt>
                <c:pt idx="134">
                  <c:v>-1.2992000003578141E-2</c:v>
                </c:pt>
                <c:pt idx="135">
                  <c:v>1.7869999937829562E-3</c:v>
                </c:pt>
                <c:pt idx="136">
                  <c:v>-6.1420000056386925E-3</c:v>
                </c:pt>
                <c:pt idx="137">
                  <c:v>9.290000016335398E-4</c:v>
                </c:pt>
                <c:pt idx="138">
                  <c:v>0</c:v>
                </c:pt>
                <c:pt idx="139">
                  <c:v>0</c:v>
                </c:pt>
                <c:pt idx="140">
                  <c:v>-8.7870000061229803E-3</c:v>
                </c:pt>
                <c:pt idx="141">
                  <c:v>6.2129999932949431E-3</c:v>
                </c:pt>
                <c:pt idx="144">
                  <c:v>4.063000000314787E-3</c:v>
                </c:pt>
                <c:pt idx="145">
                  <c:v>7.0629999972879887E-3</c:v>
                </c:pt>
                <c:pt idx="146">
                  <c:v>9.0629999976954423E-3</c:v>
                </c:pt>
                <c:pt idx="147">
                  <c:v>1.0063000001537148E-2</c:v>
                </c:pt>
                <c:pt idx="148">
                  <c:v>1.0063000001537148E-2</c:v>
                </c:pt>
                <c:pt idx="149">
                  <c:v>3.1339999986812472E-3</c:v>
                </c:pt>
                <c:pt idx="150">
                  <c:v>-1.9115000031888485E-3</c:v>
                </c:pt>
                <c:pt idx="151">
                  <c:v>4.0884999980335124E-3</c:v>
                </c:pt>
                <c:pt idx="152">
                  <c:v>1.148099999409169E-2</c:v>
                </c:pt>
                <c:pt idx="153">
                  <c:v>7.7964999945834279E-3</c:v>
                </c:pt>
                <c:pt idx="154">
                  <c:v>-3.2825000016600825E-3</c:v>
                </c:pt>
                <c:pt idx="155">
                  <c:v>1.2892999999166932E-2</c:v>
                </c:pt>
                <c:pt idx="156">
                  <c:v>1.5892999996140134E-2</c:v>
                </c:pt>
                <c:pt idx="157">
                  <c:v>1.3105999998515472E-2</c:v>
                </c:pt>
                <c:pt idx="158">
                  <c:v>2.0097999993595295E-2</c:v>
                </c:pt>
                <c:pt idx="159">
                  <c:v>2.338199999940116E-2</c:v>
                </c:pt>
                <c:pt idx="160">
                  <c:v>2.4381999995966908E-2</c:v>
                </c:pt>
                <c:pt idx="161">
                  <c:v>1.8231999994895887E-2</c:v>
                </c:pt>
                <c:pt idx="162">
                  <c:v>2.3265499999979511E-2</c:v>
                </c:pt>
                <c:pt idx="163">
                  <c:v>3.0902499995136168E-2</c:v>
                </c:pt>
                <c:pt idx="164">
                  <c:v>3.2470499994815327E-2</c:v>
                </c:pt>
                <c:pt idx="165">
                  <c:v>3.5470499999064486E-2</c:v>
                </c:pt>
                <c:pt idx="166">
                  <c:v>3.5896499997761566E-2</c:v>
                </c:pt>
                <c:pt idx="167">
                  <c:v>3.639149999798974E-2</c:v>
                </c:pt>
                <c:pt idx="169">
                  <c:v>3.0919999997422565E-2</c:v>
                </c:pt>
                <c:pt idx="170">
                  <c:v>4.063000000314787E-2</c:v>
                </c:pt>
                <c:pt idx="171">
                  <c:v>4.2629999996279366E-2</c:v>
                </c:pt>
                <c:pt idx="172">
                  <c:v>3.7840999997570179E-2</c:v>
                </c:pt>
                <c:pt idx="173">
                  <c:v>3.9874499998404644E-2</c:v>
                </c:pt>
                <c:pt idx="174">
                  <c:v>4.1874499998812098E-2</c:v>
                </c:pt>
                <c:pt idx="175">
                  <c:v>4.2300499997509178E-2</c:v>
                </c:pt>
                <c:pt idx="176">
                  <c:v>4.9300499995297287E-2</c:v>
                </c:pt>
                <c:pt idx="177">
                  <c:v>4.8442499995871913E-2</c:v>
                </c:pt>
                <c:pt idx="178">
                  <c:v>4.8118999991856981E-2</c:v>
                </c:pt>
                <c:pt idx="179">
                  <c:v>4.7221499997249339E-2</c:v>
                </c:pt>
                <c:pt idx="180">
                  <c:v>4.3434499995782971E-2</c:v>
                </c:pt>
                <c:pt idx="181">
                  <c:v>5.1434499997412786E-2</c:v>
                </c:pt>
                <c:pt idx="182">
                  <c:v>4.8647499992512167E-2</c:v>
                </c:pt>
                <c:pt idx="183">
                  <c:v>3.9860499993665144E-2</c:v>
                </c:pt>
                <c:pt idx="184">
                  <c:v>3.5355499996512663E-2</c:v>
                </c:pt>
                <c:pt idx="185">
                  <c:v>5.3601999992679339E-2</c:v>
                </c:pt>
                <c:pt idx="186">
                  <c:v>5.7096999997156672E-2</c:v>
                </c:pt>
                <c:pt idx="187">
                  <c:v>5.6238999997731298E-2</c:v>
                </c:pt>
                <c:pt idx="188">
                  <c:v>6.0451999997894745E-2</c:v>
                </c:pt>
                <c:pt idx="189">
                  <c:v>5.2594000000681262E-2</c:v>
                </c:pt>
                <c:pt idx="190">
                  <c:v>5.6909499995526858E-2</c:v>
                </c:pt>
                <c:pt idx="191">
                  <c:v>5.9909499999776017E-2</c:v>
                </c:pt>
                <c:pt idx="192">
                  <c:v>5.0585999997565523E-2</c:v>
                </c:pt>
                <c:pt idx="193">
                  <c:v>5.7256499996583443E-2</c:v>
                </c:pt>
                <c:pt idx="194">
                  <c:v>6.2327499996172264E-2</c:v>
                </c:pt>
                <c:pt idx="195">
                  <c:v>5.7682499995280523E-2</c:v>
                </c:pt>
                <c:pt idx="196">
                  <c:v>6.3682499996502884E-2</c:v>
                </c:pt>
                <c:pt idx="197">
                  <c:v>6.2177499996323604E-2</c:v>
                </c:pt>
                <c:pt idx="198">
                  <c:v>5.4603499993390869E-2</c:v>
                </c:pt>
                <c:pt idx="199">
                  <c:v>5.3029499991680495E-2</c:v>
                </c:pt>
                <c:pt idx="200">
                  <c:v>5.4557999996177386E-2</c:v>
                </c:pt>
                <c:pt idx="201">
                  <c:v>5.995049999182811E-2</c:v>
                </c:pt>
                <c:pt idx="202">
                  <c:v>6.1660499995923601E-2</c:v>
                </c:pt>
                <c:pt idx="203">
                  <c:v>6.5660499996738508E-2</c:v>
                </c:pt>
                <c:pt idx="204">
                  <c:v>5.2407999995921273E-2</c:v>
                </c:pt>
                <c:pt idx="206">
                  <c:v>5.9904999994614627E-2</c:v>
                </c:pt>
                <c:pt idx="207">
                  <c:v>5.2402000001166016E-2</c:v>
                </c:pt>
                <c:pt idx="209">
                  <c:v>4.7754999999597203E-2</c:v>
                </c:pt>
                <c:pt idx="211">
                  <c:v>6.0141499998280779E-2</c:v>
                </c:pt>
                <c:pt idx="212">
                  <c:v>5.9849499994015787E-2</c:v>
                </c:pt>
                <c:pt idx="213">
                  <c:v>6.4417499997944105E-2</c:v>
                </c:pt>
                <c:pt idx="214">
                  <c:v>5.387699999846518E-2</c:v>
                </c:pt>
                <c:pt idx="215">
                  <c:v>4.8655999991751742E-2</c:v>
                </c:pt>
                <c:pt idx="217">
                  <c:v>6.0434999999415595E-2</c:v>
                </c:pt>
                <c:pt idx="220">
                  <c:v>6.1207999991893303E-2</c:v>
                </c:pt>
                <c:pt idx="225">
                  <c:v>2.102799999556737E-2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92-46C5-8B20-C44FB7B485A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84">
                  <c:v>3.34419999999227E-2</c:v>
                </c:pt>
                <c:pt idx="208">
                  <c:v>5.4920499998843297E-2</c:v>
                </c:pt>
                <c:pt idx="210">
                  <c:v>5.5467999998654705E-2</c:v>
                </c:pt>
                <c:pt idx="221">
                  <c:v>5.0290999992284924E-2</c:v>
                </c:pt>
                <c:pt idx="222">
                  <c:v>4.7711999992316123E-2</c:v>
                </c:pt>
                <c:pt idx="223">
                  <c:v>4.3972999992547557E-2</c:v>
                </c:pt>
                <c:pt idx="227">
                  <c:v>1.3037499993515667E-2</c:v>
                </c:pt>
                <c:pt idx="229">
                  <c:v>1.0163999992073514E-2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92-46C5-8B20-C44FB7B485A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05">
                  <c:v>5.5384499995852821E-2</c:v>
                </c:pt>
                <c:pt idx="216">
                  <c:v>5.8848499997111503E-2</c:v>
                </c:pt>
                <c:pt idx="218">
                  <c:v>5.9003000002121553E-2</c:v>
                </c:pt>
                <c:pt idx="219">
                  <c:v>5.9222999996563885E-2</c:v>
                </c:pt>
                <c:pt idx="224">
                  <c:v>3.4723499993560836E-2</c:v>
                </c:pt>
                <c:pt idx="226">
                  <c:v>1.8673499995202292E-2</c:v>
                </c:pt>
                <c:pt idx="228">
                  <c:v>8.1424999953014776E-3</c:v>
                </c:pt>
                <c:pt idx="230">
                  <c:v>-1.9820000088657252E-3</c:v>
                </c:pt>
                <c:pt idx="231">
                  <c:v>-1.6910999998799525E-2</c:v>
                </c:pt>
                <c:pt idx="232">
                  <c:v>-3.7494500000320841E-2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92-46C5-8B20-C44FB7B485A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92-46C5-8B20-C44FB7B485A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92-46C5-8B20-C44FB7B485A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  <c:pt idx="220">
                  <c:v>6.1207999991893303E-2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92-46C5-8B20-C44FB7B485AF}"/>
            </c:ext>
          </c:extLst>
        </c:ser>
        <c:ser>
          <c:idx val="8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Active!$AW$2:$AW$87</c:f>
              <c:numCache>
                <c:formatCode>General</c:formatCode>
                <c:ptCount val="86"/>
                <c:pt idx="0">
                  <c:v>-12000</c:v>
                </c:pt>
                <c:pt idx="1">
                  <c:v>-11800</c:v>
                </c:pt>
                <c:pt idx="2">
                  <c:v>-11600</c:v>
                </c:pt>
                <c:pt idx="3">
                  <c:v>-11400</c:v>
                </c:pt>
                <c:pt idx="4">
                  <c:v>-11200</c:v>
                </c:pt>
                <c:pt idx="5">
                  <c:v>-11000</c:v>
                </c:pt>
                <c:pt idx="6">
                  <c:v>-10800</c:v>
                </c:pt>
                <c:pt idx="7">
                  <c:v>-10600</c:v>
                </c:pt>
                <c:pt idx="8">
                  <c:v>-10400</c:v>
                </c:pt>
                <c:pt idx="9">
                  <c:v>-10200</c:v>
                </c:pt>
                <c:pt idx="10">
                  <c:v>-10000</c:v>
                </c:pt>
                <c:pt idx="11">
                  <c:v>-9800</c:v>
                </c:pt>
                <c:pt idx="12">
                  <c:v>-9600</c:v>
                </c:pt>
                <c:pt idx="13">
                  <c:v>-9400</c:v>
                </c:pt>
                <c:pt idx="14">
                  <c:v>-9200</c:v>
                </c:pt>
                <c:pt idx="15">
                  <c:v>-9000</c:v>
                </c:pt>
                <c:pt idx="16">
                  <c:v>-8800</c:v>
                </c:pt>
                <c:pt idx="17">
                  <c:v>-8600</c:v>
                </c:pt>
                <c:pt idx="18">
                  <c:v>-8400</c:v>
                </c:pt>
                <c:pt idx="19">
                  <c:v>-8200</c:v>
                </c:pt>
                <c:pt idx="20">
                  <c:v>-8000</c:v>
                </c:pt>
                <c:pt idx="21">
                  <c:v>-7800</c:v>
                </c:pt>
                <c:pt idx="22">
                  <c:v>-7600</c:v>
                </c:pt>
                <c:pt idx="23">
                  <c:v>-7400</c:v>
                </c:pt>
                <c:pt idx="24">
                  <c:v>-7200</c:v>
                </c:pt>
                <c:pt idx="25">
                  <c:v>-7000</c:v>
                </c:pt>
                <c:pt idx="26">
                  <c:v>-6800</c:v>
                </c:pt>
                <c:pt idx="27">
                  <c:v>-6600</c:v>
                </c:pt>
                <c:pt idx="28">
                  <c:v>-6400</c:v>
                </c:pt>
                <c:pt idx="29">
                  <c:v>-6200</c:v>
                </c:pt>
                <c:pt idx="30">
                  <c:v>-6000</c:v>
                </c:pt>
                <c:pt idx="31">
                  <c:v>-5800</c:v>
                </c:pt>
                <c:pt idx="32">
                  <c:v>-5600</c:v>
                </c:pt>
                <c:pt idx="33">
                  <c:v>-5400</c:v>
                </c:pt>
                <c:pt idx="34">
                  <c:v>-5200</c:v>
                </c:pt>
                <c:pt idx="35">
                  <c:v>-5000</c:v>
                </c:pt>
                <c:pt idx="36">
                  <c:v>-4800</c:v>
                </c:pt>
                <c:pt idx="37">
                  <c:v>-4600</c:v>
                </c:pt>
                <c:pt idx="38">
                  <c:v>-4400</c:v>
                </c:pt>
                <c:pt idx="39">
                  <c:v>-4200</c:v>
                </c:pt>
                <c:pt idx="40">
                  <c:v>-4000</c:v>
                </c:pt>
                <c:pt idx="41">
                  <c:v>-3800</c:v>
                </c:pt>
                <c:pt idx="42">
                  <c:v>-3600</c:v>
                </c:pt>
                <c:pt idx="43">
                  <c:v>-3400</c:v>
                </c:pt>
                <c:pt idx="44">
                  <c:v>-3200</c:v>
                </c:pt>
                <c:pt idx="45">
                  <c:v>-3000</c:v>
                </c:pt>
                <c:pt idx="46">
                  <c:v>-2800</c:v>
                </c:pt>
                <c:pt idx="47">
                  <c:v>-2600</c:v>
                </c:pt>
                <c:pt idx="48">
                  <c:v>-2400</c:v>
                </c:pt>
                <c:pt idx="49">
                  <c:v>-2200</c:v>
                </c:pt>
                <c:pt idx="50">
                  <c:v>-2000</c:v>
                </c:pt>
                <c:pt idx="51">
                  <c:v>-1800</c:v>
                </c:pt>
                <c:pt idx="52">
                  <c:v>-1600</c:v>
                </c:pt>
                <c:pt idx="53">
                  <c:v>-1400</c:v>
                </c:pt>
                <c:pt idx="54">
                  <c:v>-1200</c:v>
                </c:pt>
                <c:pt idx="55">
                  <c:v>-1000</c:v>
                </c:pt>
                <c:pt idx="56">
                  <c:v>-800</c:v>
                </c:pt>
                <c:pt idx="57">
                  <c:v>-600</c:v>
                </c:pt>
                <c:pt idx="58">
                  <c:v>-400</c:v>
                </c:pt>
                <c:pt idx="59">
                  <c:v>-200</c:v>
                </c:pt>
                <c:pt idx="60">
                  <c:v>0</c:v>
                </c:pt>
                <c:pt idx="61">
                  <c:v>200</c:v>
                </c:pt>
                <c:pt idx="62">
                  <c:v>400</c:v>
                </c:pt>
                <c:pt idx="63">
                  <c:v>600</c:v>
                </c:pt>
                <c:pt idx="64">
                  <c:v>800</c:v>
                </c:pt>
                <c:pt idx="65">
                  <c:v>1000</c:v>
                </c:pt>
                <c:pt idx="66">
                  <c:v>1200</c:v>
                </c:pt>
                <c:pt idx="67">
                  <c:v>1400</c:v>
                </c:pt>
                <c:pt idx="68">
                  <c:v>1600</c:v>
                </c:pt>
                <c:pt idx="69">
                  <c:v>1800</c:v>
                </c:pt>
                <c:pt idx="70">
                  <c:v>2000</c:v>
                </c:pt>
                <c:pt idx="71">
                  <c:v>2200</c:v>
                </c:pt>
                <c:pt idx="72">
                  <c:v>2400</c:v>
                </c:pt>
                <c:pt idx="73">
                  <c:v>2600</c:v>
                </c:pt>
                <c:pt idx="74">
                  <c:v>2800</c:v>
                </c:pt>
                <c:pt idx="75">
                  <c:v>3000</c:v>
                </c:pt>
                <c:pt idx="76">
                  <c:v>3200</c:v>
                </c:pt>
                <c:pt idx="77">
                  <c:v>3400</c:v>
                </c:pt>
                <c:pt idx="78">
                  <c:v>3600</c:v>
                </c:pt>
                <c:pt idx="79">
                  <c:v>3800</c:v>
                </c:pt>
                <c:pt idx="80">
                  <c:v>4000</c:v>
                </c:pt>
                <c:pt idx="81">
                  <c:v>4200</c:v>
                </c:pt>
                <c:pt idx="82">
                  <c:v>4400</c:v>
                </c:pt>
                <c:pt idx="83">
                  <c:v>4600</c:v>
                </c:pt>
                <c:pt idx="84">
                  <c:v>4800</c:v>
                </c:pt>
                <c:pt idx="85">
                  <c:v>5000</c:v>
                </c:pt>
              </c:numCache>
            </c:numRef>
          </c:xVal>
          <c:yVal>
            <c:numRef>
              <c:f>Active!$AX$2:$AX$87</c:f>
              <c:numCache>
                <c:formatCode>General</c:formatCode>
                <c:ptCount val="86"/>
                <c:pt idx="0">
                  <c:v>1.9562595489533947</c:v>
                </c:pt>
                <c:pt idx="1">
                  <c:v>1.9139111130577151</c:v>
                </c:pt>
                <c:pt idx="2">
                  <c:v>1.8719224638656273</c:v>
                </c:pt>
                <c:pt idx="3">
                  <c:v>1.8301182597060981</c:v>
                </c:pt>
                <c:pt idx="4">
                  <c:v>1.7883061995215308</c:v>
                </c:pt>
                <c:pt idx="5">
                  <c:v>1.7462789865935984</c:v>
                </c:pt>
                <c:pt idx="6">
                  <c:v>1.7038183212051492</c:v>
                </c:pt>
                <c:pt idx="7">
                  <c:v>1.6607014890285945</c:v>
                </c:pt>
                <c:pt idx="8">
                  <c:v>1.6167109561405186</c:v>
                </c:pt>
                <c:pt idx="9">
                  <c:v>1.5716469900408014</c:v>
                </c:pt>
                <c:pt idx="10">
                  <c:v>1.5253426589969261</c:v>
                </c:pt>
                <c:pt idx="11">
                  <c:v>1.4776796904675638</c:v>
                </c:pt>
                <c:pt idx="12">
                  <c:v>1.4286028316364523</c:v>
                </c:pt>
                <c:pt idx="13">
                  <c:v>1.378129929698932</c:v>
                </c:pt>
                <c:pt idx="14">
                  <c:v>1.3263552946021278</c:v>
                </c:pt>
                <c:pt idx="15">
                  <c:v>1.2734451173294326</c:v>
                </c:pt>
                <c:pt idx="16">
                  <c:v>1.2196254694172484</c:v>
                </c:pt>
                <c:pt idx="17">
                  <c:v>1.1651650637466506</c:v>
                </c:pt>
                <c:pt idx="18">
                  <c:v>1.1103558924384744</c:v>
                </c:pt>
                <c:pt idx="19">
                  <c:v>1.0554948142678346</c:v>
                </c:pt>
                <c:pt idx="20">
                  <c:v>1.0008683343009068</c:v>
                </c:pt>
                <c:pt idx="21">
                  <c:v>0.94674166268440507</c:v>
                </c:pt>
                <c:pt idx="22">
                  <c:v>0.89335210022279177</c:v>
                </c:pt>
                <c:pt idx="23">
                  <c:v>0.84090611813460736</c:v>
                </c:pt>
                <c:pt idx="24">
                  <c:v>0.78957920565290451</c:v>
                </c:pt>
                <c:pt idx="25">
                  <c:v>0.73951755170513522</c:v>
                </c:pt>
                <c:pt idx="26">
                  <c:v>0.69084077514674258</c:v>
                </c:pt>
                <c:pt idx="27">
                  <c:v>0.64364511821091486</c:v>
                </c:pt>
                <c:pt idx="28">
                  <c:v>0.5980067085783114</c:v>
                </c:pt>
                <c:pt idx="29">
                  <c:v>0.55398465003624953</c:v>
                </c:pt>
                <c:pt idx="30">
                  <c:v>0.51162381450436545</c:v>
                </c:pt>
                <c:pt idx="31">
                  <c:v>0.47095728385703245</c:v>
                </c:pt>
                <c:pt idx="32">
                  <c:v>0.43200843661480509</c:v>
                </c:pt>
                <c:pt idx="33">
                  <c:v>0.39479270053335724</c:v>
                </c:pt>
                <c:pt idx="34">
                  <c:v>0.35931900445425269</c:v>
                </c:pt>
                <c:pt idx="35">
                  <c:v>0.32559096684589245</c:v>
                </c:pt>
                <c:pt idx="36">
                  <c:v>0.29360785792637467</c:v>
                </c:pt>
                <c:pt idx="37">
                  <c:v>0.26336536940436617</c:v>
                </c:pt>
                <c:pt idx="38">
                  <c:v>0.23485622197673894</c:v>
                </c:pt>
                <c:pt idx="39">
                  <c:v>0.20807063643427276</c:v>
                </c:pt>
                <c:pt idx="40">
                  <c:v>0.18299668987706394</c:v>
                </c:pt>
                <c:pt idx="41">
                  <c:v>0.15962057432887877</c:v>
                </c:pt>
                <c:pt idx="42">
                  <c:v>0.13792677112682883</c:v>
                </c:pt>
                <c:pt idx="43">
                  <c:v>0.11789815098913359</c:v>
                </c:pt>
                <c:pt idx="44">
                  <c:v>9.9516006720809361E-2</c:v>
                </c:pt>
                <c:pt idx="45">
                  <c:v>8.2760023116741868E-2</c:v>
                </c:pt>
                <c:pt idx="46">
                  <c:v>6.7608186683051172E-2</c:v>
                </c:pt>
                <c:pt idx="47">
                  <c:v>5.4036636163338717E-2</c:v>
                </c:pt>
                <c:pt idx="48">
                  <c:v>4.2019453333544329E-2</c:v>
                </c:pt>
                <c:pt idx="49">
                  <c:v>3.1528391945163589E-2</c:v>
                </c:pt>
                <c:pt idx="50">
                  <c:v>2.2532540951656813E-2</c:v>
                </c:pt>
                <c:pt idx="51">
                  <c:v>1.49979162540292E-2</c:v>
                </c:pt>
                <c:pt idx="52">
                  <c:v>8.8869732690614045E-3</c:v>
                </c:pt>
                <c:pt idx="53">
                  <c:v>4.1580308706340718E-3</c:v>
                </c:pt>
                <c:pt idx="54">
                  <c:v>7.6459595200505104E-4</c:v>
                </c:pt>
                <c:pt idx="55">
                  <c:v>-1.3454226931345764E-3</c:v>
                </c:pt>
                <c:pt idx="56">
                  <c:v>-2.2306219276149487E-3</c:v>
                </c:pt>
                <c:pt idx="57">
                  <c:v>-1.9571419269949521E-3</c:v>
                </c:pt>
                <c:pt idx="58">
                  <c:v>-5.9983824026108999E-4</c:v>
                </c:pt>
                <c:pt idx="59">
                  <c:v>1.7564152241464504E-3</c:v>
                </c:pt>
                <c:pt idx="60">
                  <c:v>5.015308817548754E-3</c:v>
                </c:pt>
                <c:pt idx="61">
                  <c:v>9.0676028766177065E-3</c:v>
                </c:pt>
                <c:pt idx="62">
                  <c:v>1.3789626374648638E-2</c:v>
                </c:pt>
                <c:pt idx="63">
                  <c:v>1.9041885838063627E-2</c:v>
                </c:pt>
                <c:pt idx="64">
                  <c:v>2.4667968033918852E-2</c:v>
                </c:pt>
                <c:pt idx="65">
                  <c:v>3.0494006191186945E-2</c:v>
                </c:pt>
                <c:pt idx="66">
                  <c:v>3.6329082539289466E-2</c:v>
                </c:pt>
                <c:pt idx="67">
                  <c:v>4.1967047132171406E-2</c:v>
                </c:pt>
                <c:pt idx="68">
                  <c:v>4.7190316037281813E-2</c:v>
                </c:pt>
                <c:pt idx="69">
                  <c:v>5.1776220582900462E-2</c:v>
                </c:pt>
                <c:pt idx="70">
                  <c:v>5.5506339855572878E-2</c:v>
                </c:pt>
                <c:pt idx="71">
                  <c:v>5.8178879603986211E-2</c:v>
                </c:pt>
                <c:pt idx="72">
                  <c:v>5.9623516268674126E-2</c:v>
                </c:pt>
                <c:pt idx="73">
                  <c:v>5.9717263863194522E-2</c:v>
                </c:pt>
                <c:pt idx="74">
                  <c:v>5.8399067456793061E-2</c:v>
                </c:pt>
                <c:pt idx="75">
                  <c:v>5.5680350994985126E-2</c:v>
                </c:pt>
                <c:pt idx="76">
                  <c:v>5.1649018119181211E-2</c:v>
                </c:pt>
                <c:pt idx="77">
                  <c:v>4.6465548298982057E-2</c:v>
                </c:pt>
                <c:pt idx="78">
                  <c:v>4.0351559489807343E-2</c:v>
                </c:pt>
                <c:pt idx="79">
                  <c:v>3.3572898190711922E-2</c:v>
                </c:pt>
                <c:pt idx="80">
                  <c:v>2.6420331035584305E-2</c:v>
                </c:pt>
                <c:pt idx="81">
                  <c:v>1.9190949757446417E-2</c:v>
                </c:pt>
                <c:pt idx="82">
                  <c:v>1.2172622148795477E-2</c:v>
                </c:pt>
                <c:pt idx="83">
                  <c:v>5.6326743749122478E-3</c:v>
                </c:pt>
                <c:pt idx="84">
                  <c:v>-1.8907188264015093E-4</c:v>
                </c:pt>
                <c:pt idx="85">
                  <c:v>-5.083498241552401E-3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92-46C5-8B20-C44FB7B48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382792"/>
        <c:axId val="1"/>
      </c:scatterChart>
      <c:valAx>
        <c:axId val="720382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28783382789323"/>
              <c:y val="0.855645249068275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8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61424332344211E-2"/>
              <c:y val="0.39107721770999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382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90504451038577"/>
          <c:y val="0.93176101018868707"/>
          <c:w val="0.6513353115727003"/>
          <c:h val="5.2493438320210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Dra - Residuals</a:t>
            </a:r>
          </a:p>
        </c:rich>
      </c:tx>
      <c:layout>
        <c:manualLayout>
          <c:xMode val="edge"/>
          <c:yMode val="edge"/>
          <c:x val="0.38872403560830859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4747774480713"/>
          <c:y val="0.13123393217358764"/>
          <c:w val="0.81899109792284863"/>
          <c:h val="0.67716709001571218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Active!$AC$21:$AC$998</c:f>
              <c:numCache>
                <c:formatCode>General</c:formatCode>
                <c:ptCount val="978"/>
                <c:pt idx="0">
                  <c:v>0.1256497198211397</c:v>
                </c:pt>
                <c:pt idx="1">
                  <c:v>0.12660766904175347</c:v>
                </c:pt>
                <c:pt idx="2">
                  <c:v>0.12870703227062386</c:v>
                </c:pt>
                <c:pt idx="3">
                  <c:v>0.11325599452319257</c:v>
                </c:pt>
                <c:pt idx="4">
                  <c:v>0.15816572942738327</c:v>
                </c:pt>
                <c:pt idx="5">
                  <c:v>0.13208105198040387</c:v>
                </c:pt>
                <c:pt idx="6">
                  <c:v>0.12962828776720503</c:v>
                </c:pt>
                <c:pt idx="7">
                  <c:v>0.12290341005699501</c:v>
                </c:pt>
                <c:pt idx="8">
                  <c:v>0.12215332109924626</c:v>
                </c:pt>
                <c:pt idx="9">
                  <c:v>0.12259498380489831</c:v>
                </c:pt>
                <c:pt idx="10">
                  <c:v>0.12403595592120498</c:v>
                </c:pt>
                <c:pt idx="11">
                  <c:v>0.10889549721010416</c:v>
                </c:pt>
                <c:pt idx="12">
                  <c:v>0.10844081738277422</c:v>
                </c:pt>
                <c:pt idx="13">
                  <c:v>0.10817336486266216</c:v>
                </c:pt>
                <c:pt idx="14">
                  <c:v>0.10806761913442386</c:v>
                </c:pt>
                <c:pt idx="15">
                  <c:v>0.1037943081312247</c:v>
                </c:pt>
                <c:pt idx="16">
                  <c:v>9.7010040694459843E-2</c:v>
                </c:pt>
                <c:pt idx="17">
                  <c:v>9.4048435650193607E-2</c:v>
                </c:pt>
                <c:pt idx="18">
                  <c:v>9.4939275354849473E-2</c:v>
                </c:pt>
                <c:pt idx="19">
                  <c:v>8.3360888138157785E-2</c:v>
                </c:pt>
                <c:pt idx="20">
                  <c:v>8.5250385033440956E-2</c:v>
                </c:pt>
                <c:pt idx="21">
                  <c:v>9.469758178027865E-2</c:v>
                </c:pt>
                <c:pt idx="22">
                  <c:v>9.3586963584574523E-2</c:v>
                </c:pt>
                <c:pt idx="23">
                  <c:v>8.70265360099296E-2</c:v>
                </c:pt>
                <c:pt idx="24">
                  <c:v>8.3796020011850159E-2</c:v>
                </c:pt>
                <c:pt idx="25">
                  <c:v>8.4103201000753636E-2</c:v>
                </c:pt>
                <c:pt idx="26">
                  <c:v>7.5990760420497905E-2</c:v>
                </c:pt>
                <c:pt idx="27">
                  <c:v>9.0428269782656168E-2</c:v>
                </c:pt>
                <c:pt idx="28">
                  <c:v>8.7315714105766995E-2</c:v>
                </c:pt>
                <c:pt idx="29">
                  <c:v>8.2752647979433158E-2</c:v>
                </c:pt>
                <c:pt idx="30">
                  <c:v>8.607633558890182E-2</c:v>
                </c:pt>
                <c:pt idx="31">
                  <c:v>7.8721639050891801E-2</c:v>
                </c:pt>
                <c:pt idx="32">
                  <c:v>8.7608622985840157E-2</c:v>
                </c:pt>
                <c:pt idx="33">
                  <c:v>9.7299797872493432E-2</c:v>
                </c:pt>
                <c:pt idx="34">
                  <c:v>8.1844625968933826E-2</c:v>
                </c:pt>
                <c:pt idx="35">
                  <c:v>2.0275229467411116E-2</c:v>
                </c:pt>
                <c:pt idx="36">
                  <c:v>9.1161292619223566E-2</c:v>
                </c:pt>
                <c:pt idx="37">
                  <c:v>8.333569416828901E-2</c:v>
                </c:pt>
                <c:pt idx="38">
                  <c:v>7.9221431205722226E-2</c:v>
                </c:pt>
                <c:pt idx="39">
                  <c:v>7.3764187546466742E-2</c:v>
                </c:pt>
                <c:pt idx="40">
                  <c:v>7.4649828670208862E-2</c:v>
                </c:pt>
                <c:pt idx="41">
                  <c:v>7.3963272591485163E-2</c:v>
                </c:pt>
                <c:pt idx="42">
                  <c:v>6.5210142408980598E-2</c:v>
                </c:pt>
                <c:pt idx="43">
                  <c:v>7.3138043621169935E-2</c:v>
                </c:pt>
                <c:pt idx="44">
                  <c:v>7.3561357603413313E-2</c:v>
                </c:pt>
                <c:pt idx="45">
                  <c:v>6.7000771152605498E-2</c:v>
                </c:pt>
                <c:pt idx="46">
                  <c:v>6.9884455620311314E-2</c:v>
                </c:pt>
                <c:pt idx="47">
                  <c:v>6.6419001655021015E-2</c:v>
                </c:pt>
                <c:pt idx="48">
                  <c:v>6.0918313639122035E-2</c:v>
                </c:pt>
                <c:pt idx="49">
                  <c:v>6.2216104280152784E-2</c:v>
                </c:pt>
                <c:pt idx="50">
                  <c:v>5.3513204329597386E-2</c:v>
                </c:pt>
                <c:pt idx="51">
                  <c:v>5.281235702130993E-2</c:v>
                </c:pt>
                <c:pt idx="52">
                  <c:v>4.4310729019116146E-2</c:v>
                </c:pt>
                <c:pt idx="53">
                  <c:v>-1.1344007093468944E-3</c:v>
                </c:pt>
                <c:pt idx="54">
                  <c:v>-4.3154527522561881E-2</c:v>
                </c:pt>
                <c:pt idx="55">
                  <c:v>-5.6621553460091567E-2</c:v>
                </c:pt>
                <c:pt idx="56">
                  <c:v>-9.4074281512193769E-2</c:v>
                </c:pt>
                <c:pt idx="57">
                  <c:v>-0.12768748014459708</c:v>
                </c:pt>
                <c:pt idx="58">
                  <c:v>-0.12706999871188257</c:v>
                </c:pt>
                <c:pt idx="59">
                  <c:v>-0.13042812692124706</c:v>
                </c:pt>
                <c:pt idx="60">
                  <c:v>-0.12185110781351294</c:v>
                </c:pt>
                <c:pt idx="61">
                  <c:v>-0.12074567851576867</c:v>
                </c:pt>
                <c:pt idx="62">
                  <c:v>-0.12113059910785051</c:v>
                </c:pt>
                <c:pt idx="63">
                  <c:v>-0.12439438924192614</c:v>
                </c:pt>
                <c:pt idx="64">
                  <c:v>-0.11662282507468658</c:v>
                </c:pt>
                <c:pt idx="65">
                  <c:v>-0.11067204723292351</c:v>
                </c:pt>
                <c:pt idx="66">
                  <c:v>-0.10178520563449198</c:v>
                </c:pt>
                <c:pt idx="67">
                  <c:v>-0.10046698308217356</c:v>
                </c:pt>
                <c:pt idx="68">
                  <c:v>-0.10270721850141207</c:v>
                </c:pt>
                <c:pt idx="69">
                  <c:v>-9.9991361587777439E-2</c:v>
                </c:pt>
                <c:pt idx="70">
                  <c:v>-0.51988329590749338</c:v>
                </c:pt>
                <c:pt idx="71">
                  <c:v>-0.10442243582649063</c:v>
                </c:pt>
                <c:pt idx="72">
                  <c:v>-0.10471072242529617</c:v>
                </c:pt>
                <c:pt idx="73">
                  <c:v>-0.1020418763548171</c:v>
                </c:pt>
                <c:pt idx="74">
                  <c:v>-0.10250053529134753</c:v>
                </c:pt>
                <c:pt idx="75">
                  <c:v>-9.9801137349204816E-2</c:v>
                </c:pt>
                <c:pt idx="76">
                  <c:v>-0.10137871534921547</c:v>
                </c:pt>
                <c:pt idx="77">
                  <c:v>-9.9378715348808017E-2</c:v>
                </c:pt>
                <c:pt idx="78">
                  <c:v>-9.8378715344966311E-2</c:v>
                </c:pt>
                <c:pt idx="79">
                  <c:v>-9.7378715348400563E-2</c:v>
                </c:pt>
                <c:pt idx="80">
                  <c:v>-0.10261663867165532</c:v>
                </c:pt>
                <c:pt idx="81">
                  <c:v>-9.9616638674682123E-2</c:v>
                </c:pt>
                <c:pt idx="82">
                  <c:v>-0.10067443493471476</c:v>
                </c:pt>
                <c:pt idx="83">
                  <c:v>-9.3674434929650691E-2</c:v>
                </c:pt>
                <c:pt idx="84">
                  <c:v>-9.2351425186832814E-2</c:v>
                </c:pt>
                <c:pt idx="85">
                  <c:v>-8.4137135650603267E-2</c:v>
                </c:pt>
                <c:pt idx="86">
                  <c:v>-8.1741358302195991E-2</c:v>
                </c:pt>
                <c:pt idx="87">
                  <c:v>-8.5190781625130482E-2</c:v>
                </c:pt>
                <c:pt idx="88">
                  <c:v>-7.4226497136143404E-2</c:v>
                </c:pt>
                <c:pt idx="89">
                  <c:v>-5.8884604009276295E-2</c:v>
                </c:pt>
                <c:pt idx="90">
                  <c:v>-6.5124647802087238E-2</c:v>
                </c:pt>
                <c:pt idx="91">
                  <c:v>-6.5124647802087238E-2</c:v>
                </c:pt>
                <c:pt idx="92">
                  <c:v>-5.7114784348701056E-2</c:v>
                </c:pt>
                <c:pt idx="93">
                  <c:v>-6.2173151877392085E-2</c:v>
                </c:pt>
                <c:pt idx="94">
                  <c:v>-5.7682541068039821E-2</c:v>
                </c:pt>
                <c:pt idx="95">
                  <c:v>-5.4703391215567075E-2</c:v>
                </c:pt>
                <c:pt idx="96">
                  <c:v>-4.7596083096823907E-2</c:v>
                </c:pt>
                <c:pt idx="97">
                  <c:v>-4.6114334810914009E-2</c:v>
                </c:pt>
                <c:pt idx="98">
                  <c:v>-4.8633277111730183E-2</c:v>
                </c:pt>
                <c:pt idx="99">
                  <c:v>-4.7715952160951515E-2</c:v>
                </c:pt>
                <c:pt idx="100">
                  <c:v>-4.1715952159729154E-2</c:v>
                </c:pt>
                <c:pt idx="101">
                  <c:v>-4.57614332098185E-2</c:v>
                </c:pt>
                <c:pt idx="102">
                  <c:v>-4.1285209606948717E-2</c:v>
                </c:pt>
                <c:pt idx="103">
                  <c:v>-4.5809676595461611E-2</c:v>
                </c:pt>
                <c:pt idx="104">
                  <c:v>-4.1860682323934459E-2</c:v>
                </c:pt>
                <c:pt idx="105">
                  <c:v>-4.2369000244378591E-2</c:v>
                </c:pt>
                <c:pt idx="106">
                  <c:v>-3.8338528496296966E-2</c:v>
                </c:pt>
                <c:pt idx="107">
                  <c:v>-3.7849443484348599E-2</c:v>
                </c:pt>
                <c:pt idx="108">
                  <c:v>-3.7849443484348599E-2</c:v>
                </c:pt>
                <c:pt idx="109">
                  <c:v>-3.593120305832298E-2</c:v>
                </c:pt>
                <c:pt idx="110">
                  <c:v>-2.5726465801147291E-2</c:v>
                </c:pt>
                <c:pt idx="111">
                  <c:v>-4.1009371830830324E-2</c:v>
                </c:pt>
                <c:pt idx="112">
                  <c:v>-3.7380023614048172E-2</c:v>
                </c:pt>
                <c:pt idx="113">
                  <c:v>-6.1838803215136864E-3</c:v>
                </c:pt>
                <c:pt idx="114">
                  <c:v>-3.2319832799213633E-2</c:v>
                </c:pt>
                <c:pt idx="115">
                  <c:v>-2.8684066963620081E-2</c:v>
                </c:pt>
                <c:pt idx="116">
                  <c:v>-2.4369226632296001E-2</c:v>
                </c:pt>
                <c:pt idx="117">
                  <c:v>-1.8927750315953146E-2</c:v>
                </c:pt>
                <c:pt idx="118">
                  <c:v>-1.5927750318979944E-2</c:v>
                </c:pt>
                <c:pt idx="119">
                  <c:v>-1.8267464008742382E-2</c:v>
                </c:pt>
                <c:pt idx="120">
                  <c:v>-1.3424819970968033E-2</c:v>
                </c:pt>
                <c:pt idx="121">
                  <c:v>-1.3497319291146715E-2</c:v>
                </c:pt>
                <c:pt idx="122">
                  <c:v>-1.0253034930130156E-2</c:v>
                </c:pt>
                <c:pt idx="123">
                  <c:v>-1.7026681953154779E-2</c:v>
                </c:pt>
                <c:pt idx="124">
                  <c:v>3.1308252526687759E-3</c:v>
                </c:pt>
                <c:pt idx="125">
                  <c:v>4.8106679253034071E-3</c:v>
                </c:pt>
                <c:pt idx="126">
                  <c:v>1.2310418585646498E-2</c:v>
                </c:pt>
                <c:pt idx="127">
                  <c:v>1.3310418582212246E-2</c:v>
                </c:pt>
                <c:pt idx="128">
                  <c:v>4.7991198792690709E-3</c:v>
                </c:pt>
                <c:pt idx="129">
                  <c:v>6.7991198796765245E-3</c:v>
                </c:pt>
                <c:pt idx="130">
                  <c:v>1.1799119877057181E-2</c:v>
                </c:pt>
                <c:pt idx="131">
                  <c:v>1.1108865879657627E-2</c:v>
                </c:pt>
                <c:pt idx="132">
                  <c:v>1.0711211588381765E-4</c:v>
                </c:pt>
                <c:pt idx="133">
                  <c:v>1.2624519868414731E-2</c:v>
                </c:pt>
                <c:pt idx="134">
                  <c:v>1.0635262687358569E-3</c:v>
                </c:pt>
                <c:pt idx="135">
                  <c:v>2.0218332309251252E-2</c:v>
                </c:pt>
                <c:pt idx="136">
                  <c:v>1.2562884195948584E-2</c:v>
                </c:pt>
                <c:pt idx="137">
                  <c:v>1.9906745503428639E-2</c:v>
                </c:pt>
                <c:pt idx="138">
                  <c:v>1.9249916216091761E-2</c:v>
                </c:pt>
                <c:pt idx="139">
                  <c:v>1.9249916216091761E-2</c:v>
                </c:pt>
                <c:pt idx="140">
                  <c:v>1.1275284837391816E-2</c:v>
                </c:pt>
                <c:pt idx="141">
                  <c:v>2.6275284836809739E-2</c:v>
                </c:pt>
                <c:pt idx="142">
                  <c:v>2.4462264527091618E-2</c:v>
                </c:pt>
                <c:pt idx="143">
                  <c:v>2.4462264527091618E-2</c:v>
                </c:pt>
                <c:pt idx="144">
                  <c:v>2.8525264527406405E-2</c:v>
                </c:pt>
                <c:pt idx="145">
                  <c:v>3.1525264524379606E-2</c:v>
                </c:pt>
                <c:pt idx="146">
                  <c:v>3.352526452478706E-2</c:v>
                </c:pt>
                <c:pt idx="147">
                  <c:v>3.4525264528628766E-2</c:v>
                </c:pt>
                <c:pt idx="148">
                  <c:v>3.4525264528628766E-2</c:v>
                </c:pt>
                <c:pt idx="149">
                  <c:v>2.7854163131238896E-2</c:v>
                </c:pt>
                <c:pt idx="150">
                  <c:v>2.8509441446044319E-2</c:v>
                </c:pt>
                <c:pt idx="151">
                  <c:v>3.4509441447266684E-2</c:v>
                </c:pt>
                <c:pt idx="152">
                  <c:v>4.2103189101721519E-2</c:v>
                </c:pt>
                <c:pt idx="153">
                  <c:v>4.1689344127499181E-2</c:v>
                </c:pt>
                <c:pt idx="154">
                  <c:v>3.4595169718105778E-2</c:v>
                </c:pt>
                <c:pt idx="155">
                  <c:v>5.2325703015579983E-2</c:v>
                </c:pt>
                <c:pt idx="156">
                  <c:v>5.5325703012553185E-2</c:v>
                </c:pt>
                <c:pt idx="157">
                  <c:v>5.3179115750472856E-2</c:v>
                </c:pt>
                <c:pt idx="158">
                  <c:v>6.4016254282460772E-2</c:v>
                </c:pt>
                <c:pt idx="159">
                  <c:v>6.8092905984869612E-2</c:v>
                </c:pt>
                <c:pt idx="160">
                  <c:v>6.909290598143536E-2</c:v>
                </c:pt>
                <c:pt idx="161">
                  <c:v>6.6126687142621543E-2</c:v>
                </c:pt>
                <c:pt idx="162">
                  <c:v>7.2108208344321315E-2</c:v>
                </c:pt>
                <c:pt idx="163">
                  <c:v>8.2164002740994474E-2</c:v>
                </c:pt>
                <c:pt idx="164">
                  <c:v>8.5088031611374668E-2</c:v>
                </c:pt>
                <c:pt idx="165">
                  <c:v>8.8088031615623827E-2</c:v>
                </c:pt>
                <c:pt idx="166">
                  <c:v>8.9502048659077987E-2</c:v>
                </c:pt>
                <c:pt idx="167">
                  <c:v>9.1847024198267138E-2</c:v>
                </c:pt>
                <c:pt idx="168">
                  <c:v>5.6244768186152788E-2</c:v>
                </c:pt>
                <c:pt idx="169">
                  <c:v>8.8879120322761407E-2</c:v>
                </c:pt>
                <c:pt idx="170">
                  <c:v>9.9983751545508676E-2</c:v>
                </c:pt>
                <c:pt idx="171">
                  <c:v>0.10198375153864017</c:v>
                </c:pt>
                <c:pt idx="172">
                  <c:v>9.8217200793775411E-2</c:v>
                </c:pt>
                <c:pt idx="173">
                  <c:v>0.10091684784182112</c:v>
                </c:pt>
                <c:pt idx="174">
                  <c:v>0.10291684784222857</c:v>
                </c:pt>
                <c:pt idx="175">
                  <c:v>0.1040933033322439</c:v>
                </c:pt>
                <c:pt idx="176">
                  <c:v>0.11109330333003201</c:v>
                </c:pt>
                <c:pt idx="177">
                  <c:v>0.11047993047375677</c:v>
                </c:pt>
                <c:pt idx="178">
                  <c:v>0.11073620847334957</c:v>
                </c:pt>
                <c:pt idx="179">
                  <c:v>0.11107960701288264</c:v>
                </c:pt>
                <c:pt idx="180">
                  <c:v>0.10762191079398328</c:v>
                </c:pt>
                <c:pt idx="181">
                  <c:v>0.1156219107956131</c:v>
                </c:pt>
                <c:pt idx="182">
                  <c:v>0.11315799930007907</c:v>
                </c:pt>
                <c:pt idx="183">
                  <c:v>0.10468787253739821</c:v>
                </c:pt>
                <c:pt idx="184">
                  <c:v>0.10135607388627046</c:v>
                </c:pt>
                <c:pt idx="185">
                  <c:v>0.12036788695732153</c:v>
                </c:pt>
                <c:pt idx="186">
                  <c:v>0.12487629440115811</c:v>
                </c:pt>
                <c:pt idx="187">
                  <c:v>0.12418258338388467</c:v>
                </c:pt>
                <c:pt idx="188">
                  <c:v>0.12863683746294233</c:v>
                </c:pt>
                <c:pt idx="189">
                  <c:v>0.12093622058876917</c:v>
                </c:pt>
                <c:pt idx="190">
                  <c:v>0.12626465843590082</c:v>
                </c:pt>
                <c:pt idx="191">
                  <c:v>0.12926465844014998</c:v>
                </c:pt>
                <c:pt idx="192">
                  <c:v>0.12026392338494404</c:v>
                </c:pt>
                <c:pt idx="193">
                  <c:v>0.12803818895122521</c:v>
                </c:pt>
                <c:pt idx="194">
                  <c:v>0.13316094766179898</c:v>
                </c:pt>
                <c:pt idx="195">
                  <c:v>0.12876438242716459</c:v>
                </c:pt>
                <c:pt idx="196">
                  <c:v>0.13476438242838695</c:v>
                </c:pt>
                <c:pt idx="197">
                  <c:v>0.13377192325255657</c:v>
                </c:pt>
                <c:pt idx="198">
                  <c:v>0.12642491462028327</c:v>
                </c:pt>
                <c:pt idx="199">
                  <c:v>0.12505304489643057</c:v>
                </c:pt>
                <c:pt idx="200">
                  <c:v>0.12701591544085161</c:v>
                </c:pt>
                <c:pt idx="201">
                  <c:v>0.13242483544895398</c:v>
                </c:pt>
                <c:pt idx="202">
                  <c:v>0.13429446886561469</c:v>
                </c:pt>
                <c:pt idx="203">
                  <c:v>0.1382944688664296</c:v>
                </c:pt>
                <c:pt idx="204">
                  <c:v>0.1251031967152392</c:v>
                </c:pt>
                <c:pt idx="205">
                  <c:v>0.12811262659185013</c:v>
                </c:pt>
                <c:pt idx="206">
                  <c:v>0.13264265131630856</c:v>
                </c:pt>
                <c:pt idx="207">
                  <c:v>0.12514826721558911</c:v>
                </c:pt>
                <c:pt idx="208">
                  <c:v>0.12764253818991922</c:v>
                </c:pt>
                <c:pt idx="209">
                  <c:v>0.12045753481986642</c:v>
                </c:pt>
                <c:pt idx="210">
                  <c:v>0.12814384156428826</c:v>
                </c:pt>
                <c:pt idx="211">
                  <c:v>0.13265144299878737</c:v>
                </c:pt>
                <c:pt idx="212">
                  <c:v>0.13201961837567663</c:v>
                </c:pt>
                <c:pt idx="213">
                  <c:v>0.13633964637398641</c:v>
                </c:pt>
                <c:pt idx="214">
                  <c:v>0.12537911649936656</c:v>
                </c:pt>
                <c:pt idx="215">
                  <c:v>0.11942366352499569</c:v>
                </c:pt>
                <c:pt idx="216">
                  <c:v>0.12957234910500043</c:v>
                </c:pt>
                <c:pt idx="217">
                  <c:v>0.13029871008969646</c:v>
                </c:pt>
                <c:pt idx="218">
                  <c:v>0.12833974137867543</c:v>
                </c:pt>
                <c:pt idx="219">
                  <c:v>0.12855974137311776</c:v>
                </c:pt>
                <c:pt idx="220">
                  <c:v>6.7687587804873564E-2</c:v>
                </c:pt>
                <c:pt idx="221">
                  <c:v>0.11411930878627151</c:v>
                </c:pt>
                <c:pt idx="222">
                  <c:v>0.10947172683711709</c:v>
                </c:pt>
                <c:pt idx="223">
                  <c:v>0.10253065852560365</c:v>
                </c:pt>
                <c:pt idx="224">
                  <c:v>8.8420746229833869E-2</c:v>
                </c:pt>
                <c:pt idx="225">
                  <c:v>6.7779293856904205E-2</c:v>
                </c:pt>
                <c:pt idx="226">
                  <c:v>5.9324263081552336E-2</c:v>
                </c:pt>
                <c:pt idx="227">
                  <c:v>4.6906703218236201E-2</c:v>
                </c:pt>
                <c:pt idx="228">
                  <c:v>3.6828859906822914E-2</c:v>
                </c:pt>
                <c:pt idx="229">
                  <c:v>4.0519948226163394E-2</c:v>
                </c:pt>
                <c:pt idx="230">
                  <c:v>1.6147068370611251E-2</c:v>
                </c:pt>
                <c:pt idx="231">
                  <c:v>-1.8948158206825827E-2</c:v>
                </c:pt>
                <c:pt idx="232">
                  <c:v>-5.4634596429994187E-2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60-46D0-8AAE-BF88C633BB5E}"/>
            </c:ext>
          </c:extLst>
        </c:ser>
        <c:ser>
          <c:idx val="8"/>
          <c:order val="1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Active!$AW$2:$AW$87</c:f>
              <c:numCache>
                <c:formatCode>General</c:formatCode>
                <c:ptCount val="86"/>
                <c:pt idx="0">
                  <c:v>-12000</c:v>
                </c:pt>
                <c:pt idx="1">
                  <c:v>-11800</c:v>
                </c:pt>
                <c:pt idx="2">
                  <c:v>-11600</c:v>
                </c:pt>
                <c:pt idx="3">
                  <c:v>-11400</c:v>
                </c:pt>
                <c:pt idx="4">
                  <c:v>-11200</c:v>
                </c:pt>
                <c:pt idx="5">
                  <c:v>-11000</c:v>
                </c:pt>
                <c:pt idx="6">
                  <c:v>-10800</c:v>
                </c:pt>
                <c:pt idx="7">
                  <c:v>-10600</c:v>
                </c:pt>
                <c:pt idx="8">
                  <c:v>-10400</c:v>
                </c:pt>
                <c:pt idx="9">
                  <c:v>-10200</c:v>
                </c:pt>
                <c:pt idx="10">
                  <c:v>-10000</c:v>
                </c:pt>
                <c:pt idx="11">
                  <c:v>-9800</c:v>
                </c:pt>
                <c:pt idx="12">
                  <c:v>-9600</c:v>
                </c:pt>
                <c:pt idx="13">
                  <c:v>-9400</c:v>
                </c:pt>
                <c:pt idx="14">
                  <c:v>-9200</c:v>
                </c:pt>
                <c:pt idx="15">
                  <c:v>-9000</c:v>
                </c:pt>
                <c:pt idx="16">
                  <c:v>-8800</c:v>
                </c:pt>
                <c:pt idx="17">
                  <c:v>-8600</c:v>
                </c:pt>
                <c:pt idx="18">
                  <c:v>-8400</c:v>
                </c:pt>
                <c:pt idx="19">
                  <c:v>-8200</c:v>
                </c:pt>
                <c:pt idx="20">
                  <c:v>-8000</c:v>
                </c:pt>
                <c:pt idx="21">
                  <c:v>-7800</c:v>
                </c:pt>
                <c:pt idx="22">
                  <c:v>-7600</c:v>
                </c:pt>
                <c:pt idx="23">
                  <c:v>-7400</c:v>
                </c:pt>
                <c:pt idx="24">
                  <c:v>-7200</c:v>
                </c:pt>
                <c:pt idx="25">
                  <c:v>-7000</c:v>
                </c:pt>
                <c:pt idx="26">
                  <c:v>-6800</c:v>
                </c:pt>
                <c:pt idx="27">
                  <c:v>-6600</c:v>
                </c:pt>
                <c:pt idx="28">
                  <c:v>-6400</c:v>
                </c:pt>
                <c:pt idx="29">
                  <c:v>-6200</c:v>
                </c:pt>
                <c:pt idx="30">
                  <c:v>-6000</c:v>
                </c:pt>
                <c:pt idx="31">
                  <c:v>-5800</c:v>
                </c:pt>
                <c:pt idx="32">
                  <c:v>-5600</c:v>
                </c:pt>
                <c:pt idx="33">
                  <c:v>-5400</c:v>
                </c:pt>
                <c:pt idx="34">
                  <c:v>-5200</c:v>
                </c:pt>
                <c:pt idx="35">
                  <c:v>-5000</c:v>
                </c:pt>
                <c:pt idx="36">
                  <c:v>-4800</c:v>
                </c:pt>
                <c:pt idx="37">
                  <c:v>-4600</c:v>
                </c:pt>
                <c:pt idx="38">
                  <c:v>-4400</c:v>
                </c:pt>
                <c:pt idx="39">
                  <c:v>-4200</c:v>
                </c:pt>
                <c:pt idx="40">
                  <c:v>-4000</c:v>
                </c:pt>
                <c:pt idx="41">
                  <c:v>-3800</c:v>
                </c:pt>
                <c:pt idx="42">
                  <c:v>-3600</c:v>
                </c:pt>
                <c:pt idx="43">
                  <c:v>-3400</c:v>
                </c:pt>
                <c:pt idx="44">
                  <c:v>-3200</c:v>
                </c:pt>
                <c:pt idx="45">
                  <c:v>-3000</c:v>
                </c:pt>
                <c:pt idx="46">
                  <c:v>-2800</c:v>
                </c:pt>
                <c:pt idx="47">
                  <c:v>-2600</c:v>
                </c:pt>
                <c:pt idx="48">
                  <c:v>-2400</c:v>
                </c:pt>
                <c:pt idx="49">
                  <c:v>-2200</c:v>
                </c:pt>
                <c:pt idx="50">
                  <c:v>-2000</c:v>
                </c:pt>
                <c:pt idx="51">
                  <c:v>-1800</c:v>
                </c:pt>
                <c:pt idx="52">
                  <c:v>-1600</c:v>
                </c:pt>
                <c:pt idx="53">
                  <c:v>-1400</c:v>
                </c:pt>
                <c:pt idx="54">
                  <c:v>-1200</c:v>
                </c:pt>
                <c:pt idx="55">
                  <c:v>-1000</c:v>
                </c:pt>
                <c:pt idx="56">
                  <c:v>-800</c:v>
                </c:pt>
                <c:pt idx="57">
                  <c:v>-600</c:v>
                </c:pt>
                <c:pt idx="58">
                  <c:v>-400</c:v>
                </c:pt>
                <c:pt idx="59">
                  <c:v>-200</c:v>
                </c:pt>
                <c:pt idx="60">
                  <c:v>0</c:v>
                </c:pt>
                <c:pt idx="61">
                  <c:v>200</c:v>
                </c:pt>
                <c:pt idx="62">
                  <c:v>400</c:v>
                </c:pt>
                <c:pt idx="63">
                  <c:v>600</c:v>
                </c:pt>
                <c:pt idx="64">
                  <c:v>800</c:v>
                </c:pt>
                <c:pt idx="65">
                  <c:v>1000</c:v>
                </c:pt>
                <c:pt idx="66">
                  <c:v>1200</c:v>
                </c:pt>
                <c:pt idx="67">
                  <c:v>1400</c:v>
                </c:pt>
                <c:pt idx="68">
                  <c:v>1600</c:v>
                </c:pt>
                <c:pt idx="69">
                  <c:v>1800</c:v>
                </c:pt>
                <c:pt idx="70">
                  <c:v>2000</c:v>
                </c:pt>
                <c:pt idx="71">
                  <c:v>2200</c:v>
                </c:pt>
                <c:pt idx="72">
                  <c:v>2400</c:v>
                </c:pt>
                <c:pt idx="73">
                  <c:v>2600</c:v>
                </c:pt>
                <c:pt idx="74">
                  <c:v>2800</c:v>
                </c:pt>
                <c:pt idx="75">
                  <c:v>3000</c:v>
                </c:pt>
                <c:pt idx="76">
                  <c:v>3200</c:v>
                </c:pt>
                <c:pt idx="77">
                  <c:v>3400</c:v>
                </c:pt>
                <c:pt idx="78">
                  <c:v>3600</c:v>
                </c:pt>
                <c:pt idx="79">
                  <c:v>3800</c:v>
                </c:pt>
                <c:pt idx="80">
                  <c:v>4000</c:v>
                </c:pt>
                <c:pt idx="81">
                  <c:v>4200</c:v>
                </c:pt>
                <c:pt idx="82">
                  <c:v>4400</c:v>
                </c:pt>
                <c:pt idx="83">
                  <c:v>4600</c:v>
                </c:pt>
                <c:pt idx="84">
                  <c:v>4800</c:v>
                </c:pt>
                <c:pt idx="85">
                  <c:v>5000</c:v>
                </c:pt>
              </c:numCache>
            </c:numRef>
          </c:xVal>
          <c:yVal>
            <c:numRef>
              <c:f>Active!$AZ$2:$AZ$87</c:f>
              <c:numCache>
                <c:formatCode>General</c:formatCode>
                <c:ptCount val="86"/>
                <c:pt idx="0">
                  <c:v>5.0686800168501307E-2</c:v>
                </c:pt>
                <c:pt idx="1">
                  <c:v>6.3054613555285369E-2</c:v>
                </c:pt>
                <c:pt idx="2">
                  <c:v>7.5014895966595205E-2</c:v>
                </c:pt>
                <c:pt idx="3">
                  <c:v>8.639230573139807E-2</c:v>
                </c:pt>
                <c:pt idx="4">
                  <c:v>9.6994541792096392E-2</c:v>
                </c:pt>
                <c:pt idx="5">
                  <c:v>0.10661430743036367</c:v>
                </c:pt>
                <c:pt idx="6">
                  <c:v>0.11503330292904798</c:v>
                </c:pt>
                <c:pt idx="7">
                  <c:v>0.12202881396056103</c:v>
                </c:pt>
                <c:pt idx="8">
                  <c:v>0.127383306601487</c:v>
                </c:pt>
                <c:pt idx="9">
                  <c:v>0.13089704835170538</c:v>
                </c:pt>
                <c:pt idx="10">
                  <c:v>0.13240310747869949</c:v>
                </c:pt>
                <c:pt idx="11">
                  <c:v>0.13178321144114105</c:v>
                </c:pt>
                <c:pt idx="12">
                  <c:v>0.12898210742276689</c:v>
                </c:pt>
                <c:pt idx="13">
                  <c:v>0.12401764261891846</c:v>
                </c:pt>
                <c:pt idx="14">
                  <c:v>0.11698412697671973</c:v>
                </c:pt>
                <c:pt idx="15">
                  <c:v>0.10804775147956397</c:v>
                </c:pt>
                <c:pt idx="16">
                  <c:v>9.7434587663853364E-2</c:v>
                </c:pt>
                <c:pt idx="17">
                  <c:v>8.5413348410663392E-2</c:v>
                </c:pt>
                <c:pt idx="18">
                  <c:v>7.2276025840828581E-2</c:v>
                </c:pt>
                <c:pt idx="19">
                  <c:v>5.831947872946449E-2</c:v>
                </c:pt>
                <c:pt idx="20">
                  <c:v>4.3830212142746093E-2</c:v>
                </c:pt>
                <c:pt idx="21">
                  <c:v>2.9073436227387874E-2</c:v>
                </c:pt>
                <c:pt idx="22">
                  <c:v>1.4286451787852008E-2</c:v>
                </c:pt>
                <c:pt idx="23">
                  <c:v>-3.2426995732084447E-4</c:v>
                </c:pt>
                <c:pt idx="24">
                  <c:v>-1.4583239775078218E-2</c:v>
                </c:pt>
                <c:pt idx="25">
                  <c:v>-2.8344268737967929E-2</c:v>
                </c:pt>
                <c:pt idx="26">
                  <c:v>-4.1487737990547086E-2</c:v>
                </c:pt>
                <c:pt idx="27">
                  <c:v>-5.3917405299627408E-2</c:v>
                </c:pt>
                <c:pt idx="28">
                  <c:v>-6.5557142984549441E-2</c:v>
                </c:pt>
                <c:pt idx="29">
                  <c:v>-7.6347847257995913E-2</c:v>
                </c:pt>
                <c:pt idx="30">
                  <c:v>-8.6244646200330607E-2</c:v>
                </c:pt>
                <c:pt idx="31">
                  <c:v>-9.5214457937180128E-2</c:v>
                </c:pt>
                <c:pt idx="32">
                  <c:v>-0.10323390394798998</c:v>
                </c:pt>
                <c:pt idx="33">
                  <c:v>-0.11028755647708652</c:v>
                </c:pt>
                <c:pt idx="34">
                  <c:v>-0.11636648668290561</c:v>
                </c:pt>
                <c:pt idx="35">
                  <c:v>-0.12146707609704656</c:v>
                </c:pt>
                <c:pt idx="36">
                  <c:v>-0.12559005450141095</c:v>
                </c:pt>
                <c:pt idx="37">
                  <c:v>-0.12873973018733212</c:v>
                </c:pt>
                <c:pt idx="38">
                  <c:v>-0.130923382457938</c:v>
                </c:pt>
                <c:pt idx="39">
                  <c:v>-0.13215079052244888</c:v>
                </c:pt>
                <c:pt idx="40">
                  <c:v>-0.13243387728076836</c:v>
                </c:pt>
                <c:pt idx="41">
                  <c:v>-0.1317864507091302</c:v>
                </c:pt>
                <c:pt idx="42">
                  <c:v>-0.13022402947042289</c:v>
                </c:pt>
                <c:pt idx="43">
                  <c:v>-0.12776374284642683</c:v>
                </c:pt>
                <c:pt idx="44">
                  <c:v>-0.12442429803212578</c:v>
                </c:pt>
                <c:pt idx="45">
                  <c:v>-0.120226010232634</c:v>
                </c:pt>
                <c:pt idx="46">
                  <c:v>-0.11519089294183145</c:v>
                </c:pt>
                <c:pt idx="47">
                  <c:v>-0.10934280741611667</c:v>
                </c:pt>
                <c:pt idx="48">
                  <c:v>-0.10270767187954984</c:v>
                </c:pt>
                <c:pt idx="49">
                  <c:v>-9.5313732580635344E-2</c:v>
                </c:pt>
                <c:pt idx="50">
                  <c:v>-8.7191900565912903E-2</c:v>
                </c:pt>
                <c:pt idx="51">
                  <c:v>-7.8376159934377326E-2</c:v>
                </c:pt>
                <c:pt idx="52">
                  <c:v>-6.8904055269247935E-2</c:v>
                </c:pt>
                <c:pt idx="53">
                  <c:v>-5.8817267696644082E-2</c:v>
                </c:pt>
                <c:pt idx="54">
                  <c:v>-4.8162290323307953E-2</c:v>
                </c:pt>
                <c:pt idx="55">
                  <c:v>-3.6991214355548419E-2</c:v>
                </c:pt>
                <c:pt idx="56">
                  <c:v>-2.5362636656195651E-2</c:v>
                </c:pt>
                <c:pt idx="57">
                  <c:v>-1.3342697400808524E-2</c:v>
                </c:pt>
                <c:pt idx="58">
                  <c:v>-1.0062521383735386E-3</c:v>
                </c:pt>
                <c:pt idx="59">
                  <c:v>1.1561825222669112E-2</c:v>
                </c:pt>
                <c:pt idx="60">
                  <c:v>2.4265225033640515E-2</c:v>
                </c:pt>
                <c:pt idx="61">
                  <c:v>3.6994707631212556E-2</c:v>
                </c:pt>
                <c:pt idx="62">
                  <c:v>4.962660198868056E-2</c:v>
                </c:pt>
                <c:pt idx="63">
                  <c:v>6.2021414632466625E-2</c:v>
                </c:pt>
                <c:pt idx="64">
                  <c:v>7.4022732329626903E-2</c:v>
                </c:pt>
                <c:pt idx="65">
                  <c:v>8.5456688309134041E-2</c:v>
                </c:pt>
                <c:pt idx="66">
                  <c:v>9.6132364800409598E-2</c:v>
                </c:pt>
                <c:pt idx="67">
                  <c:v>0.10584361185739856</c:v>
                </c:pt>
                <c:pt idx="68">
                  <c:v>0.11437284554754998</c:v>
                </c:pt>
                <c:pt idx="69">
                  <c:v>0.12149739719914364</c:v>
                </c:pt>
                <c:pt idx="70">
                  <c:v>0.12699884589872504</c:v>
                </c:pt>
                <c:pt idx="71">
                  <c:v>0.13067539739498135</c:v>
                </c:pt>
                <c:pt idx="72">
                  <c:v>0.13235672812844623</c:v>
                </c:pt>
                <c:pt idx="73">
                  <c:v>0.13191985211267759</c:v>
                </c:pt>
                <c:pt idx="74">
                  <c:v>0.12930371441692107</c:v>
                </c:pt>
                <c:pt idx="75">
                  <c:v>0.12451973898669208</c:v>
                </c:pt>
                <c:pt idx="76">
                  <c:v>0.11765582946340108</c:v>
                </c:pt>
                <c:pt idx="77">
                  <c:v>0.10887246531664883</c:v>
                </c:pt>
                <c:pt idx="78">
                  <c:v>9.839126450185505E-2</c:v>
                </c:pt>
                <c:pt idx="79">
                  <c:v>8.6478073518074502E-2</c:v>
                </c:pt>
                <c:pt idx="80">
                  <c:v>7.3423658999195757E-2</c:v>
                </c:pt>
                <c:pt idx="81">
                  <c:v>5.9525112678240781E-2</c:v>
                </c:pt>
                <c:pt idx="82">
                  <c:v>4.5070302347706682E-2</c:v>
                </c:pt>
                <c:pt idx="83">
                  <c:v>3.0326554172874307E-2</c:v>
                </c:pt>
                <c:pt idx="84">
                  <c:v>1.5533689835306747E-2</c:v>
                </c:pt>
                <c:pt idx="85">
                  <c:v>9.0082771731332027E-4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60-46D0-8AAE-BF88C633B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381712"/>
        <c:axId val="1"/>
      </c:scatterChart>
      <c:valAx>
        <c:axId val="720381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3887240356087"/>
              <c:y val="0.855645249068275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61424332344211E-2"/>
              <c:y val="0.39107721770999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381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99406528189911"/>
          <c:y val="0.93176101018868707"/>
          <c:w val="0.21216617210682487"/>
          <c:h val="5.2493438320210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Dra - O-C Diagr.</a:t>
            </a:r>
          </a:p>
        </c:rich>
      </c:tx>
      <c:layout>
        <c:manualLayout>
          <c:xMode val="edge"/>
          <c:yMode val="edge"/>
          <c:x val="0.38781606236813265"/>
          <c:y val="3.1578947368421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2846986475397"/>
          <c:y val="0.13157894736842105"/>
          <c:w val="0.82763804475503577"/>
          <c:h val="0.6763157894736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1.6193869999988237</c:v>
                </c:pt>
                <c:pt idx="1">
                  <c:v>1.4511219999985769</c:v>
                </c:pt>
                <c:pt idx="2">
                  <c:v>1.4509069999985513</c:v>
                </c:pt>
                <c:pt idx="3">
                  <c:v>1.434299499996996</c:v>
                </c:pt>
                <c:pt idx="4">
                  <c:v>1.4789779999991879</c:v>
                </c:pt>
                <c:pt idx="5">
                  <c:v>1.4501199999976961</c:v>
                </c:pt>
                <c:pt idx="6">
                  <c:v>1.4465124999951513</c:v>
                </c:pt>
                <c:pt idx="7">
                  <c:v>1.4354039999961969</c:v>
                </c:pt>
                <c:pt idx="8">
                  <c:v>1.4103249999971013</c:v>
                </c:pt>
                <c:pt idx="9">
                  <c:v>1.4093959999991057</c:v>
                </c:pt>
                <c:pt idx="10">
                  <c:v>1.4094669999976759</c:v>
                </c:pt>
                <c:pt idx="11">
                  <c:v>1.2738569999964966</c:v>
                </c:pt>
                <c:pt idx="12">
                  <c:v>1.2517069999994419</c:v>
                </c:pt>
                <c:pt idx="13">
                  <c:v>1.2488489999959711</c:v>
                </c:pt>
                <c:pt idx="14">
                  <c:v>1.2485274999999092</c:v>
                </c:pt>
                <c:pt idx="15">
                  <c:v>1.2255569999979343</c:v>
                </c:pt>
                <c:pt idx="16">
                  <c:v>1.2034089999979187</c:v>
                </c:pt>
                <c:pt idx="17">
                  <c:v>1.1966219999958412</c:v>
                </c:pt>
                <c:pt idx="18">
                  <c:v>1.197300499996345</c:v>
                </c:pt>
                <c:pt idx="19">
                  <c:v>1.1711169999980484</c:v>
                </c:pt>
                <c:pt idx="20">
                  <c:v>1.172795499995118</c:v>
                </c:pt>
                <c:pt idx="21">
                  <c:v>1.1811879999950179</c:v>
                </c:pt>
                <c:pt idx="22">
                  <c:v>1.1798664999987523</c:v>
                </c:pt>
                <c:pt idx="23">
                  <c:v>1.1608979999982694</c:v>
                </c:pt>
                <c:pt idx="24">
                  <c:v>1.1553614999975252</c:v>
                </c:pt>
                <c:pt idx="25">
                  <c:v>1.1506454999980633</c:v>
                </c:pt>
                <c:pt idx="26">
                  <c:v>1.1423239999967336</c:v>
                </c:pt>
                <c:pt idx="27">
                  <c:v>1.1557164999976521</c:v>
                </c:pt>
                <c:pt idx="28">
                  <c:v>1.1523949999973411</c:v>
                </c:pt>
                <c:pt idx="29">
                  <c:v>1.1467874999980268</c:v>
                </c:pt>
                <c:pt idx="30">
                  <c:v>1.1488584999970044</c:v>
                </c:pt>
                <c:pt idx="31">
                  <c:v>1.1390004999957455</c:v>
                </c:pt>
                <c:pt idx="32">
                  <c:v>1.1476789999978791</c:v>
                </c:pt>
                <c:pt idx="33">
                  <c:v>1.1494619999975839</c:v>
                </c:pt>
                <c:pt idx="34">
                  <c:v>1.1331759999993665</c:v>
                </c:pt>
                <c:pt idx="35">
                  <c:v>1.0705684999957157</c:v>
                </c:pt>
                <c:pt idx="36">
                  <c:v>1.1412469999959285</c:v>
                </c:pt>
                <c:pt idx="37">
                  <c:v>1.130102999999508</c:v>
                </c:pt>
                <c:pt idx="38">
                  <c:v>1.1257814999953553</c:v>
                </c:pt>
                <c:pt idx="39">
                  <c:v>1.1194954999991751</c:v>
                </c:pt>
                <c:pt idx="40">
                  <c:v>1.1201739999960409</c:v>
                </c:pt>
                <c:pt idx="41">
                  <c:v>1.1182449999978417</c:v>
                </c:pt>
                <c:pt idx="42">
                  <c:v>1.1045289999965462</c:v>
                </c:pt>
                <c:pt idx="43">
                  <c:v>1.1087419999967096</c:v>
                </c:pt>
                <c:pt idx="44">
                  <c:v>1.108134499994776</c:v>
                </c:pt>
                <c:pt idx="45">
                  <c:v>1.091702499998064</c:v>
                </c:pt>
                <c:pt idx="46">
                  <c:v>1.0943809999989753</c:v>
                </c:pt>
                <c:pt idx="47">
                  <c:v>1.0900949999959266</c:v>
                </c:pt>
                <c:pt idx="48">
                  <c:v>1.0784499999972468</c:v>
                </c:pt>
                <c:pt idx="49">
                  <c:v>1.0785209999994549</c:v>
                </c:pt>
                <c:pt idx="50">
                  <c:v>1.0685919999959879</c:v>
                </c:pt>
                <c:pt idx="51">
                  <c:v>1.0631974999960221</c:v>
                </c:pt>
                <c:pt idx="52">
                  <c:v>1.0249369999983173</c:v>
                </c:pt>
                <c:pt idx="53">
                  <c:v>0.88904699999693548</c:v>
                </c:pt>
                <c:pt idx="54">
                  <c:v>0.69763199999579228</c:v>
                </c:pt>
                <c:pt idx="55">
                  <c:v>0.61503199999788194</c:v>
                </c:pt>
                <c:pt idx="56">
                  <c:v>0.46398200000112411</c:v>
                </c:pt>
                <c:pt idx="57">
                  <c:v>0.19436100000166334</c:v>
                </c:pt>
                <c:pt idx="58">
                  <c:v>0.19350300000223797</c:v>
                </c:pt>
                <c:pt idx="59">
                  <c:v>0.18439249999937601</c:v>
                </c:pt>
                <c:pt idx="60">
                  <c:v>0.18363700000190875</c:v>
                </c:pt>
                <c:pt idx="61">
                  <c:v>0.17766850000043632</c:v>
                </c:pt>
                <c:pt idx="62">
                  <c:v>0.16944949999742676</c:v>
                </c:pt>
                <c:pt idx="63">
                  <c:v>0.15855200000078185</c:v>
                </c:pt>
                <c:pt idx="64">
                  <c:v>0.16562299999350216</c:v>
                </c:pt>
                <c:pt idx="65">
                  <c:v>0.14985950000118464</c:v>
                </c:pt>
                <c:pt idx="66">
                  <c:v>0.14166999999724794</c:v>
                </c:pt>
                <c:pt idx="67">
                  <c:v>0.13848850000067614</c:v>
                </c:pt>
                <c:pt idx="68">
                  <c:v>0.12594599999283673</c:v>
                </c:pt>
                <c:pt idx="69">
                  <c:v>0.12801699999545235</c:v>
                </c:pt>
                <c:pt idx="70">
                  <c:v>-0.29257275000418304</c:v>
                </c:pt>
                <c:pt idx="71">
                  <c:v>0.12037199999031145</c:v>
                </c:pt>
                <c:pt idx="72">
                  <c:v>0.11944299999595387</c:v>
                </c:pt>
                <c:pt idx="73">
                  <c:v>0.11701099999481812</c:v>
                </c:pt>
                <c:pt idx="74">
                  <c:v>0.11097149999841349</c:v>
                </c:pt>
                <c:pt idx="75">
                  <c:v>0.11304249999375315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C4-44BC-884D-D8AE484D272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76">
                  <c:v>9.3744499994500075E-2</c:v>
                </c:pt>
                <c:pt idx="77">
                  <c:v>9.5744499994907528E-2</c:v>
                </c:pt>
                <c:pt idx="78">
                  <c:v>9.6744499998749234E-2</c:v>
                </c:pt>
                <c:pt idx="79">
                  <c:v>9.7744499995314982E-2</c:v>
                </c:pt>
                <c:pt idx="80">
                  <c:v>7.0085500003187917E-2</c:v>
                </c:pt>
                <c:pt idx="81">
                  <c:v>7.3085500000161119E-2</c:v>
                </c:pt>
                <c:pt idx="82">
                  <c:v>3.716599999461323E-2</c:v>
                </c:pt>
                <c:pt idx="83">
                  <c:v>4.4165999999677297E-2</c:v>
                </c:pt>
                <c:pt idx="85">
                  <c:v>1.953049999428913E-2</c:v>
                </c:pt>
                <c:pt idx="86">
                  <c:v>1.2271999999938998E-2</c:v>
                </c:pt>
                <c:pt idx="87">
                  <c:v>8.3429999940562993E-3</c:v>
                </c:pt>
                <c:pt idx="88">
                  <c:v>5.399999936344102E-4</c:v>
                </c:pt>
                <c:pt idx="89">
                  <c:v>4.9579999977140687E-3</c:v>
                </c:pt>
                <c:pt idx="90">
                  <c:v>-2.2214999989955686E-3</c:v>
                </c:pt>
                <c:pt idx="91">
                  <c:v>-2.2214999989955686E-3</c:v>
                </c:pt>
                <c:pt idx="92">
                  <c:v>4.0624999965075403E-3</c:v>
                </c:pt>
                <c:pt idx="93">
                  <c:v>-7.2295000063604675E-3</c:v>
                </c:pt>
                <c:pt idx="94">
                  <c:v>-3.1585000033373944E-3</c:v>
                </c:pt>
                <c:pt idx="95">
                  <c:v>-1.0165000057895668E-3</c:v>
                </c:pt>
                <c:pt idx="96">
                  <c:v>2.0149999982095324E-3</c:v>
                </c:pt>
                <c:pt idx="97">
                  <c:v>3.0859999969834462E-3</c:v>
                </c:pt>
                <c:pt idx="98">
                  <c:v>1.5699999494245276E-4</c:v>
                </c:pt>
                <c:pt idx="99">
                  <c:v>-5.5900000006658956E-4</c:v>
                </c:pt>
                <c:pt idx="100">
                  <c:v>5.4410000011557713E-3</c:v>
                </c:pt>
                <c:pt idx="101">
                  <c:v>5.8299999363953248E-4</c:v>
                </c:pt>
                <c:pt idx="102">
                  <c:v>4.6539999966626056E-3</c:v>
                </c:pt>
                <c:pt idx="103">
                  <c:v>-2.7500000578584149E-4</c:v>
                </c:pt>
                <c:pt idx="104">
                  <c:v>2.8669999956036918E-3</c:v>
                </c:pt>
                <c:pt idx="105">
                  <c:v>-1.1725000003934838E-3</c:v>
                </c:pt>
                <c:pt idx="109">
                  <c:v>1.7879999941214919E-3</c:v>
                </c:pt>
                <c:pt idx="110">
                  <c:v>1.1537500002305023E-2</c:v>
                </c:pt>
                <c:pt idx="111">
                  <c:v>-4.0700000026845373E-3</c:v>
                </c:pt>
                <c:pt idx="112">
                  <c:v>-3.7880000090808608E-3</c:v>
                </c:pt>
                <c:pt idx="113">
                  <c:v>2.6961499992466997E-2</c:v>
                </c:pt>
                <c:pt idx="114">
                  <c:v>-2.148999999917578E-3</c:v>
                </c:pt>
                <c:pt idx="115">
                  <c:v>6.7149999813409522E-4</c:v>
                </c:pt>
                <c:pt idx="116">
                  <c:v>-2.2655000066151842E-3</c:v>
                </c:pt>
                <c:pt idx="117">
                  <c:v>3.0249999690568075E-4</c:v>
                </c:pt>
                <c:pt idx="118">
                  <c:v>3.3024999938788824E-3</c:v>
                </c:pt>
                <c:pt idx="119">
                  <c:v>-1.808000000892207E-3</c:v>
                </c:pt>
                <c:pt idx="120">
                  <c:v>2.3339999970630743E-3</c:v>
                </c:pt>
                <c:pt idx="121">
                  <c:v>-1.6900000628083944E-4</c:v>
                </c:pt>
                <c:pt idx="122">
                  <c:v>2.043999993475154E-3</c:v>
                </c:pt>
                <c:pt idx="123">
                  <c:v>-7.6740000076824799E-3</c:v>
                </c:pt>
                <c:pt idx="124">
                  <c:v>6.317999999737367E-3</c:v>
                </c:pt>
                <c:pt idx="125">
                  <c:v>-4.4350000098347664E-4</c:v>
                </c:pt>
                <c:pt idx="126">
                  <c:v>5.8404999945196323E-3</c:v>
                </c:pt>
                <c:pt idx="127">
                  <c:v>6.8404999910853803E-3</c:v>
                </c:pt>
                <c:pt idx="128">
                  <c:v>-2.8755000021192245E-3</c:v>
                </c:pt>
                <c:pt idx="129">
                  <c:v>-8.7550000171177089E-4</c:v>
                </c:pt>
                <c:pt idx="130">
                  <c:v>4.1244999956688844E-3</c:v>
                </c:pt>
                <c:pt idx="131">
                  <c:v>2.2699999681208283E-4</c:v>
                </c:pt>
                <c:pt idx="132">
                  <c:v>-1.1309500005154405E-2</c:v>
                </c:pt>
                <c:pt idx="133">
                  <c:v>-8.1250000221189111E-4</c:v>
                </c:pt>
                <c:pt idx="134">
                  <c:v>-1.2992000003578141E-2</c:v>
                </c:pt>
                <c:pt idx="135">
                  <c:v>1.7869999937829562E-3</c:v>
                </c:pt>
                <c:pt idx="136">
                  <c:v>-6.1420000056386925E-3</c:v>
                </c:pt>
                <c:pt idx="137">
                  <c:v>9.290000016335398E-4</c:v>
                </c:pt>
                <c:pt idx="138">
                  <c:v>0</c:v>
                </c:pt>
                <c:pt idx="139">
                  <c:v>0</c:v>
                </c:pt>
                <c:pt idx="140">
                  <c:v>-8.7870000061229803E-3</c:v>
                </c:pt>
                <c:pt idx="141">
                  <c:v>6.2129999932949431E-3</c:v>
                </c:pt>
                <c:pt idx="144">
                  <c:v>4.063000000314787E-3</c:v>
                </c:pt>
                <c:pt idx="145">
                  <c:v>7.0629999972879887E-3</c:v>
                </c:pt>
                <c:pt idx="146">
                  <c:v>9.0629999976954423E-3</c:v>
                </c:pt>
                <c:pt idx="147">
                  <c:v>1.0063000001537148E-2</c:v>
                </c:pt>
                <c:pt idx="148">
                  <c:v>1.0063000001537148E-2</c:v>
                </c:pt>
                <c:pt idx="149">
                  <c:v>3.1339999986812472E-3</c:v>
                </c:pt>
                <c:pt idx="150">
                  <c:v>-1.9115000031888485E-3</c:v>
                </c:pt>
                <c:pt idx="151">
                  <c:v>4.0884999980335124E-3</c:v>
                </c:pt>
                <c:pt idx="152">
                  <c:v>1.148099999409169E-2</c:v>
                </c:pt>
                <c:pt idx="153">
                  <c:v>7.7964999945834279E-3</c:v>
                </c:pt>
                <c:pt idx="154">
                  <c:v>-3.2825000016600825E-3</c:v>
                </c:pt>
                <c:pt idx="155">
                  <c:v>1.2892999999166932E-2</c:v>
                </c:pt>
                <c:pt idx="156">
                  <c:v>1.5892999996140134E-2</c:v>
                </c:pt>
                <c:pt idx="157">
                  <c:v>1.3105999998515472E-2</c:v>
                </c:pt>
                <c:pt idx="158">
                  <c:v>2.0097999993595295E-2</c:v>
                </c:pt>
                <c:pt idx="159">
                  <c:v>2.338199999940116E-2</c:v>
                </c:pt>
                <c:pt idx="160">
                  <c:v>2.4381999995966908E-2</c:v>
                </c:pt>
                <c:pt idx="161">
                  <c:v>1.8231999994895887E-2</c:v>
                </c:pt>
                <c:pt idx="162">
                  <c:v>2.3265499999979511E-2</c:v>
                </c:pt>
                <c:pt idx="163">
                  <c:v>3.0902499995136168E-2</c:v>
                </c:pt>
                <c:pt idx="164">
                  <c:v>3.2470499994815327E-2</c:v>
                </c:pt>
                <c:pt idx="165">
                  <c:v>3.5470499999064486E-2</c:v>
                </c:pt>
                <c:pt idx="166">
                  <c:v>3.5896499997761566E-2</c:v>
                </c:pt>
                <c:pt idx="167">
                  <c:v>3.639149999798974E-2</c:v>
                </c:pt>
                <c:pt idx="169">
                  <c:v>3.0919999997422565E-2</c:v>
                </c:pt>
                <c:pt idx="170">
                  <c:v>4.063000000314787E-2</c:v>
                </c:pt>
                <c:pt idx="171">
                  <c:v>4.2629999996279366E-2</c:v>
                </c:pt>
                <c:pt idx="172">
                  <c:v>3.7840999997570179E-2</c:v>
                </c:pt>
                <c:pt idx="173">
                  <c:v>3.9874499998404644E-2</c:v>
                </c:pt>
                <c:pt idx="174">
                  <c:v>4.1874499998812098E-2</c:v>
                </c:pt>
                <c:pt idx="175">
                  <c:v>4.2300499997509178E-2</c:v>
                </c:pt>
                <c:pt idx="176">
                  <c:v>4.9300499995297287E-2</c:v>
                </c:pt>
                <c:pt idx="177">
                  <c:v>4.8442499995871913E-2</c:v>
                </c:pt>
                <c:pt idx="178">
                  <c:v>4.8118999991856981E-2</c:v>
                </c:pt>
                <c:pt idx="179">
                  <c:v>4.7221499997249339E-2</c:v>
                </c:pt>
                <c:pt idx="180">
                  <c:v>4.3434499995782971E-2</c:v>
                </c:pt>
                <c:pt idx="181">
                  <c:v>5.1434499997412786E-2</c:v>
                </c:pt>
                <c:pt idx="182">
                  <c:v>4.8647499992512167E-2</c:v>
                </c:pt>
                <c:pt idx="183">
                  <c:v>3.9860499993665144E-2</c:v>
                </c:pt>
                <c:pt idx="184">
                  <c:v>3.5355499996512663E-2</c:v>
                </c:pt>
                <c:pt idx="185">
                  <c:v>5.3601999992679339E-2</c:v>
                </c:pt>
                <c:pt idx="186">
                  <c:v>5.7096999997156672E-2</c:v>
                </c:pt>
                <c:pt idx="187">
                  <c:v>5.6238999997731298E-2</c:v>
                </c:pt>
                <c:pt idx="188">
                  <c:v>6.0451999997894745E-2</c:v>
                </c:pt>
                <c:pt idx="189">
                  <c:v>5.2594000000681262E-2</c:v>
                </c:pt>
                <c:pt idx="190">
                  <c:v>5.6909499995526858E-2</c:v>
                </c:pt>
                <c:pt idx="191">
                  <c:v>5.9909499999776017E-2</c:v>
                </c:pt>
                <c:pt idx="192">
                  <c:v>5.0585999997565523E-2</c:v>
                </c:pt>
                <c:pt idx="193">
                  <c:v>5.7256499996583443E-2</c:v>
                </c:pt>
                <c:pt idx="194">
                  <c:v>6.2327499996172264E-2</c:v>
                </c:pt>
                <c:pt idx="195">
                  <c:v>5.7682499995280523E-2</c:v>
                </c:pt>
                <c:pt idx="196">
                  <c:v>6.3682499996502884E-2</c:v>
                </c:pt>
                <c:pt idx="197">
                  <c:v>6.2177499996323604E-2</c:v>
                </c:pt>
                <c:pt idx="198">
                  <c:v>5.4603499993390869E-2</c:v>
                </c:pt>
                <c:pt idx="199">
                  <c:v>5.3029499991680495E-2</c:v>
                </c:pt>
                <c:pt idx="200">
                  <c:v>5.4557999996177386E-2</c:v>
                </c:pt>
                <c:pt idx="201">
                  <c:v>5.995049999182811E-2</c:v>
                </c:pt>
                <c:pt idx="202">
                  <c:v>6.1660499995923601E-2</c:v>
                </c:pt>
                <c:pt idx="203">
                  <c:v>6.5660499996738508E-2</c:v>
                </c:pt>
                <c:pt idx="204">
                  <c:v>5.2407999995921273E-2</c:v>
                </c:pt>
                <c:pt idx="206">
                  <c:v>5.9904999994614627E-2</c:v>
                </c:pt>
                <c:pt idx="207">
                  <c:v>5.2402000001166016E-2</c:v>
                </c:pt>
                <c:pt idx="209">
                  <c:v>4.7754999999597203E-2</c:v>
                </c:pt>
                <c:pt idx="211">
                  <c:v>6.0141499998280779E-2</c:v>
                </c:pt>
                <c:pt idx="212">
                  <c:v>5.9849499994015787E-2</c:v>
                </c:pt>
                <c:pt idx="213">
                  <c:v>6.4417499997944105E-2</c:v>
                </c:pt>
                <c:pt idx="214">
                  <c:v>5.387699999846518E-2</c:v>
                </c:pt>
                <c:pt idx="215">
                  <c:v>4.8655999991751742E-2</c:v>
                </c:pt>
                <c:pt idx="217">
                  <c:v>6.0434999999415595E-2</c:v>
                </c:pt>
                <c:pt idx="220">
                  <c:v>6.1207999991893303E-2</c:v>
                </c:pt>
                <c:pt idx="225">
                  <c:v>2.102799999556737E-2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C4-44BC-884D-D8AE484D272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84">
                  <c:v>3.34419999999227E-2</c:v>
                </c:pt>
                <c:pt idx="208">
                  <c:v>5.4920499998843297E-2</c:v>
                </c:pt>
                <c:pt idx="210">
                  <c:v>5.5467999998654705E-2</c:v>
                </c:pt>
                <c:pt idx="221">
                  <c:v>5.0290999992284924E-2</c:v>
                </c:pt>
                <c:pt idx="222">
                  <c:v>4.7711999992316123E-2</c:v>
                </c:pt>
                <c:pt idx="223">
                  <c:v>4.3972999992547557E-2</c:v>
                </c:pt>
                <c:pt idx="227">
                  <c:v>1.3037499993515667E-2</c:v>
                </c:pt>
                <c:pt idx="229">
                  <c:v>1.0163999992073514E-2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C4-44BC-884D-D8AE484D272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05">
                  <c:v>5.5384499995852821E-2</c:v>
                </c:pt>
                <c:pt idx="216">
                  <c:v>5.8848499997111503E-2</c:v>
                </c:pt>
                <c:pt idx="218">
                  <c:v>5.9003000002121553E-2</c:v>
                </c:pt>
                <c:pt idx="219">
                  <c:v>5.9222999996563885E-2</c:v>
                </c:pt>
                <c:pt idx="224">
                  <c:v>3.4723499993560836E-2</c:v>
                </c:pt>
                <c:pt idx="226">
                  <c:v>1.8673499995202292E-2</c:v>
                </c:pt>
                <c:pt idx="228">
                  <c:v>8.1424999953014776E-3</c:v>
                </c:pt>
                <c:pt idx="230">
                  <c:v>-1.9820000088657252E-3</c:v>
                </c:pt>
                <c:pt idx="231">
                  <c:v>-1.6910999998799525E-2</c:v>
                </c:pt>
                <c:pt idx="232">
                  <c:v>-3.7494500000320841E-2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C4-44BC-884D-D8AE484D272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C4-44BC-884D-D8AE484D272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C4-44BC-884D-D8AE484D272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  <c:pt idx="220">
                  <c:v>6.1207999991893303E-2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C4-44BC-884D-D8AE484D272C}"/>
            </c:ext>
          </c:extLst>
        </c:ser>
        <c:ser>
          <c:idx val="8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Active!$AW$2:$AW$87</c:f>
              <c:numCache>
                <c:formatCode>General</c:formatCode>
                <c:ptCount val="86"/>
                <c:pt idx="0">
                  <c:v>-12000</c:v>
                </c:pt>
                <c:pt idx="1">
                  <c:v>-11800</c:v>
                </c:pt>
                <c:pt idx="2">
                  <c:v>-11600</c:v>
                </c:pt>
                <c:pt idx="3">
                  <c:v>-11400</c:v>
                </c:pt>
                <c:pt idx="4">
                  <c:v>-11200</c:v>
                </c:pt>
                <c:pt idx="5">
                  <c:v>-11000</c:v>
                </c:pt>
                <c:pt idx="6">
                  <c:v>-10800</c:v>
                </c:pt>
                <c:pt idx="7">
                  <c:v>-10600</c:v>
                </c:pt>
                <c:pt idx="8">
                  <c:v>-10400</c:v>
                </c:pt>
                <c:pt idx="9">
                  <c:v>-10200</c:v>
                </c:pt>
                <c:pt idx="10">
                  <c:v>-10000</c:v>
                </c:pt>
                <c:pt idx="11">
                  <c:v>-9800</c:v>
                </c:pt>
                <c:pt idx="12">
                  <c:v>-9600</c:v>
                </c:pt>
                <c:pt idx="13">
                  <c:v>-9400</c:v>
                </c:pt>
                <c:pt idx="14">
                  <c:v>-9200</c:v>
                </c:pt>
                <c:pt idx="15">
                  <c:v>-9000</c:v>
                </c:pt>
                <c:pt idx="16">
                  <c:v>-8800</c:v>
                </c:pt>
                <c:pt idx="17">
                  <c:v>-8600</c:v>
                </c:pt>
                <c:pt idx="18">
                  <c:v>-8400</c:v>
                </c:pt>
                <c:pt idx="19">
                  <c:v>-8200</c:v>
                </c:pt>
                <c:pt idx="20">
                  <c:v>-8000</c:v>
                </c:pt>
                <c:pt idx="21">
                  <c:v>-7800</c:v>
                </c:pt>
                <c:pt idx="22">
                  <c:v>-7600</c:v>
                </c:pt>
                <c:pt idx="23">
                  <c:v>-7400</c:v>
                </c:pt>
                <c:pt idx="24">
                  <c:v>-7200</c:v>
                </c:pt>
                <c:pt idx="25">
                  <c:v>-7000</c:v>
                </c:pt>
                <c:pt idx="26">
                  <c:v>-6800</c:v>
                </c:pt>
                <c:pt idx="27">
                  <c:v>-6600</c:v>
                </c:pt>
                <c:pt idx="28">
                  <c:v>-6400</c:v>
                </c:pt>
                <c:pt idx="29">
                  <c:v>-6200</c:v>
                </c:pt>
                <c:pt idx="30">
                  <c:v>-6000</c:v>
                </c:pt>
                <c:pt idx="31">
                  <c:v>-5800</c:v>
                </c:pt>
                <c:pt idx="32">
                  <c:v>-5600</c:v>
                </c:pt>
                <c:pt idx="33">
                  <c:v>-5400</c:v>
                </c:pt>
                <c:pt idx="34">
                  <c:v>-5200</c:v>
                </c:pt>
                <c:pt idx="35">
                  <c:v>-5000</c:v>
                </c:pt>
                <c:pt idx="36">
                  <c:v>-4800</c:v>
                </c:pt>
                <c:pt idx="37">
                  <c:v>-4600</c:v>
                </c:pt>
                <c:pt idx="38">
                  <c:v>-4400</c:v>
                </c:pt>
                <c:pt idx="39">
                  <c:v>-4200</c:v>
                </c:pt>
                <c:pt idx="40">
                  <c:v>-4000</c:v>
                </c:pt>
                <c:pt idx="41">
                  <c:v>-3800</c:v>
                </c:pt>
                <c:pt idx="42">
                  <c:v>-3600</c:v>
                </c:pt>
                <c:pt idx="43">
                  <c:v>-3400</c:v>
                </c:pt>
                <c:pt idx="44">
                  <c:v>-3200</c:v>
                </c:pt>
                <c:pt idx="45">
                  <c:v>-3000</c:v>
                </c:pt>
                <c:pt idx="46">
                  <c:v>-2800</c:v>
                </c:pt>
                <c:pt idx="47">
                  <c:v>-2600</c:v>
                </c:pt>
                <c:pt idx="48">
                  <c:v>-2400</c:v>
                </c:pt>
                <c:pt idx="49">
                  <c:v>-2200</c:v>
                </c:pt>
                <c:pt idx="50">
                  <c:v>-2000</c:v>
                </c:pt>
                <c:pt idx="51">
                  <c:v>-1800</c:v>
                </c:pt>
                <c:pt idx="52">
                  <c:v>-1600</c:v>
                </c:pt>
                <c:pt idx="53">
                  <c:v>-1400</c:v>
                </c:pt>
                <c:pt idx="54">
                  <c:v>-1200</c:v>
                </c:pt>
                <c:pt idx="55">
                  <c:v>-1000</c:v>
                </c:pt>
                <c:pt idx="56">
                  <c:v>-800</c:v>
                </c:pt>
                <c:pt idx="57">
                  <c:v>-600</c:v>
                </c:pt>
                <c:pt idx="58">
                  <c:v>-400</c:v>
                </c:pt>
                <c:pt idx="59">
                  <c:v>-200</c:v>
                </c:pt>
                <c:pt idx="60">
                  <c:v>0</c:v>
                </c:pt>
                <c:pt idx="61">
                  <c:v>200</c:v>
                </c:pt>
                <c:pt idx="62">
                  <c:v>400</c:v>
                </c:pt>
                <c:pt idx="63">
                  <c:v>600</c:v>
                </c:pt>
                <c:pt idx="64">
                  <c:v>800</c:v>
                </c:pt>
                <c:pt idx="65">
                  <c:v>1000</c:v>
                </c:pt>
                <c:pt idx="66">
                  <c:v>1200</c:v>
                </c:pt>
                <c:pt idx="67">
                  <c:v>1400</c:v>
                </c:pt>
                <c:pt idx="68">
                  <c:v>1600</c:v>
                </c:pt>
                <c:pt idx="69">
                  <c:v>1800</c:v>
                </c:pt>
                <c:pt idx="70">
                  <c:v>2000</c:v>
                </c:pt>
                <c:pt idx="71">
                  <c:v>2200</c:v>
                </c:pt>
                <c:pt idx="72">
                  <c:v>2400</c:v>
                </c:pt>
                <c:pt idx="73">
                  <c:v>2600</c:v>
                </c:pt>
                <c:pt idx="74">
                  <c:v>2800</c:v>
                </c:pt>
                <c:pt idx="75">
                  <c:v>3000</c:v>
                </c:pt>
                <c:pt idx="76">
                  <c:v>3200</c:v>
                </c:pt>
                <c:pt idx="77">
                  <c:v>3400</c:v>
                </c:pt>
                <c:pt idx="78">
                  <c:v>3600</c:v>
                </c:pt>
                <c:pt idx="79">
                  <c:v>3800</c:v>
                </c:pt>
                <c:pt idx="80">
                  <c:v>4000</c:v>
                </c:pt>
                <c:pt idx="81">
                  <c:v>4200</c:v>
                </c:pt>
                <c:pt idx="82">
                  <c:v>4400</c:v>
                </c:pt>
                <c:pt idx="83">
                  <c:v>4600</c:v>
                </c:pt>
                <c:pt idx="84">
                  <c:v>4800</c:v>
                </c:pt>
                <c:pt idx="85">
                  <c:v>5000</c:v>
                </c:pt>
              </c:numCache>
            </c:numRef>
          </c:xVal>
          <c:yVal>
            <c:numRef>
              <c:f>Active!$AX$2:$AX$87</c:f>
              <c:numCache>
                <c:formatCode>General</c:formatCode>
                <c:ptCount val="86"/>
                <c:pt idx="0">
                  <c:v>1.9562595489533947</c:v>
                </c:pt>
                <c:pt idx="1">
                  <c:v>1.9139111130577151</c:v>
                </c:pt>
                <c:pt idx="2">
                  <c:v>1.8719224638656273</c:v>
                </c:pt>
                <c:pt idx="3">
                  <c:v>1.8301182597060981</c:v>
                </c:pt>
                <c:pt idx="4">
                  <c:v>1.7883061995215308</c:v>
                </c:pt>
                <c:pt idx="5">
                  <c:v>1.7462789865935984</c:v>
                </c:pt>
                <c:pt idx="6">
                  <c:v>1.7038183212051492</c:v>
                </c:pt>
                <c:pt idx="7">
                  <c:v>1.6607014890285945</c:v>
                </c:pt>
                <c:pt idx="8">
                  <c:v>1.6167109561405186</c:v>
                </c:pt>
                <c:pt idx="9">
                  <c:v>1.5716469900408014</c:v>
                </c:pt>
                <c:pt idx="10">
                  <c:v>1.5253426589969261</c:v>
                </c:pt>
                <c:pt idx="11">
                  <c:v>1.4776796904675638</c:v>
                </c:pt>
                <c:pt idx="12">
                  <c:v>1.4286028316364523</c:v>
                </c:pt>
                <c:pt idx="13">
                  <c:v>1.378129929698932</c:v>
                </c:pt>
                <c:pt idx="14">
                  <c:v>1.3263552946021278</c:v>
                </c:pt>
                <c:pt idx="15">
                  <c:v>1.2734451173294326</c:v>
                </c:pt>
                <c:pt idx="16">
                  <c:v>1.2196254694172484</c:v>
                </c:pt>
                <c:pt idx="17">
                  <c:v>1.1651650637466506</c:v>
                </c:pt>
                <c:pt idx="18">
                  <c:v>1.1103558924384744</c:v>
                </c:pt>
                <c:pt idx="19">
                  <c:v>1.0554948142678346</c:v>
                </c:pt>
                <c:pt idx="20">
                  <c:v>1.0008683343009068</c:v>
                </c:pt>
                <c:pt idx="21">
                  <c:v>0.94674166268440507</c:v>
                </c:pt>
                <c:pt idx="22">
                  <c:v>0.89335210022279177</c:v>
                </c:pt>
                <c:pt idx="23">
                  <c:v>0.84090611813460736</c:v>
                </c:pt>
                <c:pt idx="24">
                  <c:v>0.78957920565290451</c:v>
                </c:pt>
                <c:pt idx="25">
                  <c:v>0.73951755170513522</c:v>
                </c:pt>
                <c:pt idx="26">
                  <c:v>0.69084077514674258</c:v>
                </c:pt>
                <c:pt idx="27">
                  <c:v>0.64364511821091486</c:v>
                </c:pt>
                <c:pt idx="28">
                  <c:v>0.5980067085783114</c:v>
                </c:pt>
                <c:pt idx="29">
                  <c:v>0.55398465003624953</c:v>
                </c:pt>
                <c:pt idx="30">
                  <c:v>0.51162381450436545</c:v>
                </c:pt>
                <c:pt idx="31">
                  <c:v>0.47095728385703245</c:v>
                </c:pt>
                <c:pt idx="32">
                  <c:v>0.43200843661480509</c:v>
                </c:pt>
                <c:pt idx="33">
                  <c:v>0.39479270053335724</c:v>
                </c:pt>
                <c:pt idx="34">
                  <c:v>0.35931900445425269</c:v>
                </c:pt>
                <c:pt idx="35">
                  <c:v>0.32559096684589245</c:v>
                </c:pt>
                <c:pt idx="36">
                  <c:v>0.29360785792637467</c:v>
                </c:pt>
                <c:pt idx="37">
                  <c:v>0.26336536940436617</c:v>
                </c:pt>
                <c:pt idx="38">
                  <c:v>0.23485622197673894</c:v>
                </c:pt>
                <c:pt idx="39">
                  <c:v>0.20807063643427276</c:v>
                </c:pt>
                <c:pt idx="40">
                  <c:v>0.18299668987706394</c:v>
                </c:pt>
                <c:pt idx="41">
                  <c:v>0.15962057432887877</c:v>
                </c:pt>
                <c:pt idx="42">
                  <c:v>0.13792677112682883</c:v>
                </c:pt>
                <c:pt idx="43">
                  <c:v>0.11789815098913359</c:v>
                </c:pt>
                <c:pt idx="44">
                  <c:v>9.9516006720809361E-2</c:v>
                </c:pt>
                <c:pt idx="45">
                  <c:v>8.2760023116741868E-2</c:v>
                </c:pt>
                <c:pt idx="46">
                  <c:v>6.7608186683051172E-2</c:v>
                </c:pt>
                <c:pt idx="47">
                  <c:v>5.4036636163338717E-2</c:v>
                </c:pt>
                <c:pt idx="48">
                  <c:v>4.2019453333544329E-2</c:v>
                </c:pt>
                <c:pt idx="49">
                  <c:v>3.1528391945163589E-2</c:v>
                </c:pt>
                <c:pt idx="50">
                  <c:v>2.2532540951656813E-2</c:v>
                </c:pt>
                <c:pt idx="51">
                  <c:v>1.49979162540292E-2</c:v>
                </c:pt>
                <c:pt idx="52">
                  <c:v>8.8869732690614045E-3</c:v>
                </c:pt>
                <c:pt idx="53">
                  <c:v>4.1580308706340718E-3</c:v>
                </c:pt>
                <c:pt idx="54">
                  <c:v>7.6459595200505104E-4</c:v>
                </c:pt>
                <c:pt idx="55">
                  <c:v>-1.3454226931345764E-3</c:v>
                </c:pt>
                <c:pt idx="56">
                  <c:v>-2.2306219276149487E-3</c:v>
                </c:pt>
                <c:pt idx="57">
                  <c:v>-1.9571419269949521E-3</c:v>
                </c:pt>
                <c:pt idx="58">
                  <c:v>-5.9983824026108999E-4</c:v>
                </c:pt>
                <c:pt idx="59">
                  <c:v>1.7564152241464504E-3</c:v>
                </c:pt>
                <c:pt idx="60">
                  <c:v>5.015308817548754E-3</c:v>
                </c:pt>
                <c:pt idx="61">
                  <c:v>9.0676028766177065E-3</c:v>
                </c:pt>
                <c:pt idx="62">
                  <c:v>1.3789626374648638E-2</c:v>
                </c:pt>
                <c:pt idx="63">
                  <c:v>1.9041885838063627E-2</c:v>
                </c:pt>
                <c:pt idx="64">
                  <c:v>2.4667968033918852E-2</c:v>
                </c:pt>
                <c:pt idx="65">
                  <c:v>3.0494006191186945E-2</c:v>
                </c:pt>
                <c:pt idx="66">
                  <c:v>3.6329082539289466E-2</c:v>
                </c:pt>
                <c:pt idx="67">
                  <c:v>4.1967047132171406E-2</c:v>
                </c:pt>
                <c:pt idx="68">
                  <c:v>4.7190316037281813E-2</c:v>
                </c:pt>
                <c:pt idx="69">
                  <c:v>5.1776220582900462E-2</c:v>
                </c:pt>
                <c:pt idx="70">
                  <c:v>5.5506339855572878E-2</c:v>
                </c:pt>
                <c:pt idx="71">
                  <c:v>5.8178879603986211E-2</c:v>
                </c:pt>
                <c:pt idx="72">
                  <c:v>5.9623516268674126E-2</c:v>
                </c:pt>
                <c:pt idx="73">
                  <c:v>5.9717263863194522E-2</c:v>
                </c:pt>
                <c:pt idx="74">
                  <c:v>5.8399067456793061E-2</c:v>
                </c:pt>
                <c:pt idx="75">
                  <c:v>5.5680350994985126E-2</c:v>
                </c:pt>
                <c:pt idx="76">
                  <c:v>5.1649018119181211E-2</c:v>
                </c:pt>
                <c:pt idx="77">
                  <c:v>4.6465548298982057E-2</c:v>
                </c:pt>
                <c:pt idx="78">
                  <c:v>4.0351559489807343E-2</c:v>
                </c:pt>
                <c:pt idx="79">
                  <c:v>3.3572898190711922E-2</c:v>
                </c:pt>
                <c:pt idx="80">
                  <c:v>2.6420331035584305E-2</c:v>
                </c:pt>
                <c:pt idx="81">
                  <c:v>1.9190949757446417E-2</c:v>
                </c:pt>
                <c:pt idx="82">
                  <c:v>1.2172622148795477E-2</c:v>
                </c:pt>
                <c:pt idx="83">
                  <c:v>5.6326743749122478E-3</c:v>
                </c:pt>
                <c:pt idx="84">
                  <c:v>-1.8907188264015093E-4</c:v>
                </c:pt>
                <c:pt idx="85">
                  <c:v>-5.083498241552401E-3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C4-44BC-884D-D8AE484D2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114072"/>
        <c:axId val="1"/>
      </c:scatterChart>
      <c:valAx>
        <c:axId val="683114072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386325966315"/>
              <c:y val="0.85526315789473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8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8947368421052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114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2557280637097"/>
          <c:y val="0.93157894736842106"/>
          <c:w val="0.65230358835160462"/>
          <c:h val="5.26315789473683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438150</xdr:colOff>
      <xdr:row>0</xdr:row>
      <xdr:rowOff>9525</xdr:rowOff>
    </xdr:from>
    <xdr:to>
      <xdr:col>26</xdr:col>
      <xdr:colOff>781050</xdr:colOff>
      <xdr:row>19</xdr:row>
      <xdr:rowOff>19050</xdr:rowOff>
    </xdr:to>
    <xdr:graphicFrame macro="">
      <xdr:nvGraphicFramePr>
        <xdr:cNvPr id="50190" name="Chart 2">
          <a:extLst>
            <a:ext uri="{FF2B5EF4-FFF2-40B4-BE49-F238E27FC236}">
              <a16:creationId xmlns:a16="http://schemas.microsoft.com/office/drawing/2014/main" id="{924018C6-CA6B-4B78-82F0-974263498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</xdr:colOff>
      <xdr:row>0</xdr:row>
      <xdr:rowOff>0</xdr:rowOff>
    </xdr:from>
    <xdr:to>
      <xdr:col>17</xdr:col>
      <xdr:colOff>219075</xdr:colOff>
      <xdr:row>19</xdr:row>
      <xdr:rowOff>19050</xdr:rowOff>
    </xdr:to>
    <xdr:graphicFrame macro="">
      <xdr:nvGraphicFramePr>
        <xdr:cNvPr id="50193" name="Chart 9">
          <a:extLst>
            <a:ext uri="{FF2B5EF4-FFF2-40B4-BE49-F238E27FC236}">
              <a16:creationId xmlns:a16="http://schemas.microsoft.com/office/drawing/2014/main" id="{BF6710D7-BF20-F1FE-BB30-E2F5762CB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21</xdr:row>
      <xdr:rowOff>85725</xdr:rowOff>
    </xdr:from>
    <xdr:to>
      <xdr:col>12</xdr:col>
      <xdr:colOff>95249</xdr:colOff>
      <xdr:row>43</xdr:row>
      <xdr:rowOff>76200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6E333389-52F4-CC56-B02F-F293810833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0</xdr:row>
      <xdr:rowOff>57150</xdr:rowOff>
    </xdr:from>
    <xdr:to>
      <xdr:col>12</xdr:col>
      <xdr:colOff>104775</xdr:colOff>
      <xdr:row>21</xdr:row>
      <xdr:rowOff>38100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EE01B8DB-94CD-1462-6DDF-1CA99E7721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8" TargetMode="External"/><Relationship Id="rId13" Type="http://schemas.openxmlformats.org/officeDocument/2006/relationships/hyperlink" Target="http://www.bav-astro.de/sfs/BAVM_link.php?BAVMnr=122" TargetMode="External"/><Relationship Id="rId18" Type="http://schemas.openxmlformats.org/officeDocument/2006/relationships/hyperlink" Target="http://var.astro.cz/oejv/issues/oejv0003.pdf" TargetMode="External"/><Relationship Id="rId3" Type="http://schemas.openxmlformats.org/officeDocument/2006/relationships/hyperlink" Target="http://www.bav-astro.de/sfs/BAVM_link.php?BAVMnr=13" TargetMode="External"/><Relationship Id="rId21" Type="http://schemas.openxmlformats.org/officeDocument/2006/relationships/hyperlink" Target="http://www.konkoly.hu/cgi-bin/IBVS?5931" TargetMode="External"/><Relationship Id="rId7" Type="http://schemas.openxmlformats.org/officeDocument/2006/relationships/hyperlink" Target="http://www.konkoly.hu/cgi-bin/IBVS?35" TargetMode="External"/><Relationship Id="rId12" Type="http://schemas.openxmlformats.org/officeDocument/2006/relationships/hyperlink" Target="http://www.konkoly.hu/cgi-bin/IBVS?5745" TargetMode="External"/><Relationship Id="rId17" Type="http://schemas.openxmlformats.org/officeDocument/2006/relationships/hyperlink" Target="http://www.konkoly.hu/cgi-bin/IBVS?5676" TargetMode="External"/><Relationship Id="rId25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13" TargetMode="External"/><Relationship Id="rId16" Type="http://schemas.openxmlformats.org/officeDocument/2006/relationships/hyperlink" Target="http://www.bav-astro.de/sfs/BAVM_link.php?BAVMnr=133" TargetMode="External"/><Relationship Id="rId20" Type="http://schemas.openxmlformats.org/officeDocument/2006/relationships/hyperlink" Target="http://www.bav-astro.de/sfs/BAVM_link.php?BAVMnr=186" TargetMode="External"/><Relationship Id="rId1" Type="http://schemas.openxmlformats.org/officeDocument/2006/relationships/hyperlink" Target="http://www.bav-astro.de/sfs/BAVM_link.php?BAVMnr=13" TargetMode="External"/><Relationship Id="rId6" Type="http://schemas.openxmlformats.org/officeDocument/2006/relationships/hyperlink" Target="http://www.bav-astro.de/sfs/BAVM_link.php?BAVMnr=13" TargetMode="External"/><Relationship Id="rId11" Type="http://schemas.openxmlformats.org/officeDocument/2006/relationships/hyperlink" Target="http://www.bav-astro.de/sfs/BAVM_link.php?BAVMnr=31" TargetMode="External"/><Relationship Id="rId24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bav-astro.de/sfs/BAVM_link.php?BAVMnr=13" TargetMode="External"/><Relationship Id="rId15" Type="http://schemas.openxmlformats.org/officeDocument/2006/relationships/hyperlink" Target="http://www.bav-astro.de/sfs/BAVM_link.php?BAVMnr=133" TargetMode="External"/><Relationship Id="rId23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29" TargetMode="External"/><Relationship Id="rId19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bav-astro.de/sfs/BAVM_link.php?BAVMnr=13" TargetMode="External"/><Relationship Id="rId9" Type="http://schemas.openxmlformats.org/officeDocument/2006/relationships/hyperlink" Target="http://www.bav-astro.de/sfs/BAVM_link.php?BAVMnr=25" TargetMode="External"/><Relationship Id="rId14" Type="http://schemas.openxmlformats.org/officeDocument/2006/relationships/hyperlink" Target="http://www.bav-astro.de/sfs/BAVM_link.php?BAVMnr=133" TargetMode="External"/><Relationship Id="rId22" Type="http://schemas.openxmlformats.org/officeDocument/2006/relationships/hyperlink" Target="http://www.konkoly.hu/cgi-bin/IBVS?59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6939"/>
  <sheetViews>
    <sheetView tabSelected="1" workbookViewId="0">
      <pane xSplit="14" ySplit="22" topLeftCell="O235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" customWidth="1"/>
    <col min="2" max="2" width="3.85546875" style="10" customWidth="1"/>
    <col min="3" max="3" width="11.85546875" customWidth="1"/>
    <col min="4" max="4" width="9.42578125" customWidth="1"/>
    <col min="5" max="5" width="10.710937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style="10" customWidth="1"/>
    <col min="20" max="26" width="10.28515625" customWidth="1"/>
    <col min="27" max="27" width="12.140625" customWidth="1"/>
    <col min="28" max="28" width="11.8554687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172</v>
      </c>
      <c r="V1" s="2" t="s">
        <v>64</v>
      </c>
      <c r="W1" s="2" t="s">
        <v>86</v>
      </c>
      <c r="AA1" s="41" t="s">
        <v>8</v>
      </c>
      <c r="AB1" s="42"/>
      <c r="AC1" s="42" t="s">
        <v>9</v>
      </c>
      <c r="AD1" s="42" t="s">
        <v>10</v>
      </c>
      <c r="AE1" s="43"/>
      <c r="AM1" s="44"/>
      <c r="AW1" s="45" t="s">
        <v>64</v>
      </c>
      <c r="AX1" s="46" t="s">
        <v>53</v>
      </c>
      <c r="AY1" s="4" t="s">
        <v>11</v>
      </c>
      <c r="AZ1" s="47" t="s">
        <v>12</v>
      </c>
      <c r="BA1" s="21" t="s">
        <v>13</v>
      </c>
      <c r="BB1" s="47" t="s">
        <v>14</v>
      </c>
      <c r="BC1" s="21" t="s">
        <v>15</v>
      </c>
      <c r="BD1" s="47" t="s">
        <v>16</v>
      </c>
      <c r="BE1" s="48" t="s">
        <v>17</v>
      </c>
      <c r="BF1" s="21" t="s">
        <v>18</v>
      </c>
      <c r="BG1" s="47" t="s">
        <v>19</v>
      </c>
      <c r="BH1" s="48" t="s">
        <v>20</v>
      </c>
      <c r="BI1" s="21" t="s">
        <v>21</v>
      </c>
      <c r="BJ1" s="47" t="s">
        <v>22</v>
      </c>
      <c r="BK1" s="48" t="s">
        <v>23</v>
      </c>
      <c r="BL1" s="21" t="s">
        <v>51</v>
      </c>
    </row>
    <row r="2" spans="1:64" s="75" customFormat="1" ht="12.95" customHeight="1" thickBot="1" x14ac:dyDescent="0.35">
      <c r="A2" s="75" t="s">
        <v>75</v>
      </c>
      <c r="B2" s="20" t="s">
        <v>173</v>
      </c>
      <c r="D2" s="64" t="s">
        <v>50</v>
      </c>
      <c r="E2" s="64"/>
      <c r="S2" s="77"/>
      <c r="V2" s="75">
        <v>-3000</v>
      </c>
      <c r="W2" s="75">
        <f t="shared" ref="W2:W16" si="0">F$8*SIN(F$9*(V2-F$10))+F$11*V2+F$12</f>
        <v>-2999.9998999999998</v>
      </c>
      <c r="AA2" s="87" t="s">
        <v>39</v>
      </c>
      <c r="AB2" s="49">
        <f>C7</f>
        <v>44483.391000000003</v>
      </c>
      <c r="AC2" s="88" t="s">
        <v>40</v>
      </c>
      <c r="AD2" s="49">
        <f>C8</f>
        <v>2.8313215</v>
      </c>
      <c r="AE2" s="89" t="s">
        <v>5</v>
      </c>
      <c r="AL2" s="77"/>
      <c r="AW2" s="75">
        <v>-12000</v>
      </c>
      <c r="AX2" s="75">
        <f t="shared" ref="AX2:AX65" si="1">AB$3+AB$4*AW2+AB$5*AW2^2+AZ2</f>
        <v>1.9562595489533947</v>
      </c>
      <c r="AY2" s="75">
        <f t="shared" ref="AY2:AY65" si="2">AB$3+AB$4*AW2+AB$5*AW2^2</f>
        <v>1.9055727487848935</v>
      </c>
      <c r="AZ2" s="75">
        <f t="shared" ref="AZ2:AZ65" si="3">$AB$6*($AB$11/BA2*BB2+$AB$12)</f>
        <v>5.0686800168501307E-2</v>
      </c>
      <c r="BA2" s="75">
        <f t="shared" ref="BA2:BA65" si="4">1+$AB$7*COS(BC2)</f>
        <v>0.96260669833008505</v>
      </c>
      <c r="BB2" s="75">
        <f t="shared" ref="BB2:BB65" si="5">SIN(BC2+RADIANS($AB$9))</f>
        <v>0.1785977689715908</v>
      </c>
      <c r="BC2" s="75">
        <f t="shared" ref="BC2:BC65" si="6">2*ATAN(BD2)</f>
        <v>1.3986241879556536</v>
      </c>
      <c r="BD2" s="75">
        <f t="shared" ref="BD2:BD65" si="7">SQRT((1+$AB$7)/(1-$AB$7))*TAN(BE2/2)</f>
        <v>0.84111312048710352</v>
      </c>
      <c r="BE2" s="75">
        <f t="shared" ref="BE2:BK17" si="8">$BL2+$AB$7*SIN(BF2)</f>
        <v>1.619578596402971</v>
      </c>
      <c r="BF2" s="75">
        <f t="shared" si="8"/>
        <v>1.619578596404057</v>
      </c>
      <c r="BG2" s="75">
        <f t="shared" si="8"/>
        <v>1.6195785965061102</v>
      </c>
      <c r="BH2" s="75">
        <f t="shared" si="8"/>
        <v>1.619578606094781</v>
      </c>
      <c r="BI2" s="75">
        <f t="shared" si="8"/>
        <v>1.6195795070140144</v>
      </c>
      <c r="BJ2" s="75">
        <f t="shared" si="8"/>
        <v>1.619664080320407</v>
      </c>
      <c r="BK2" s="75">
        <f t="shared" si="8"/>
        <v>1.6270403081218598</v>
      </c>
      <c r="BL2" s="75">
        <f t="shared" ref="BL2:BL65" si="9">RADIANS($AB$9)+$AB$18*(AW2-AB$15)</f>
        <v>1.8375812398995941</v>
      </c>
    </row>
    <row r="3" spans="1:64" s="75" customFormat="1" ht="12.95" customHeight="1" thickBot="1" x14ac:dyDescent="0.25">
      <c r="B3" s="77"/>
      <c r="S3" s="77"/>
      <c r="V3" s="75">
        <v>-2500</v>
      </c>
      <c r="W3" s="75">
        <f t="shared" si="0"/>
        <v>-2499.9998999999998</v>
      </c>
      <c r="Z3" s="75">
        <v>0.03</v>
      </c>
      <c r="AA3" s="90" t="s">
        <v>24</v>
      </c>
      <c r="AB3" s="91">
        <f t="shared" ref="AB3:AB10" si="10">AC3*AD3</f>
        <v>-1.9249916216091761E-2</v>
      </c>
      <c r="AC3" s="51">
        <v>-1.924991621609176</v>
      </c>
      <c r="AD3" s="75">
        <v>0.01</v>
      </c>
      <c r="AE3" s="92"/>
      <c r="AF3" s="51"/>
      <c r="AG3" s="51"/>
      <c r="AH3" s="51"/>
      <c r="AI3" s="51"/>
      <c r="AJ3" s="51"/>
      <c r="AK3" s="51"/>
      <c r="AL3" s="51"/>
      <c r="AM3" s="51"/>
      <c r="AW3" s="75">
        <v>-11800</v>
      </c>
      <c r="AX3" s="75">
        <f t="shared" si="1"/>
        <v>1.9139111130577151</v>
      </c>
      <c r="AY3" s="75">
        <f t="shared" si="2"/>
        <v>1.8508564995024297</v>
      </c>
      <c r="AZ3" s="75">
        <f t="shared" si="3"/>
        <v>6.3054613555285369E-2</v>
      </c>
      <c r="BA3" s="75">
        <f t="shared" si="4"/>
        <v>0.98496633852850735</v>
      </c>
      <c r="BB3" s="75">
        <f t="shared" si="5"/>
        <v>0.27904532899828532</v>
      </c>
      <c r="BC3" s="75">
        <f t="shared" si="6"/>
        <v>1.5018628700890631</v>
      </c>
      <c r="BD3" s="75">
        <f t="shared" si="7"/>
        <v>0.93333777282856401</v>
      </c>
      <c r="BE3" s="75">
        <f t="shared" si="8"/>
        <v>1.7230473244265703</v>
      </c>
      <c r="BF3" s="75">
        <f t="shared" si="8"/>
        <v>1.7230473249100529</v>
      </c>
      <c r="BG3" s="75">
        <f t="shared" si="8"/>
        <v>1.7230473395157155</v>
      </c>
      <c r="BH3" s="75">
        <f t="shared" si="8"/>
        <v>1.7230477807415057</v>
      </c>
      <c r="BI3" s="75">
        <f t="shared" si="8"/>
        <v>1.7230611092338077</v>
      </c>
      <c r="BJ3" s="75">
        <f t="shared" si="8"/>
        <v>1.7234631903791724</v>
      </c>
      <c r="BK3" s="75">
        <f t="shared" si="8"/>
        <v>1.7351345439689356</v>
      </c>
      <c r="BL3" s="75">
        <f t="shared" si="9"/>
        <v>1.9387847997694325</v>
      </c>
    </row>
    <row r="4" spans="1:64" s="75" customFormat="1" ht="12.95" customHeight="1" thickTop="1" thickBot="1" x14ac:dyDescent="0.25">
      <c r="A4" s="93" t="s">
        <v>54</v>
      </c>
      <c r="B4" s="77"/>
      <c r="C4" s="94">
        <v>44483.391000000003</v>
      </c>
      <c r="D4" s="95">
        <v>2.8313215</v>
      </c>
      <c r="S4" s="77"/>
      <c r="V4" s="75">
        <v>-2000</v>
      </c>
      <c r="W4" s="75">
        <f t="shared" si="0"/>
        <v>-1999.9999</v>
      </c>
      <c r="Z4" s="75">
        <v>-2.5000000000000002E-6</v>
      </c>
      <c r="AA4" s="96" t="s">
        <v>25</v>
      </c>
      <c r="AB4" s="97">
        <f t="shared" si="10"/>
        <v>-4.5304236890180471E-5</v>
      </c>
      <c r="AC4" s="52">
        <v>-4.5304236890180469</v>
      </c>
      <c r="AD4" s="98">
        <v>1.0000000000000001E-5</v>
      </c>
      <c r="AE4" s="92"/>
      <c r="AF4" s="52"/>
      <c r="AG4" s="52"/>
      <c r="AH4" s="52"/>
      <c r="AI4" s="52"/>
      <c r="AJ4" s="52"/>
      <c r="AK4" s="52"/>
      <c r="AL4" s="52"/>
      <c r="AM4" s="52"/>
      <c r="AW4" s="75">
        <v>-11600</v>
      </c>
      <c r="AX4" s="75">
        <f t="shared" si="1"/>
        <v>1.8719224638656273</v>
      </c>
      <c r="AY4" s="75">
        <f t="shared" si="2"/>
        <v>1.7969075678990321</v>
      </c>
      <c r="AZ4" s="75">
        <f t="shared" si="3"/>
        <v>7.5014895966595205E-2</v>
      </c>
      <c r="BA4" s="75">
        <f t="shared" si="4"/>
        <v>1.0085620630738727</v>
      </c>
      <c r="BB4" s="75">
        <f t="shared" si="5"/>
        <v>0.38108692265619482</v>
      </c>
      <c r="BC4" s="75">
        <f t="shared" si="6"/>
        <v>1.6100347150219612</v>
      </c>
      <c r="BD4" s="75">
        <f t="shared" si="7"/>
        <v>1.0400288581704442</v>
      </c>
      <c r="BE4" s="75">
        <f t="shared" si="8"/>
        <v>1.8289591375961642</v>
      </c>
      <c r="BF4" s="75">
        <f t="shared" si="8"/>
        <v>1.8289591461654597</v>
      </c>
      <c r="BG4" s="75">
        <f t="shared" si="8"/>
        <v>1.8289592999481632</v>
      </c>
      <c r="BH4" s="75">
        <f t="shared" si="8"/>
        <v>1.8289620596837302</v>
      </c>
      <c r="BI4" s="75">
        <f t="shared" si="8"/>
        <v>1.8290115801196833</v>
      </c>
      <c r="BJ4" s="75">
        <f t="shared" si="8"/>
        <v>1.8298985974628148</v>
      </c>
      <c r="BK4" s="75">
        <f t="shared" si="8"/>
        <v>1.8453128187615582</v>
      </c>
      <c r="BL4" s="75">
        <f t="shared" si="9"/>
        <v>2.0399883596392709</v>
      </c>
    </row>
    <row r="5" spans="1:64" s="75" customFormat="1" ht="12.95" customHeight="1" thickTop="1" x14ac:dyDescent="0.2">
      <c r="A5" s="7" t="s">
        <v>80</v>
      </c>
      <c r="B5" s="99"/>
      <c r="C5" s="9">
        <v>-9.5</v>
      </c>
      <c r="D5" s="100" t="s">
        <v>81</v>
      </c>
      <c r="S5" s="77"/>
      <c r="V5" s="75">
        <v>-1500</v>
      </c>
      <c r="W5" s="75">
        <f t="shared" si="0"/>
        <v>-1499.9999</v>
      </c>
      <c r="Z5" s="75">
        <v>3E-11</v>
      </c>
      <c r="AA5" s="96" t="s">
        <v>7</v>
      </c>
      <c r="AB5" s="97">
        <f t="shared" si="10"/>
        <v>9.5914709883251357E-9</v>
      </c>
      <c r="AC5" s="52">
        <v>0.95914709883251348</v>
      </c>
      <c r="AD5" s="75">
        <v>1E-8</v>
      </c>
      <c r="AE5" s="92"/>
      <c r="AF5" s="52"/>
      <c r="AG5" s="52"/>
      <c r="AH5" s="52"/>
      <c r="AI5" s="52"/>
      <c r="AJ5" s="52"/>
      <c r="AK5" s="52"/>
      <c r="AL5" s="52"/>
      <c r="AM5" s="52"/>
      <c r="AW5" s="75">
        <v>-11400</v>
      </c>
      <c r="AX5" s="75">
        <f t="shared" si="1"/>
        <v>1.8301182597060981</v>
      </c>
      <c r="AY5" s="75">
        <f t="shared" si="2"/>
        <v>1.7437259539747001</v>
      </c>
      <c r="AZ5" s="75">
        <f t="shared" si="3"/>
        <v>8.639230573139807E-2</v>
      </c>
      <c r="BA5" s="75">
        <f t="shared" si="4"/>
        <v>1.033202158400121</v>
      </c>
      <c r="BB5" s="75">
        <f t="shared" si="5"/>
        <v>0.48332304552067012</v>
      </c>
      <c r="BC5" s="75">
        <f t="shared" si="6"/>
        <v>1.7235096667524017</v>
      </c>
      <c r="BD5" s="75">
        <f t="shared" si="7"/>
        <v>1.1656867576987859</v>
      </c>
      <c r="BE5" s="75">
        <f t="shared" si="8"/>
        <v>1.9374359445933187</v>
      </c>
      <c r="BF5" s="75">
        <f t="shared" si="8"/>
        <v>1.937436000317398</v>
      </c>
      <c r="BG5" s="75">
        <f t="shared" si="8"/>
        <v>1.9374367125113567</v>
      </c>
      <c r="BH5" s="75">
        <f t="shared" si="8"/>
        <v>1.9374458147479037</v>
      </c>
      <c r="BI5" s="75">
        <f t="shared" si="8"/>
        <v>1.9375621274212873</v>
      </c>
      <c r="BJ5" s="75">
        <f t="shared" si="8"/>
        <v>1.9390453377982553</v>
      </c>
      <c r="BK5" s="75">
        <f t="shared" si="8"/>
        <v>1.9574832904573454</v>
      </c>
      <c r="BL5" s="75">
        <f t="shared" si="9"/>
        <v>2.1411919195091094</v>
      </c>
    </row>
    <row r="6" spans="1:64" s="75" customFormat="1" ht="12.95" customHeight="1" x14ac:dyDescent="0.2">
      <c r="A6" s="93" t="s">
        <v>55</v>
      </c>
      <c r="B6" s="77"/>
      <c r="S6" s="77"/>
      <c r="V6" s="75">
        <v>-1000</v>
      </c>
      <c r="W6" s="75">
        <f t="shared" si="0"/>
        <v>-999.99990000000003</v>
      </c>
      <c r="AA6" s="96" t="s">
        <v>87</v>
      </c>
      <c r="AB6" s="97">
        <f t="shared" si="10"/>
        <v>0.13282824624017817</v>
      </c>
      <c r="AC6" s="52">
        <v>13.282824624017817</v>
      </c>
      <c r="AD6" s="75">
        <v>0.01</v>
      </c>
      <c r="AE6" s="92" t="s">
        <v>5</v>
      </c>
      <c r="AF6" s="52"/>
      <c r="AG6" s="52"/>
      <c r="AH6" s="52"/>
      <c r="AI6" s="52"/>
      <c r="AJ6" s="52"/>
      <c r="AK6" s="52"/>
      <c r="AL6" s="52"/>
      <c r="AM6" s="52"/>
      <c r="AW6" s="75">
        <v>-11200</v>
      </c>
      <c r="AX6" s="75">
        <f t="shared" si="1"/>
        <v>1.7883061995215308</v>
      </c>
      <c r="AY6" s="75">
        <f t="shared" si="2"/>
        <v>1.6913116577294345</v>
      </c>
      <c r="AZ6" s="75">
        <f t="shared" si="3"/>
        <v>9.6994541792096392E-2</v>
      </c>
      <c r="BA6" s="75">
        <f t="shared" si="4"/>
        <v>1.0586013090045767</v>
      </c>
      <c r="BB6" s="75">
        <f t="shared" si="5"/>
        <v>0.58392782998356751</v>
      </c>
      <c r="BC6" s="75">
        <f t="shared" si="6"/>
        <v>1.8426217726114762</v>
      </c>
      <c r="BD6" s="75">
        <f t="shared" si="7"/>
        <v>1.316841582342013</v>
      </c>
      <c r="BE6" s="75">
        <f t="shared" si="8"/>
        <v>2.048574497920109</v>
      </c>
      <c r="BF6" s="75">
        <f t="shared" si="8"/>
        <v>2.0485747133876906</v>
      </c>
      <c r="BG6" s="75">
        <f t="shared" si="8"/>
        <v>2.0485768603592667</v>
      </c>
      <c r="BH6" s="75">
        <f t="shared" si="8"/>
        <v>2.0485982528218254</v>
      </c>
      <c r="BI6" s="75">
        <f t="shared" si="8"/>
        <v>2.0488113594422206</v>
      </c>
      <c r="BJ6" s="75">
        <f t="shared" si="8"/>
        <v>2.0509295119221824</v>
      </c>
      <c r="BK6" s="75">
        <f t="shared" si="8"/>
        <v>2.0715337300229097</v>
      </c>
      <c r="BL6" s="75">
        <f t="shared" si="9"/>
        <v>2.2423954793789473</v>
      </c>
    </row>
    <row r="7" spans="1:64" s="75" customFormat="1" ht="12.95" customHeight="1" x14ac:dyDescent="0.2">
      <c r="A7" s="75" t="s">
        <v>56</v>
      </c>
      <c r="B7" s="77"/>
      <c r="C7" s="75">
        <f>+C4</f>
        <v>44483.391000000003</v>
      </c>
      <c r="S7" s="77"/>
      <c r="V7" s="75">
        <v>-500</v>
      </c>
      <c r="W7" s="75">
        <f t="shared" si="0"/>
        <v>-499.99990000000003</v>
      </c>
      <c r="AA7" s="101" t="s">
        <v>31</v>
      </c>
      <c r="AB7" s="102">
        <f t="shared" si="10"/>
        <v>-0.21826229246097964</v>
      </c>
      <c r="AC7" s="52">
        <v>-0.21826229246097964</v>
      </c>
      <c r="AD7" s="75">
        <v>1</v>
      </c>
      <c r="AE7" s="92"/>
      <c r="AF7" s="52"/>
      <c r="AG7" s="52"/>
      <c r="AH7" s="52"/>
      <c r="AI7" s="52"/>
      <c r="AJ7" s="52"/>
      <c r="AK7" s="52"/>
      <c r="AL7" s="52"/>
      <c r="AM7" s="52"/>
      <c r="AW7" s="75">
        <v>-11000</v>
      </c>
      <c r="AX7" s="75">
        <f t="shared" si="1"/>
        <v>1.7462789865935984</v>
      </c>
      <c r="AY7" s="75">
        <f t="shared" si="2"/>
        <v>1.6396646791632348</v>
      </c>
      <c r="AZ7" s="75">
        <f t="shared" si="3"/>
        <v>0.10661430743036367</v>
      </c>
      <c r="BA7" s="75">
        <f t="shared" si="4"/>
        <v>1.08436048155429</v>
      </c>
      <c r="BB7" s="75">
        <f t="shared" si="5"/>
        <v>0.68059715354728934</v>
      </c>
      <c r="BC7" s="75">
        <f t="shared" si="6"/>
        <v>1.9676404433133885</v>
      </c>
      <c r="BD7" s="75">
        <f t="shared" si="7"/>
        <v>1.5033412657099046</v>
      </c>
      <c r="BE7" s="75">
        <f t="shared" si="8"/>
        <v>2.1624353714021374</v>
      </c>
      <c r="BF7" s="75">
        <f t="shared" si="8"/>
        <v>2.1624359681993539</v>
      </c>
      <c r="BG7" s="75">
        <f t="shared" si="8"/>
        <v>2.1624408708184886</v>
      </c>
      <c r="BH7" s="75">
        <f t="shared" si="8"/>
        <v>2.16248114390585</v>
      </c>
      <c r="BI7" s="75">
        <f t="shared" si="8"/>
        <v>2.1628118801776468</v>
      </c>
      <c r="BJ7" s="75">
        <f t="shared" si="8"/>
        <v>2.1655218736839101</v>
      </c>
      <c r="BK7" s="75">
        <f t="shared" si="8"/>
        <v>2.1873326699208824</v>
      </c>
      <c r="BL7" s="75">
        <f t="shared" si="9"/>
        <v>2.3435990392487858</v>
      </c>
    </row>
    <row r="8" spans="1:64" s="75" customFormat="1" ht="12.95" customHeight="1" x14ac:dyDescent="0.3">
      <c r="A8" s="75" t="s">
        <v>57</v>
      </c>
      <c r="B8" s="77"/>
      <c r="C8" s="75">
        <f>+D4</f>
        <v>2.8313215</v>
      </c>
      <c r="S8" s="77"/>
      <c r="V8" s="75">
        <v>0</v>
      </c>
      <c r="W8" s="75">
        <f t="shared" si="0"/>
        <v>1E-4</v>
      </c>
      <c r="AA8" s="96" t="s">
        <v>41</v>
      </c>
      <c r="AB8" s="102">
        <f t="shared" si="10"/>
        <v>96.254781297495924</v>
      </c>
      <c r="AC8" s="52">
        <v>9.6254781297495917</v>
      </c>
      <c r="AD8" s="75">
        <v>10</v>
      </c>
      <c r="AE8" s="92" t="s">
        <v>6</v>
      </c>
      <c r="AF8" s="52"/>
      <c r="AG8" s="52"/>
      <c r="AH8" s="52"/>
      <c r="AI8" s="52"/>
      <c r="AJ8" s="52"/>
      <c r="AK8" s="52"/>
      <c r="AL8" s="52"/>
      <c r="AM8" s="52"/>
      <c r="AW8" s="75">
        <v>-10800</v>
      </c>
      <c r="AX8" s="75">
        <f t="shared" si="1"/>
        <v>1.7038183212051492</v>
      </c>
      <c r="AY8" s="75">
        <f t="shared" si="2"/>
        <v>1.5887850182761012</v>
      </c>
      <c r="AZ8" s="75">
        <f t="shared" si="3"/>
        <v>0.11503330292904798</v>
      </c>
      <c r="BA8" s="75">
        <f t="shared" si="4"/>
        <v>1.1099502358881743</v>
      </c>
      <c r="BB8" s="75">
        <f t="shared" si="5"/>
        <v>0.7705290983446762</v>
      </c>
      <c r="BC8" s="75">
        <f t="shared" si="6"/>
        <v>2.0987338836532459</v>
      </c>
      <c r="BD8" s="75">
        <f t="shared" si="7"/>
        <v>1.7407611126793849</v>
      </c>
      <c r="BE8" s="75">
        <f t="shared" si="8"/>
        <v>2.2790299336328004</v>
      </c>
      <c r="BF8" s="75">
        <f t="shared" si="8"/>
        <v>2.2790312280317897</v>
      </c>
      <c r="BG8" s="75">
        <f t="shared" si="8"/>
        <v>2.2790403448591494</v>
      </c>
      <c r="BH8" s="75">
        <f t="shared" si="8"/>
        <v>2.279104554568852</v>
      </c>
      <c r="BI8" s="75">
        <f t="shared" si="8"/>
        <v>2.2795566465750579</v>
      </c>
      <c r="BJ8" s="75">
        <f t="shared" si="8"/>
        <v>2.2827330481734789</v>
      </c>
      <c r="BK8" s="75">
        <f t="shared" si="8"/>
        <v>2.3047307494726623</v>
      </c>
      <c r="BL8" s="75">
        <f t="shared" si="9"/>
        <v>2.4448025991186242</v>
      </c>
    </row>
    <row r="9" spans="1:64" s="75" customFormat="1" ht="12.95" customHeight="1" x14ac:dyDescent="0.3">
      <c r="A9" s="13" t="s">
        <v>85</v>
      </c>
      <c r="B9" s="18">
        <v>242</v>
      </c>
      <c r="C9" s="16" t="str">
        <f>"F"&amp;B9</f>
        <v>F242</v>
      </c>
      <c r="D9" s="17" t="str">
        <f>"G"&amp;B9</f>
        <v>G242</v>
      </c>
      <c r="S9" s="77"/>
      <c r="V9" s="75">
        <v>500</v>
      </c>
      <c r="W9" s="75">
        <f t="shared" si="0"/>
        <v>500.00009999999997</v>
      </c>
      <c r="AA9" s="101" t="s">
        <v>954</v>
      </c>
      <c r="AB9" s="102">
        <f t="shared" si="10"/>
        <v>290.15283136779419</v>
      </c>
      <c r="AC9" s="52">
        <v>29.01528313677942</v>
      </c>
      <c r="AD9" s="75">
        <v>10</v>
      </c>
      <c r="AE9" s="92" t="s">
        <v>36</v>
      </c>
      <c r="AF9" s="52"/>
      <c r="AG9" s="52"/>
      <c r="AH9" s="52"/>
      <c r="AI9" s="52"/>
      <c r="AJ9" s="52"/>
      <c r="AK9" s="52"/>
      <c r="AL9" s="52"/>
      <c r="AM9" s="52"/>
      <c r="AW9" s="75">
        <v>-10600</v>
      </c>
      <c r="AX9" s="75">
        <f t="shared" si="1"/>
        <v>1.6607014890285945</v>
      </c>
      <c r="AY9" s="75">
        <f t="shared" si="2"/>
        <v>1.5386726750680335</v>
      </c>
      <c r="AZ9" s="75">
        <f t="shared" si="3"/>
        <v>0.12202881396056103</v>
      </c>
      <c r="BA9" s="75">
        <f t="shared" si="4"/>
        <v>1.134702960257914</v>
      </c>
      <c r="BB9" s="75">
        <f t="shared" si="5"/>
        <v>0.85046184080215437</v>
      </c>
      <c r="BC9" s="75">
        <f t="shared" si="6"/>
        <v>2.2359257005389876</v>
      </c>
      <c r="BD9" s="75">
        <f t="shared" si="7"/>
        <v>2.0552681715043932</v>
      </c>
      <c r="BE9" s="75">
        <f t="shared" si="8"/>
        <v>2.3983059489995533</v>
      </c>
      <c r="BF9" s="75">
        <f t="shared" si="8"/>
        <v>2.3983082517725833</v>
      </c>
      <c r="BG9" s="75">
        <f t="shared" si="8"/>
        <v>2.3983225817097216</v>
      </c>
      <c r="BH9" s="75">
        <f t="shared" si="8"/>
        <v>2.3984117513019365</v>
      </c>
      <c r="BI9" s="75">
        <f t="shared" si="8"/>
        <v>2.3989664547040817</v>
      </c>
      <c r="BJ9" s="75">
        <f t="shared" si="8"/>
        <v>2.402410819450834</v>
      </c>
      <c r="BK9" s="75">
        <f t="shared" si="8"/>
        <v>2.4235622433292243</v>
      </c>
      <c r="BL9" s="75">
        <f t="shared" si="9"/>
        <v>2.5460061589884626</v>
      </c>
    </row>
    <row r="10" spans="1:64" s="75" customFormat="1" ht="12.95" customHeight="1" thickBot="1" x14ac:dyDescent="0.25">
      <c r="A10" s="100"/>
      <c r="B10" s="99"/>
      <c r="C10" s="103" t="s">
        <v>73</v>
      </c>
      <c r="S10" s="77"/>
      <c r="V10" s="75">
        <v>1000</v>
      </c>
      <c r="W10" s="75">
        <f t="shared" si="0"/>
        <v>1000.0001</v>
      </c>
      <c r="Z10" s="75">
        <f>Y10/AD10</f>
        <v>0</v>
      </c>
      <c r="AA10" s="104" t="s">
        <v>33</v>
      </c>
      <c r="AB10" s="105">
        <f t="shared" si="10"/>
        <v>28560.998549616568</v>
      </c>
      <c r="AC10" s="53">
        <v>2.856099854961657</v>
      </c>
      <c r="AD10" s="75">
        <v>10000</v>
      </c>
      <c r="AE10" s="92" t="s">
        <v>32</v>
      </c>
      <c r="AF10" s="53"/>
      <c r="AG10" s="53"/>
      <c r="AH10" s="53"/>
      <c r="AI10" s="53"/>
      <c r="AJ10" s="53"/>
      <c r="AK10" s="53"/>
      <c r="AL10" s="53"/>
      <c r="AM10" s="53"/>
      <c r="AW10" s="75">
        <v>-10400</v>
      </c>
      <c r="AX10" s="75">
        <f t="shared" si="1"/>
        <v>1.6167109561405186</v>
      </c>
      <c r="AY10" s="75">
        <f t="shared" si="2"/>
        <v>1.4893276495390317</v>
      </c>
      <c r="AZ10" s="75">
        <f t="shared" si="3"/>
        <v>0.127383306601487</v>
      </c>
      <c r="BA10" s="75">
        <f t="shared" si="4"/>
        <v>1.1578212259036724</v>
      </c>
      <c r="BB10" s="75">
        <f t="shared" si="5"/>
        <v>0.9167970833679705</v>
      </c>
      <c r="BC10" s="75">
        <f t="shared" si="6"/>
        <v>2.3790479776658766</v>
      </c>
      <c r="BD10" s="75">
        <f t="shared" si="7"/>
        <v>2.4944573963001031</v>
      </c>
      <c r="BE10" s="75">
        <f t="shared" si="8"/>
        <v>2.520133129638102</v>
      </c>
      <c r="BF10" s="75">
        <f t="shared" si="8"/>
        <v>2.5201365676872438</v>
      </c>
      <c r="BG10" s="75">
        <f t="shared" si="8"/>
        <v>2.5201559418503785</v>
      </c>
      <c r="BH10" s="75">
        <f t="shared" si="8"/>
        <v>2.5202651144966275</v>
      </c>
      <c r="BI10" s="75">
        <f t="shared" si="8"/>
        <v>2.5208801386562416</v>
      </c>
      <c r="BJ10" s="75">
        <f t="shared" si="8"/>
        <v>2.5243398434595106</v>
      </c>
      <c r="BK10" s="75">
        <f t="shared" si="8"/>
        <v>2.5436467574085011</v>
      </c>
      <c r="BL10" s="75">
        <f t="shared" si="9"/>
        <v>2.647209718858301</v>
      </c>
    </row>
    <row r="11" spans="1:64" s="75" customFormat="1" ht="12.95" customHeight="1" x14ac:dyDescent="0.2">
      <c r="A11" s="100" t="s">
        <v>70</v>
      </c>
      <c r="B11" s="99"/>
      <c r="C11" s="15">
        <f ca="1">INTERCEPT(INDIRECT($D$9):G991,INDIRECT($C$9):F991)</f>
        <v>0.1845497364400028</v>
      </c>
      <c r="D11" s="106">
        <f>AB3</f>
        <v>-1.9249916216091761E-2</v>
      </c>
      <c r="E11" s="107">
        <v>0.03</v>
      </c>
      <c r="F11" s="75">
        <v>1</v>
      </c>
      <c r="S11" s="77"/>
      <c r="V11" s="75">
        <v>1500</v>
      </c>
      <c r="W11" s="75">
        <f t="shared" si="0"/>
        <v>1500.0001</v>
      </c>
      <c r="AA11" s="108" t="s">
        <v>42</v>
      </c>
      <c r="AB11" s="17">
        <f>1-AB7^2</f>
        <v>0.95236157168967783</v>
      </c>
      <c r="AC11" s="17">
        <f>SUM(AE21:AE1950)</f>
        <v>1.8649508105543128E-2</v>
      </c>
      <c r="AD11" s="108" t="s">
        <v>43</v>
      </c>
      <c r="AE11" s="92"/>
      <c r="AF11" s="17"/>
      <c r="AG11" s="17"/>
      <c r="AH11" s="17"/>
      <c r="AI11" s="17"/>
      <c r="AJ11" s="17"/>
      <c r="AK11" s="17"/>
      <c r="AL11" s="17"/>
      <c r="AM11" s="17"/>
      <c r="AW11" s="75">
        <v>-10200</v>
      </c>
      <c r="AX11" s="75">
        <f t="shared" si="1"/>
        <v>1.5716469900408014</v>
      </c>
      <c r="AY11" s="75">
        <f t="shared" si="2"/>
        <v>1.4407499416890961</v>
      </c>
      <c r="AZ11" s="75">
        <f t="shared" si="3"/>
        <v>0.13089704835170538</v>
      </c>
      <c r="BA11" s="75">
        <f t="shared" si="4"/>
        <v>1.1784098206804043</v>
      </c>
      <c r="BB11" s="75">
        <f t="shared" si="5"/>
        <v>0.96583184311009151</v>
      </c>
      <c r="BC11" s="75">
        <f t="shared" si="6"/>
        <v>2.5276971274144859</v>
      </c>
      <c r="BD11" s="75">
        <f t="shared" si="7"/>
        <v>3.1549189262758226</v>
      </c>
      <c r="BE11" s="75">
        <f t="shared" si="8"/>
        <v>2.6442907808842175</v>
      </c>
      <c r="BF11" s="75">
        <f t="shared" si="8"/>
        <v>2.6442951136388921</v>
      </c>
      <c r="BG11" s="75">
        <f t="shared" si="8"/>
        <v>2.6443177004865062</v>
      </c>
      <c r="BH11" s="75">
        <f t="shared" si="8"/>
        <v>2.6444354422689402</v>
      </c>
      <c r="BI11" s="75">
        <f t="shared" si="8"/>
        <v>2.6450490904402519</v>
      </c>
      <c r="BJ11" s="75">
        <f t="shared" si="8"/>
        <v>2.6482440182609555</v>
      </c>
      <c r="BK11" s="75">
        <f t="shared" si="8"/>
        <v>2.6647910749440959</v>
      </c>
      <c r="BL11" s="75">
        <f t="shared" si="9"/>
        <v>2.748413278728139</v>
      </c>
    </row>
    <row r="12" spans="1:64" s="75" customFormat="1" ht="12.95" customHeight="1" x14ac:dyDescent="0.2">
      <c r="A12" s="100" t="s">
        <v>71</v>
      </c>
      <c r="B12" s="99"/>
      <c r="C12" s="15">
        <f ca="1">SLOPE(INDIRECT($D$9):G991,INDIRECT($C$9):F991)</f>
        <v>-3.9690815838070618E-5</v>
      </c>
      <c r="D12" s="106">
        <f>AB4</f>
        <v>-4.5304236890180471E-5</v>
      </c>
      <c r="E12" s="109">
        <v>-2.5000000000000001E-2</v>
      </c>
      <c r="F12" s="98">
        <v>1E-4</v>
      </c>
      <c r="S12" s="77"/>
      <c r="V12" s="75">
        <v>2000</v>
      </c>
      <c r="W12" s="75">
        <f t="shared" si="0"/>
        <v>2000.0001</v>
      </c>
      <c r="AA12" s="110" t="s">
        <v>27</v>
      </c>
      <c r="AB12" s="17">
        <f>AB7*SIN(RADIANS(AB9))</f>
        <v>0.20489961374136029</v>
      </c>
      <c r="AE12" s="92"/>
      <c r="AW12" s="75">
        <v>-10000</v>
      </c>
      <c r="AX12" s="75">
        <f t="shared" si="1"/>
        <v>1.5253426589969261</v>
      </c>
      <c r="AY12" s="75">
        <f t="shared" si="2"/>
        <v>1.3929395515182266</v>
      </c>
      <c r="AZ12" s="75">
        <f t="shared" si="3"/>
        <v>0.13240310747869949</v>
      </c>
      <c r="BA12" s="75">
        <f t="shared" si="4"/>
        <v>1.1955365931363353</v>
      </c>
      <c r="BB12" s="75">
        <f t="shared" si="5"/>
        <v>0.99410257891327014</v>
      </c>
      <c r="BC12" s="75">
        <f t="shared" si="6"/>
        <v>2.6812018865224614</v>
      </c>
      <c r="BD12" s="75">
        <f t="shared" si="7"/>
        <v>4.2671315341144993</v>
      </c>
      <c r="BE12" s="75">
        <f t="shared" si="8"/>
        <v>2.7704603957185143</v>
      </c>
      <c r="BF12" s="75">
        <f t="shared" si="8"/>
        <v>2.7704649431459987</v>
      </c>
      <c r="BG12" s="75">
        <f t="shared" si="8"/>
        <v>2.7704872998118235</v>
      </c>
      <c r="BH12" s="75">
        <f t="shared" si="8"/>
        <v>2.7705972097877325</v>
      </c>
      <c r="BI12" s="75">
        <f t="shared" si="8"/>
        <v>2.7711374815760905</v>
      </c>
      <c r="BJ12" s="75">
        <f t="shared" si="8"/>
        <v>2.7737915896740031</v>
      </c>
      <c r="BK12" s="75">
        <f t="shared" si="8"/>
        <v>2.7867911337539328</v>
      </c>
      <c r="BL12" s="75">
        <f t="shared" si="9"/>
        <v>2.8496168385979774</v>
      </c>
    </row>
    <row r="13" spans="1:64" s="75" customFormat="1" ht="12.95" customHeight="1" thickBot="1" x14ac:dyDescent="0.35">
      <c r="A13" s="100" t="s">
        <v>88</v>
      </c>
      <c r="B13" s="99"/>
      <c r="C13" s="77"/>
      <c r="D13" s="106">
        <f>AB5</f>
        <v>9.5914709883251357E-9</v>
      </c>
      <c r="E13" s="111">
        <v>3.0000000000000001E-3</v>
      </c>
      <c r="F13" s="98">
        <v>1E-8</v>
      </c>
      <c r="S13" s="77"/>
      <c r="V13" s="75">
        <v>2500</v>
      </c>
      <c r="W13" s="75">
        <f t="shared" si="0"/>
        <v>2500.0001000000002</v>
      </c>
      <c r="AA13" s="54" t="s">
        <v>44</v>
      </c>
      <c r="AB13" s="55">
        <f>AB6*86400*300000/149600000</f>
        <v>23.014091861934613</v>
      </c>
      <c r="AC13" s="75" t="s">
        <v>3</v>
      </c>
      <c r="AE13" s="92"/>
      <c r="AW13" s="75">
        <v>-9800</v>
      </c>
      <c r="AX13" s="75">
        <f t="shared" si="1"/>
        <v>1.4776796904675638</v>
      </c>
      <c r="AY13" s="75">
        <f t="shared" si="2"/>
        <v>1.3458964790264227</v>
      </c>
      <c r="AZ13" s="75">
        <f t="shared" si="3"/>
        <v>0.13178321144114105</v>
      </c>
      <c r="BA13" s="75">
        <f t="shared" si="4"/>
        <v>1.2083209158492845</v>
      </c>
      <c r="BB13" s="75">
        <f t="shared" si="5"/>
        <v>0.99881170388578555</v>
      </c>
      <c r="BC13" s="75">
        <f t="shared" si="6"/>
        <v>2.8386145263029223</v>
      </c>
      <c r="BD13" s="75">
        <f t="shared" si="7"/>
        <v>6.5505628037593047</v>
      </c>
      <c r="BE13" s="75">
        <f t="shared" si="8"/>
        <v>2.8982262803664991</v>
      </c>
      <c r="BF13" s="75">
        <f t="shared" si="8"/>
        <v>2.8982300550466955</v>
      </c>
      <c r="BG13" s="75">
        <f t="shared" si="8"/>
        <v>2.8982478743245306</v>
      </c>
      <c r="BH13" s="75">
        <f t="shared" si="8"/>
        <v>2.8983319934097276</v>
      </c>
      <c r="BI13" s="75">
        <f t="shared" si="8"/>
        <v>2.8987290688830876</v>
      </c>
      <c r="BJ13" s="75">
        <f t="shared" si="8"/>
        <v>2.9006028966274577</v>
      </c>
      <c r="BK13" s="75">
        <f t="shared" si="8"/>
        <v>2.9094341144946152</v>
      </c>
      <c r="BL13" s="75">
        <f t="shared" si="9"/>
        <v>2.9508203984678159</v>
      </c>
    </row>
    <row r="14" spans="1:64" s="75" customFormat="1" ht="12.95" customHeight="1" x14ac:dyDescent="0.2">
      <c r="A14" s="100"/>
      <c r="B14" s="99"/>
      <c r="C14" s="100"/>
      <c r="D14" s="63" t="str">
        <f>"G"&amp;B14</f>
        <v>G</v>
      </c>
      <c r="E14" s="75">
        <f>SUM(T21:T9295)</f>
        <v>0</v>
      </c>
      <c r="S14" s="77"/>
      <c r="V14" s="75">
        <v>3000</v>
      </c>
      <c r="W14" s="75">
        <f t="shared" si="0"/>
        <v>3000.0001000000002</v>
      </c>
      <c r="AA14" s="54" t="s">
        <v>28</v>
      </c>
      <c r="AB14" s="17">
        <f>2*AB5*365.24/C8</f>
        <v>2.4745963069018283E-6</v>
      </c>
      <c r="AC14" s="75" t="s">
        <v>52</v>
      </c>
      <c r="AE14" s="92"/>
      <c r="AW14" s="75">
        <v>-9600</v>
      </c>
      <c r="AX14" s="75">
        <f t="shared" si="1"/>
        <v>1.4286028316364523</v>
      </c>
      <c r="AY14" s="75">
        <f t="shared" si="2"/>
        <v>1.2996207242136855</v>
      </c>
      <c r="AZ14" s="75">
        <f t="shared" si="3"/>
        <v>0.12898210742276689</v>
      </c>
      <c r="BA14" s="75">
        <f t="shared" si="4"/>
        <v>1.2160388945243656</v>
      </c>
      <c r="BB14" s="75">
        <f t="shared" si="5"/>
        <v>0.97826469346724954</v>
      </c>
      <c r="BC14" s="75">
        <f t="shared" si="6"/>
        <v>2.9987349698060863</v>
      </c>
      <c r="BD14" s="75">
        <f t="shared" si="7"/>
        <v>13.976129272926814</v>
      </c>
      <c r="BE14" s="75">
        <f t="shared" si="8"/>
        <v>3.0270866316593805</v>
      </c>
      <c r="BF14" s="75">
        <f t="shared" si="8"/>
        <v>3.0270886650158326</v>
      </c>
      <c r="BG14" s="75">
        <f t="shared" si="8"/>
        <v>3.0270980425329972</v>
      </c>
      <c r="BH14" s="75">
        <f t="shared" si="8"/>
        <v>3.0271412900226409</v>
      </c>
      <c r="BI14" s="75">
        <f t="shared" si="8"/>
        <v>3.0273407371950345</v>
      </c>
      <c r="BJ14" s="75">
        <f t="shared" si="8"/>
        <v>3.028260481346233</v>
      </c>
      <c r="BK14" s="75">
        <f t="shared" si="8"/>
        <v>3.0325006185315124</v>
      </c>
      <c r="BL14" s="75">
        <f t="shared" si="9"/>
        <v>3.0520239583376543</v>
      </c>
    </row>
    <row r="15" spans="1:64" s="75" customFormat="1" ht="12.95" customHeight="1" x14ac:dyDescent="0.3">
      <c r="A15" s="11" t="s">
        <v>72</v>
      </c>
      <c r="B15" s="99"/>
      <c r="C15" s="12">
        <f ca="1">(C7+C11)+(C8+C12)*INT(MAX(F21:F3532))</f>
        <v>59837.616800942153</v>
      </c>
      <c r="E15" s="13" t="s">
        <v>949</v>
      </c>
      <c r="F15" s="9">
        <v>1</v>
      </c>
      <c r="R15" s="75" t="s">
        <v>187</v>
      </c>
      <c r="S15" s="77">
        <v>0.2</v>
      </c>
      <c r="V15" s="75">
        <v>3500</v>
      </c>
      <c r="W15" s="75">
        <f t="shared" si="0"/>
        <v>3500.0001000000002</v>
      </c>
      <c r="AA15" s="110" t="s">
        <v>45</v>
      </c>
      <c r="AB15" s="56">
        <f>(AB10-AB2)/AD2</f>
        <v>-5623.6610538165432</v>
      </c>
      <c r="AC15" s="75" t="s">
        <v>34</v>
      </c>
      <c r="AE15" s="92"/>
      <c r="AW15" s="75">
        <v>-9400</v>
      </c>
      <c r="AX15" s="75">
        <f t="shared" si="1"/>
        <v>1.378129929698932</v>
      </c>
      <c r="AY15" s="75">
        <f t="shared" si="2"/>
        <v>1.2541122870800137</v>
      </c>
      <c r="AZ15" s="75">
        <f t="shared" si="3"/>
        <v>0.12401764261891846</v>
      </c>
      <c r="BA15" s="75">
        <f t="shared" si="4"/>
        <v>1.2182246225897024</v>
      </c>
      <c r="BB15" s="75">
        <f t="shared" si="5"/>
        <v>0.9322142792536664</v>
      </c>
      <c r="BC15" s="75">
        <f t="shared" si="6"/>
        <v>-3.1230133703248244</v>
      </c>
      <c r="BD15" s="75">
        <f t="shared" si="7"/>
        <v>-107.64368245636989</v>
      </c>
      <c r="BE15" s="75">
        <f t="shared" si="8"/>
        <v>3.1564757591446133</v>
      </c>
      <c r="BF15" s="75">
        <f t="shared" si="8"/>
        <v>3.1564754847792682</v>
      </c>
      <c r="BG15" s="75">
        <f t="shared" si="8"/>
        <v>3.1564742275958677</v>
      </c>
      <c r="BH15" s="75">
        <f t="shared" si="8"/>
        <v>3.1564684669921745</v>
      </c>
      <c r="BI15" s="75">
        <f t="shared" si="8"/>
        <v>3.1564420710447205</v>
      </c>
      <c r="BJ15" s="75">
        <f t="shared" si="8"/>
        <v>3.156321120998784</v>
      </c>
      <c r="BK15" s="75">
        <f t="shared" si="8"/>
        <v>3.1557669131375059</v>
      </c>
      <c r="BL15" s="75">
        <f t="shared" si="9"/>
        <v>3.1532275182074923</v>
      </c>
    </row>
    <row r="16" spans="1:64" s="75" customFormat="1" ht="12.95" customHeight="1" x14ac:dyDescent="0.3">
      <c r="A16" s="11" t="s">
        <v>58</v>
      </c>
      <c r="B16" s="99"/>
      <c r="C16" s="12">
        <f ca="1">+C8+C12</f>
        <v>2.8312818091841621</v>
      </c>
      <c r="E16" s="13" t="s">
        <v>82</v>
      </c>
      <c r="F16" s="15">
        <f ca="1">NOW()+15018.5+$C$5/24</f>
        <v>60314.576958101847</v>
      </c>
      <c r="R16" s="75" t="s">
        <v>190</v>
      </c>
      <c r="S16" s="77">
        <v>0.1</v>
      </c>
      <c r="V16" s="75">
        <v>4000</v>
      </c>
      <c r="W16" s="75">
        <f t="shared" si="0"/>
        <v>4000.0001000000002</v>
      </c>
      <c r="AA16" s="108" t="s">
        <v>46</v>
      </c>
      <c r="AB16" s="56">
        <f>365.24*AB8</f>
        <v>35156.096321097415</v>
      </c>
      <c r="AC16" s="75" t="s">
        <v>5</v>
      </c>
      <c r="AD16" s="17"/>
      <c r="AE16" s="92"/>
      <c r="AW16" s="75">
        <v>-9200</v>
      </c>
      <c r="AX16" s="75">
        <f t="shared" si="1"/>
        <v>1.3263552946021278</v>
      </c>
      <c r="AY16" s="75">
        <f t="shared" si="2"/>
        <v>1.209371167625408</v>
      </c>
      <c r="AZ16" s="75">
        <f t="shared" si="3"/>
        <v>0.11698412697671973</v>
      </c>
      <c r="BA16" s="75">
        <f t="shared" si="4"/>
        <v>1.2147420906275901</v>
      </c>
      <c r="BB16" s="75">
        <f t="shared" si="5"/>
        <v>0.86200886897882156</v>
      </c>
      <c r="BC16" s="75">
        <f t="shared" si="6"/>
        <v>-2.9617491060814127</v>
      </c>
      <c r="BD16" s="75">
        <f t="shared" si="7"/>
        <v>-11.090786978956301</v>
      </c>
      <c r="BE16" s="75">
        <f t="shared" si="8"/>
        <v>3.2857956447052166</v>
      </c>
      <c r="BF16" s="75">
        <f t="shared" si="8"/>
        <v>3.2857931406865766</v>
      </c>
      <c r="BG16" s="75">
        <f t="shared" si="8"/>
        <v>3.2857815478549761</v>
      </c>
      <c r="BH16" s="75">
        <f t="shared" si="8"/>
        <v>3.2857278768855651</v>
      </c>
      <c r="BI16" s="75">
        <f t="shared" si="8"/>
        <v>3.2854794035251111</v>
      </c>
      <c r="BJ16" s="75">
        <f t="shared" si="8"/>
        <v>3.2843291957077678</v>
      </c>
      <c r="BK16" s="75">
        <f t="shared" si="8"/>
        <v>3.2790072210443357</v>
      </c>
      <c r="BL16" s="75">
        <f t="shared" si="9"/>
        <v>3.2544310780773307</v>
      </c>
    </row>
    <row r="17" spans="1:64" s="75" customFormat="1" ht="12.95" customHeight="1" thickBot="1" x14ac:dyDescent="0.35">
      <c r="A17" s="13" t="s">
        <v>79</v>
      </c>
      <c r="B17" s="99"/>
      <c r="C17" s="100">
        <f>COUNT(C21:C2190)</f>
        <v>233</v>
      </c>
      <c r="E17" s="13" t="s">
        <v>950</v>
      </c>
      <c r="F17" s="15">
        <f ca="1">ROUND(2*(F16-$C$7)/$C$8,0)/2+F15</f>
        <v>5592.5</v>
      </c>
      <c r="R17" s="75" t="s">
        <v>184</v>
      </c>
      <c r="S17" s="77">
        <v>1</v>
      </c>
      <c r="AA17" s="108" t="s">
        <v>47</v>
      </c>
      <c r="AB17" s="57">
        <f>AB13^3/AB8^2</f>
        <v>1.3156394989111981</v>
      </c>
      <c r="AE17" s="92"/>
      <c r="AW17" s="75">
        <v>-9000</v>
      </c>
      <c r="AX17" s="75">
        <f t="shared" si="1"/>
        <v>1.2734451173294326</v>
      </c>
      <c r="AY17" s="75">
        <f t="shared" si="2"/>
        <v>1.1653973658498686</v>
      </c>
      <c r="AZ17" s="75">
        <f t="shared" si="3"/>
        <v>0.10804775147956397</v>
      </c>
      <c r="BA17" s="75">
        <f t="shared" si="4"/>
        <v>1.2058071483667214</v>
      </c>
      <c r="BB17" s="75">
        <f t="shared" si="5"/>
        <v>0.77048659973379729</v>
      </c>
      <c r="BC17" s="75">
        <f t="shared" si="6"/>
        <v>-2.8021337338324033</v>
      </c>
      <c r="BD17" s="75">
        <f t="shared" si="7"/>
        <v>-5.8350436694353958</v>
      </c>
      <c r="BE17" s="75">
        <f t="shared" si="8"/>
        <v>3.4144525584951335</v>
      </c>
      <c r="BF17" s="75">
        <f t="shared" si="8"/>
        <v>3.4144485133124576</v>
      </c>
      <c r="BG17" s="75">
        <f t="shared" si="8"/>
        <v>3.4144292677939707</v>
      </c>
      <c r="BH17" s="75">
        <f t="shared" si="8"/>
        <v>3.4143377059857651</v>
      </c>
      <c r="BI17" s="75">
        <f t="shared" si="8"/>
        <v>3.4139021268174563</v>
      </c>
      <c r="BJ17" s="75">
        <f t="shared" si="8"/>
        <v>3.4118307069474856</v>
      </c>
      <c r="BK17" s="75">
        <f t="shared" si="8"/>
        <v>3.4019960309165902</v>
      </c>
      <c r="BL17" s="75">
        <f t="shared" si="9"/>
        <v>3.3556346379471691</v>
      </c>
    </row>
    <row r="18" spans="1:64" s="75" customFormat="1" ht="12.95" customHeight="1" thickTop="1" thickBot="1" x14ac:dyDescent="0.35">
      <c r="A18" s="11" t="s">
        <v>59</v>
      </c>
      <c r="B18" s="99"/>
      <c r="C18" s="112">
        <f ca="1">+C15</f>
        <v>59837.616800942153</v>
      </c>
      <c r="D18" s="113">
        <f ca="1">+C16</f>
        <v>2.8312818091841621</v>
      </c>
      <c r="E18" s="13" t="s">
        <v>83</v>
      </c>
      <c r="F18" s="17">
        <f ca="1">ROUND(2*(F16-$C$15)/$C$16,0)/2+F15</f>
        <v>169.5</v>
      </c>
      <c r="R18" s="75" t="s">
        <v>182</v>
      </c>
      <c r="S18" s="77">
        <v>1</v>
      </c>
      <c r="AA18" s="114" t="s">
        <v>48</v>
      </c>
      <c r="AB18" s="58">
        <f>2*PI()/(AB8*365.2422)*AD2</f>
        <v>5.0601779934919165E-4</v>
      </c>
      <c r="AC18" s="115" t="s">
        <v>26</v>
      </c>
      <c r="AD18" s="115"/>
      <c r="AE18" s="116"/>
      <c r="AW18" s="75">
        <v>-8800</v>
      </c>
      <c r="AX18" s="75">
        <f t="shared" si="1"/>
        <v>1.2196254694172484</v>
      </c>
      <c r="AY18" s="75">
        <f t="shared" si="2"/>
        <v>1.122190881753395</v>
      </c>
      <c r="AZ18" s="75">
        <f t="shared" si="3"/>
        <v>9.7434587663853364E-2</v>
      </c>
      <c r="BA18" s="75">
        <f t="shared" si="4"/>
        <v>1.1919528532413244</v>
      </c>
      <c r="BB18" s="75">
        <f t="shared" si="5"/>
        <v>0.6616313017619837</v>
      </c>
      <c r="BC18" s="75">
        <f t="shared" si="6"/>
        <v>-2.6455218302569112</v>
      </c>
      <c r="BD18" s="75">
        <f t="shared" si="7"/>
        <v>-3.9486628144022151</v>
      </c>
      <c r="BE18" s="75">
        <f t="shared" ref="BE18:BK33" si="11">$BL18+$AB$7*SIN(BF18)</f>
        <v>3.5418929916178485</v>
      </c>
      <c r="BF18" s="75">
        <f t="shared" si="11"/>
        <v>3.5418884131655393</v>
      </c>
      <c r="BG18" s="75">
        <f t="shared" si="11"/>
        <v>3.5418656357823748</v>
      </c>
      <c r="BH18" s="75">
        <f t="shared" si="11"/>
        <v>3.5417523236381685</v>
      </c>
      <c r="BI18" s="75">
        <f t="shared" si="11"/>
        <v>3.541188702935314</v>
      </c>
      <c r="BJ18" s="75">
        <f t="shared" si="11"/>
        <v>3.5383872106122878</v>
      </c>
      <c r="BK18" s="75">
        <f t="shared" si="11"/>
        <v>3.5245104051043015</v>
      </c>
      <c r="BL18" s="75">
        <f t="shared" si="9"/>
        <v>3.4568381978170075</v>
      </c>
    </row>
    <row r="19" spans="1:64" s="75" customFormat="1" ht="12.95" customHeight="1" thickTop="1" x14ac:dyDescent="0.2">
      <c r="B19" s="77"/>
      <c r="E19" s="13" t="s">
        <v>84</v>
      </c>
      <c r="F19" s="14">
        <f ca="1">+$C$15+$C$16*F18-15018.5-$C$5/24</f>
        <v>45299.414900932206</v>
      </c>
      <c r="S19" s="77"/>
      <c r="AA19" s="59"/>
      <c r="AC19" s="59"/>
      <c r="AW19" s="75">
        <v>-8600</v>
      </c>
      <c r="AX19" s="75">
        <f t="shared" si="1"/>
        <v>1.1651650637466506</v>
      </c>
      <c r="AY19" s="75">
        <f t="shared" si="2"/>
        <v>1.0797517153359872</v>
      </c>
      <c r="AZ19" s="75">
        <f t="shared" si="3"/>
        <v>8.5413348410663392E-2</v>
      </c>
      <c r="BA19" s="75">
        <f t="shared" si="4"/>
        <v>1.1739486460899751</v>
      </c>
      <c r="BB19" s="75">
        <f t="shared" si="5"/>
        <v>0.54007812831093915</v>
      </c>
      <c r="BC19" s="75">
        <f t="shared" si="6"/>
        <v>-2.4930595258244361</v>
      </c>
      <c r="BD19" s="75">
        <f t="shared" si="7"/>
        <v>-2.9750283392528476</v>
      </c>
      <c r="BE19" s="75">
        <f t="shared" si="11"/>
        <v>3.667633367507467</v>
      </c>
      <c r="BF19" s="75">
        <f t="shared" si="11"/>
        <v>3.6676291957288898</v>
      </c>
      <c r="BG19" s="75">
        <f t="shared" si="11"/>
        <v>3.6676070942117267</v>
      </c>
      <c r="BH19" s="75">
        <f t="shared" si="11"/>
        <v>3.667490008101578</v>
      </c>
      <c r="BI19" s="75">
        <f t="shared" si="11"/>
        <v>3.6668698594776576</v>
      </c>
      <c r="BJ19" s="75">
        <f t="shared" si="11"/>
        <v>3.6635889355890994</v>
      </c>
      <c r="BK19" s="75">
        <f t="shared" si="11"/>
        <v>3.6463322610579283</v>
      </c>
      <c r="BL19" s="75">
        <f t="shared" si="9"/>
        <v>3.5580417576868459</v>
      </c>
    </row>
    <row r="20" spans="1:64" s="75" customFormat="1" ht="12.95" customHeight="1" thickBot="1" x14ac:dyDescent="0.25">
      <c r="A20" s="103" t="s">
        <v>60</v>
      </c>
      <c r="B20" s="103" t="s">
        <v>61</v>
      </c>
      <c r="C20" s="103" t="s">
        <v>62</v>
      </c>
      <c r="D20" s="103" t="s">
        <v>67</v>
      </c>
      <c r="E20" s="103" t="s">
        <v>63</v>
      </c>
      <c r="F20" s="103" t="s">
        <v>64</v>
      </c>
      <c r="G20" s="103" t="s">
        <v>65</v>
      </c>
      <c r="H20" s="5" t="s">
        <v>187</v>
      </c>
      <c r="I20" s="5" t="s">
        <v>190</v>
      </c>
      <c r="J20" s="5" t="s">
        <v>184</v>
      </c>
      <c r="K20" s="5" t="s">
        <v>182</v>
      </c>
      <c r="L20" s="5" t="s">
        <v>76</v>
      </c>
      <c r="M20" s="5" t="s">
        <v>77</v>
      </c>
      <c r="N20" s="5" t="s">
        <v>78</v>
      </c>
      <c r="O20" s="5" t="s">
        <v>74</v>
      </c>
      <c r="P20" s="5" t="s">
        <v>11</v>
      </c>
      <c r="Q20" s="103" t="s">
        <v>69</v>
      </c>
      <c r="R20" s="117" t="s">
        <v>89</v>
      </c>
      <c r="S20" s="118" t="s">
        <v>951</v>
      </c>
      <c r="T20" s="117"/>
      <c r="U20" s="21" t="s">
        <v>174</v>
      </c>
      <c r="Z20" s="103" t="s">
        <v>64</v>
      </c>
      <c r="AA20" s="5" t="s">
        <v>35</v>
      </c>
      <c r="AB20" s="5" t="s">
        <v>37</v>
      </c>
      <c r="AC20" s="5" t="s">
        <v>38</v>
      </c>
      <c r="AD20" s="5" t="s">
        <v>29</v>
      </c>
      <c r="AE20" s="5" t="s">
        <v>49</v>
      </c>
      <c r="AF20" s="5" t="s">
        <v>4</v>
      </c>
      <c r="AG20" s="21"/>
      <c r="AH20" s="5" t="s">
        <v>12</v>
      </c>
      <c r="AI20" s="5" t="s">
        <v>13</v>
      </c>
      <c r="AJ20" s="5" t="s">
        <v>14</v>
      </c>
      <c r="AK20" s="5" t="s">
        <v>30</v>
      </c>
      <c r="AL20" s="5" t="s">
        <v>15</v>
      </c>
      <c r="AM20" s="5" t="s">
        <v>16</v>
      </c>
      <c r="AN20" s="103" t="s">
        <v>17</v>
      </c>
      <c r="AO20" s="103" t="s">
        <v>18</v>
      </c>
      <c r="AP20" s="103" t="s">
        <v>19</v>
      </c>
      <c r="AQ20" s="103" t="s">
        <v>20</v>
      </c>
      <c r="AR20" s="103" t="s">
        <v>21</v>
      </c>
      <c r="AS20" s="103" t="s">
        <v>22</v>
      </c>
      <c r="AT20" s="103" t="s">
        <v>23</v>
      </c>
      <c r="AU20" s="103" t="s">
        <v>51</v>
      </c>
      <c r="AV20" s="60"/>
      <c r="AW20" s="75">
        <v>-8400</v>
      </c>
      <c r="AX20" s="75">
        <f t="shared" si="1"/>
        <v>1.1103558924384744</v>
      </c>
      <c r="AY20" s="75">
        <f t="shared" si="2"/>
        <v>1.0380798665976458</v>
      </c>
      <c r="AZ20" s="75">
        <f t="shared" si="3"/>
        <v>7.2276025840828581E-2</v>
      </c>
      <c r="BA20" s="75">
        <f t="shared" si="4"/>
        <v>1.1526959780482495</v>
      </c>
      <c r="BB20" s="75">
        <f t="shared" si="5"/>
        <v>0.41059108383681669</v>
      </c>
      <c r="BC20" s="75">
        <f t="shared" si="6"/>
        <v>-2.3456318018868454</v>
      </c>
      <c r="BD20" s="75">
        <f t="shared" si="7"/>
        <v>-2.378603990092413</v>
      </c>
      <c r="BE20" s="75">
        <f t="shared" si="11"/>
        <v>3.7912797641117186</v>
      </c>
      <c r="BF20" s="75">
        <f t="shared" si="11"/>
        <v>3.7912765814973697</v>
      </c>
      <c r="BG20" s="75">
        <f t="shared" si="11"/>
        <v>3.7912582693539956</v>
      </c>
      <c r="BH20" s="75">
        <f t="shared" si="11"/>
        <v>3.7911529097951693</v>
      </c>
      <c r="BI20" s="75">
        <f t="shared" si="11"/>
        <v>3.7905468835702494</v>
      </c>
      <c r="BJ20" s="75">
        <f t="shared" si="11"/>
        <v>3.7870664208239155</v>
      </c>
      <c r="BK20" s="75">
        <f t="shared" si="11"/>
        <v>3.7672506030590487</v>
      </c>
      <c r="BL20" s="75">
        <f t="shared" si="9"/>
        <v>3.6592453175566844</v>
      </c>
    </row>
    <row r="21" spans="1:64" s="75" customFormat="1" ht="12.95" customHeight="1" x14ac:dyDescent="0.2">
      <c r="A21" s="35" t="s">
        <v>197</v>
      </c>
      <c r="B21" s="37" t="s">
        <v>162</v>
      </c>
      <c r="C21" s="36">
        <v>14988.303</v>
      </c>
      <c r="D21" s="36" t="s">
        <v>190</v>
      </c>
      <c r="E21" s="74">
        <f t="shared" ref="E21:E84" si="12">+(C21-C$7)/C$8</f>
        <v>-10417.428045525739</v>
      </c>
      <c r="F21" s="40">
        <f t="shared" ref="F21:F52" si="13">ROUND(2*E21,0)/2-0.5</f>
        <v>-10418</v>
      </c>
      <c r="G21" s="38">
        <f t="shared" ref="G21:G52" si="14">+C21-(C$7+F21*C$8)</f>
        <v>1.6193869999988237</v>
      </c>
      <c r="H21" s="75">
        <f t="shared" ref="H21:H52" si="15">+G21</f>
        <v>1.6193869999988237</v>
      </c>
      <c r="P21" s="75">
        <f>+D$11+D$12*F21+D$13*F21^2</f>
        <v>1.493737280177684</v>
      </c>
      <c r="Q21" s="76" t="s">
        <v>955</v>
      </c>
      <c r="R21" s="75">
        <f t="shared" ref="R21:R52" si="16">+(P21-G21)^2</f>
        <v>1.5787852091130906E-2</v>
      </c>
      <c r="S21" s="77">
        <f t="shared" ref="S21:S52" si="17">S$16</f>
        <v>0.1</v>
      </c>
      <c r="Z21" s="75">
        <f t="shared" ref="Z21:Z84" si="18">F21</f>
        <v>-10418</v>
      </c>
      <c r="AA21" s="75">
        <f t="shared" ref="AA21:AA84" si="19">AB$3+AB$4*Z21+AB$5*Z21^2+AH21</f>
        <v>1.6207112754682369</v>
      </c>
      <c r="AB21" s="75">
        <f t="shared" ref="AB21:AB84" si="20">IF(S21&lt;&gt;0,G21-AH21, -9999)</f>
        <v>1.4924130047082709</v>
      </c>
      <c r="AC21" s="75">
        <f t="shared" ref="AC21:AC84" si="21">+G21-P21</f>
        <v>0.1256497198211397</v>
      </c>
      <c r="AD21" s="75">
        <f>IF(S21&lt;&gt;0,G21-AA21, -9999)</f>
        <v>-1.3242754694131609E-3</v>
      </c>
      <c r="AE21" s="75">
        <f t="shared" ref="AE21:AE84" si="22">+(G21-AA21)^2*S21</f>
        <v>1.7537055188894477E-7</v>
      </c>
      <c r="AF21" s="75">
        <f>IF(S21&lt;&gt;0,G21-P21, -9999)</f>
        <v>0.1256497198211397</v>
      </c>
      <c r="AG21" s="77"/>
      <c r="AH21" s="75">
        <f t="shared" ref="AH21:AH84" si="23">$AB$6*($AB$11/AI21*AJ21+$AB$12)</f>
        <v>0.12697399529055284</v>
      </c>
      <c r="AI21" s="75">
        <f t="shared" ref="AI21:AI84" si="24">1+$AB$7*COS(AL21)</f>
        <v>1.1558303662818079</v>
      </c>
      <c r="AJ21" s="75">
        <f t="shared" ref="AJ21:AJ84" si="25">SIN(AL21+RADIANS($AB$9))</f>
        <v>0.91148080012957211</v>
      </c>
      <c r="AK21" s="75">
        <f t="shared" ref="AK21:AK84" si="26">$AB$7*SIN(AL21)</f>
        <v>-0.15282449167198234</v>
      </c>
      <c r="AL21" s="75">
        <f t="shared" ref="AL21:AL84" si="27">2*ATAN(AM21)</f>
        <v>2.3659328095843706</v>
      </c>
      <c r="AM21" s="75">
        <f t="shared" ref="AM21:AM84" si="28">SQRT((1+$AB$7)/(1-$AB$7))*TAN(AN21/2)</f>
        <v>2.447858027532186</v>
      </c>
      <c r="AN21" s="75">
        <f t="shared" ref="AN21:AT36" si="29">$AU21+$AB$7*SIN(AO21)</f>
        <v>2.5090692844258675</v>
      </c>
      <c r="AO21" s="75">
        <f t="shared" si="29"/>
        <v>2.509072623665499</v>
      </c>
      <c r="AP21" s="75">
        <f t="shared" si="29"/>
        <v>2.5090915924626382</v>
      </c>
      <c r="AQ21" s="75">
        <f t="shared" si="29"/>
        <v>2.5091993411109836</v>
      </c>
      <c r="AR21" s="75">
        <f t="shared" si="29"/>
        <v>2.5098112255329896</v>
      </c>
      <c r="AS21" s="75">
        <f t="shared" si="29"/>
        <v>2.5132808264297339</v>
      </c>
      <c r="AT21" s="75">
        <f t="shared" si="29"/>
        <v>2.5327927943181483</v>
      </c>
      <c r="AU21" s="75">
        <f t="shared" ref="AU21:AU84" si="30">RADIANS($AB$9)+$AB$18*(F21-AB$15)</f>
        <v>2.6381013984700155</v>
      </c>
      <c r="AW21" s="75">
        <v>-8200</v>
      </c>
      <c r="AX21" s="75">
        <f t="shared" si="1"/>
        <v>1.0554948142678346</v>
      </c>
      <c r="AY21" s="75">
        <f t="shared" si="2"/>
        <v>0.99717533553837012</v>
      </c>
      <c r="AZ21" s="75">
        <f t="shared" si="3"/>
        <v>5.831947872946449E-2</v>
      </c>
      <c r="BA21" s="75">
        <f t="shared" si="4"/>
        <v>1.1291254342268862</v>
      </c>
      <c r="BB21" s="75">
        <f t="shared" si="5"/>
        <v>0.27762110690277447</v>
      </c>
      <c r="BC21" s="75">
        <f t="shared" si="6"/>
        <v>-2.2038465756460019</v>
      </c>
      <c r="BD21" s="75">
        <f t="shared" si="7"/>
        <v>-1.9741428443124849</v>
      </c>
      <c r="BE21" s="75">
        <f t="shared" si="11"/>
        <v>3.912536447655715</v>
      </c>
      <c r="BF21" s="75">
        <f t="shared" si="11"/>
        <v>3.9125343979133262</v>
      </c>
      <c r="BG21" s="75">
        <f t="shared" si="11"/>
        <v>3.9125213047567082</v>
      </c>
      <c r="BH21" s="75">
        <f t="shared" si="11"/>
        <v>3.9124376734197046</v>
      </c>
      <c r="BI21" s="75">
        <f t="shared" si="11"/>
        <v>3.91190364609845</v>
      </c>
      <c r="BJ21" s="75">
        <f t="shared" si="11"/>
        <v>3.9085001152169525</v>
      </c>
      <c r="BK21" s="75">
        <f t="shared" si="11"/>
        <v>3.8870636814285224</v>
      </c>
      <c r="BL21" s="75">
        <f t="shared" si="9"/>
        <v>3.7604488774265223</v>
      </c>
    </row>
    <row r="22" spans="1:64" s="75" customFormat="1" ht="12.95" customHeight="1" x14ac:dyDescent="0.2">
      <c r="A22" s="35" t="s">
        <v>197</v>
      </c>
      <c r="B22" s="37" t="s">
        <v>162</v>
      </c>
      <c r="C22" s="36">
        <v>16998.373</v>
      </c>
      <c r="D22" s="36" t="s">
        <v>190</v>
      </c>
      <c r="E22" s="74">
        <f t="shared" si="12"/>
        <v>-9707.4874753714848</v>
      </c>
      <c r="F22" s="39">
        <f t="shared" si="13"/>
        <v>-9708</v>
      </c>
      <c r="G22" s="75">
        <f t="shared" si="14"/>
        <v>1.4511219999985769</v>
      </c>
      <c r="H22" s="75">
        <f t="shared" si="15"/>
        <v>1.4511219999985769</v>
      </c>
      <c r="P22" s="75">
        <f t="shared" ref="P22:P85" si="31">+D$11+D$12*F22+D$13*F22^2</f>
        <v>1.3245143309568235</v>
      </c>
      <c r="Q22" s="76">
        <f t="shared" ref="Q21:Q84" si="32">+C22-15018.5</f>
        <v>1979.8729999999996</v>
      </c>
      <c r="R22" s="75">
        <f t="shared" si="16"/>
        <v>1.6029501860186181E-2</v>
      </c>
      <c r="S22" s="77">
        <f t="shared" si="17"/>
        <v>0.1</v>
      </c>
      <c r="Z22" s="75">
        <f t="shared" si="18"/>
        <v>-9708</v>
      </c>
      <c r="AA22" s="75">
        <f t="shared" si="19"/>
        <v>1.4552806386267789</v>
      </c>
      <c r="AB22" s="75">
        <f t="shared" si="20"/>
        <v>1.3203556923286215</v>
      </c>
      <c r="AC22" s="75">
        <f t="shared" si="21"/>
        <v>0.12660766904175347</v>
      </c>
      <c r="AD22" s="75">
        <f t="shared" ref="AD22:AD85" si="33">IF(S22&lt;&gt;0,G22-AA22, -9999)</f>
        <v>-4.1586386282019827E-3</v>
      </c>
      <c r="AE22" s="75">
        <f t="shared" si="22"/>
        <v>1.729427523997367E-6</v>
      </c>
      <c r="AF22" s="75">
        <f t="shared" ref="AF22:AF85" si="34">IF(S22&lt;&gt;0,G22-P22, -9999)</f>
        <v>0.12660766904175347</v>
      </c>
      <c r="AG22" s="77"/>
      <c r="AH22" s="75">
        <f t="shared" si="23"/>
        <v>0.13076630766995553</v>
      </c>
      <c r="AI22" s="75">
        <f t="shared" si="24"/>
        <v>1.2125356164483745</v>
      </c>
      <c r="AJ22" s="75">
        <f t="shared" si="25"/>
        <v>0.99254837396191054</v>
      </c>
      <c r="AK22" s="75">
        <f t="shared" si="26"/>
        <v>-4.9669306933272726E-2</v>
      </c>
      <c r="AL22" s="75">
        <f t="shared" si="27"/>
        <v>2.9120142036361965</v>
      </c>
      <c r="AM22" s="75">
        <f t="shared" si="28"/>
        <v>8.6733223293834385</v>
      </c>
      <c r="AN22" s="75">
        <f t="shared" si="29"/>
        <v>2.9573991391000414</v>
      </c>
      <c r="AO22" s="75">
        <f t="shared" si="29"/>
        <v>2.9574022170137453</v>
      </c>
      <c r="AP22" s="75">
        <f t="shared" si="29"/>
        <v>2.9574165615378769</v>
      </c>
      <c r="AQ22" s="75">
        <f t="shared" si="29"/>
        <v>2.9574834132550896</v>
      </c>
      <c r="AR22" s="75">
        <f t="shared" si="29"/>
        <v>2.9577949603421958</v>
      </c>
      <c r="AS22" s="75">
        <f t="shared" si="29"/>
        <v>2.9592466166220448</v>
      </c>
      <c r="AT22" s="75">
        <f t="shared" si="29"/>
        <v>2.9660055532553198</v>
      </c>
      <c r="AU22" s="75">
        <f t="shared" si="30"/>
        <v>2.9973740360079413</v>
      </c>
      <c r="AW22" s="75">
        <v>-8000</v>
      </c>
      <c r="AX22" s="75">
        <f t="shared" si="1"/>
        <v>1.0008683343009068</v>
      </c>
      <c r="AY22" s="75">
        <f t="shared" si="2"/>
        <v>0.95703812215816075</v>
      </c>
      <c r="AZ22" s="75">
        <f t="shared" si="3"/>
        <v>4.3830212142746093E-2</v>
      </c>
      <c r="BA22" s="75">
        <f t="shared" si="4"/>
        <v>1.1041140445319946</v>
      </c>
      <c r="BB22" s="75">
        <f t="shared" si="5"/>
        <v>0.1450071627252506</v>
      </c>
      <c r="BC22" s="75">
        <f t="shared" si="6"/>
        <v>-2.0680497995022953</v>
      </c>
      <c r="BD22" s="75">
        <f t="shared" si="7"/>
        <v>-1.6805326449867262</v>
      </c>
      <c r="BE22" s="75">
        <f t="shared" si="11"/>
        <v>4.031204396222682</v>
      </c>
      <c r="BF22" s="75">
        <f t="shared" si="11"/>
        <v>4.0312032923797574</v>
      </c>
      <c r="BG22" s="75">
        <f t="shared" si="11"/>
        <v>4.031195261138115</v>
      </c>
      <c r="BH22" s="75">
        <f t="shared" si="11"/>
        <v>4.0311368305436197</v>
      </c>
      <c r="BI22" s="75">
        <f t="shared" si="11"/>
        <v>4.0307118505675996</v>
      </c>
      <c r="BJ22" s="75">
        <f t="shared" si="11"/>
        <v>4.0276275339113328</v>
      </c>
      <c r="BK22" s="75">
        <f t="shared" si="11"/>
        <v>4.0055810571160348</v>
      </c>
      <c r="BL22" s="75">
        <f t="shared" si="9"/>
        <v>3.8616524372963608</v>
      </c>
    </row>
    <row r="23" spans="1:64" s="75" customFormat="1" ht="12.95" customHeight="1" x14ac:dyDescent="0.2">
      <c r="A23" s="35" t="s">
        <v>205</v>
      </c>
      <c r="B23" s="37" t="s">
        <v>162</v>
      </c>
      <c r="C23" s="36">
        <v>17026.686000000002</v>
      </c>
      <c r="D23" s="36" t="s">
        <v>190</v>
      </c>
      <c r="E23" s="74">
        <f t="shared" si="12"/>
        <v>-9697.487551307755</v>
      </c>
      <c r="F23" s="39">
        <f t="shared" si="13"/>
        <v>-9698</v>
      </c>
      <c r="G23" s="75">
        <f t="shared" si="14"/>
        <v>1.4509069999985513</v>
      </c>
      <c r="H23" s="75">
        <f t="shared" si="15"/>
        <v>1.4509069999985513</v>
      </c>
      <c r="P23" s="75">
        <f t="shared" si="31"/>
        <v>1.3221999677279275</v>
      </c>
      <c r="Q23" s="76">
        <f t="shared" si="32"/>
        <v>2008.1860000000015</v>
      </c>
      <c r="R23" s="75">
        <f t="shared" si="16"/>
        <v>1.6565500155911409E-2</v>
      </c>
      <c r="S23" s="77">
        <f t="shared" si="17"/>
        <v>0.1</v>
      </c>
      <c r="Z23" s="75">
        <f t="shared" si="18"/>
        <v>-9698</v>
      </c>
      <c r="AA23" s="75">
        <f t="shared" si="19"/>
        <v>1.4528278251873517</v>
      </c>
      <c r="AB23" s="75">
        <f t="shared" si="20"/>
        <v>1.3202791425391271</v>
      </c>
      <c r="AC23" s="75">
        <f t="shared" si="21"/>
        <v>0.12870703227062386</v>
      </c>
      <c r="AD23" s="75">
        <f t="shared" si="33"/>
        <v>-1.9208251888003236E-3</v>
      </c>
      <c r="AE23" s="75">
        <f t="shared" si="22"/>
        <v>3.6895694059297987E-7</v>
      </c>
      <c r="AF23" s="75">
        <f t="shared" si="34"/>
        <v>0.12870703227062386</v>
      </c>
      <c r="AG23" s="77"/>
      <c r="AH23" s="75">
        <f t="shared" si="23"/>
        <v>0.13062785745942426</v>
      </c>
      <c r="AI23" s="75">
        <f t="shared" si="24"/>
        <v>1.2129265202876907</v>
      </c>
      <c r="AJ23" s="75">
        <f t="shared" si="25"/>
        <v>0.99154085319981033</v>
      </c>
      <c r="AK23" s="75">
        <f t="shared" si="26"/>
        <v>-4.7965876083918613E-2</v>
      </c>
      <c r="AL23" s="75">
        <f t="shared" si="27"/>
        <v>2.9200215988918283</v>
      </c>
      <c r="AM23" s="75">
        <f t="shared" si="28"/>
        <v>8.9894910288782164</v>
      </c>
      <c r="AN23" s="75">
        <f t="shared" si="29"/>
        <v>2.9638427200804536</v>
      </c>
      <c r="AO23" s="75">
        <f t="shared" si="29"/>
        <v>2.9638457106902605</v>
      </c>
      <c r="AP23" s="75">
        <f t="shared" si="29"/>
        <v>2.9638596319159718</v>
      </c>
      <c r="AQ23" s="75">
        <f t="shared" si="29"/>
        <v>2.9639244344705356</v>
      </c>
      <c r="AR23" s="75">
        <f t="shared" si="29"/>
        <v>2.9642260769459452</v>
      </c>
      <c r="AS23" s="75">
        <f t="shared" si="29"/>
        <v>2.9656299460632307</v>
      </c>
      <c r="AT23" s="75">
        <f t="shared" si="29"/>
        <v>2.9721591084357772</v>
      </c>
      <c r="AU23" s="75">
        <f t="shared" si="30"/>
        <v>3.0024342140014335</v>
      </c>
      <c r="AW23" s="75">
        <v>-7800</v>
      </c>
      <c r="AX23" s="75">
        <f t="shared" si="1"/>
        <v>0.94674166268440507</v>
      </c>
      <c r="AY23" s="75">
        <f t="shared" si="2"/>
        <v>0.91766822645701718</v>
      </c>
      <c r="AZ23" s="75">
        <f t="shared" si="3"/>
        <v>2.9073436227387874E-2</v>
      </c>
      <c r="BA23" s="75">
        <f t="shared" si="4"/>
        <v>1.0784312537314198</v>
      </c>
      <c r="BB23" s="75">
        <f t="shared" si="5"/>
        <v>1.5830964021107924E-2</v>
      </c>
      <c r="BC23" s="75">
        <f t="shared" si="6"/>
        <v>-1.9383612131156338</v>
      </c>
      <c r="BD23" s="75">
        <f t="shared" si="7"/>
        <v>-1.4566400876044443</v>
      </c>
      <c r="BE23" s="75">
        <f t="shared" si="11"/>
        <v>4.1471724799488232</v>
      </c>
      <c r="BF23" s="75">
        <f t="shared" si="11"/>
        <v>4.1471719963208367</v>
      </c>
      <c r="BG23" s="75">
        <f t="shared" si="11"/>
        <v>4.1471678592640222</v>
      </c>
      <c r="BH23" s="75">
        <f t="shared" si="11"/>
        <v>4.1471324711014645</v>
      </c>
      <c r="BI23" s="75">
        <f t="shared" si="11"/>
        <v>4.1468298432857837</v>
      </c>
      <c r="BJ23" s="75">
        <f t="shared" si="11"/>
        <v>4.1442477369474569</v>
      </c>
      <c r="BK23" s="75">
        <f t="shared" si="11"/>
        <v>4.1226255505432032</v>
      </c>
      <c r="BL23" s="75">
        <f t="shared" si="9"/>
        <v>3.9628559971661992</v>
      </c>
    </row>
    <row r="24" spans="1:64" s="75" customFormat="1" ht="12.95" customHeight="1" x14ac:dyDescent="0.2">
      <c r="A24" s="35" t="s">
        <v>205</v>
      </c>
      <c r="B24" s="37" t="s">
        <v>162</v>
      </c>
      <c r="C24" s="36">
        <v>17040.826000000001</v>
      </c>
      <c r="D24" s="36" t="s">
        <v>190</v>
      </c>
      <c r="E24" s="74">
        <f t="shared" si="12"/>
        <v>-9692.4934169432909</v>
      </c>
      <c r="F24" s="39">
        <f t="shared" si="13"/>
        <v>-9693</v>
      </c>
      <c r="G24" s="75">
        <f t="shared" si="14"/>
        <v>1.434299499996996</v>
      </c>
      <c r="H24" s="75">
        <f t="shared" si="15"/>
        <v>1.434299499996996</v>
      </c>
      <c r="P24" s="75">
        <f t="shared" si="31"/>
        <v>1.3210435054738034</v>
      </c>
      <c r="Q24" s="76">
        <f t="shared" si="32"/>
        <v>2022.3260000000009</v>
      </c>
      <c r="R24" s="75">
        <f t="shared" si="16"/>
        <v>1.2826920295437425E-2</v>
      </c>
      <c r="S24" s="77">
        <f t="shared" si="17"/>
        <v>0.1</v>
      </c>
      <c r="Z24" s="75">
        <f t="shared" si="18"/>
        <v>-9693</v>
      </c>
      <c r="AA24" s="75">
        <f t="shared" si="19"/>
        <v>1.4516000864175862</v>
      </c>
      <c r="AB24" s="75">
        <f t="shared" si="20"/>
        <v>1.3037429190532133</v>
      </c>
      <c r="AC24" s="75">
        <f t="shared" si="21"/>
        <v>0.11325599452319257</v>
      </c>
      <c r="AD24" s="75">
        <f t="shared" si="33"/>
        <v>-1.730058642059018E-2</v>
      </c>
      <c r="AE24" s="75">
        <f t="shared" si="22"/>
        <v>2.9931029049630938E-5</v>
      </c>
      <c r="AF24" s="75">
        <f t="shared" si="34"/>
        <v>0.11325599452319257</v>
      </c>
      <c r="AG24" s="77"/>
      <c r="AH24" s="75">
        <f t="shared" si="23"/>
        <v>0.13055658094378267</v>
      </c>
      <c r="AI24" s="75">
        <f t="shared" si="24"/>
        <v>1.2131169442315175</v>
      </c>
      <c r="AJ24" s="75">
        <f t="shared" si="25"/>
        <v>0.99101299178539803</v>
      </c>
      <c r="AK24" s="75">
        <f t="shared" si="26"/>
        <v>-4.7112592708770377E-2</v>
      </c>
      <c r="AL24" s="75">
        <f t="shared" si="27"/>
        <v>2.924027210080844</v>
      </c>
      <c r="AM24" s="75">
        <f t="shared" si="28"/>
        <v>9.1563467831009948</v>
      </c>
      <c r="AN24" s="75">
        <f t="shared" si="29"/>
        <v>2.967065280289594</v>
      </c>
      <c r="AO24" s="75">
        <f t="shared" si="29"/>
        <v>2.9670682264592778</v>
      </c>
      <c r="AP24" s="75">
        <f t="shared" si="29"/>
        <v>2.9670819329541964</v>
      </c>
      <c r="AQ24" s="75">
        <f t="shared" si="29"/>
        <v>2.9671456993832281</v>
      </c>
      <c r="AR24" s="75">
        <f t="shared" si="29"/>
        <v>2.967442349140625</v>
      </c>
      <c r="AS24" s="75">
        <f t="shared" si="29"/>
        <v>2.9688221994804929</v>
      </c>
      <c r="AT24" s="75">
        <f t="shared" si="29"/>
        <v>2.9752361784782737</v>
      </c>
      <c r="AU24" s="75">
        <f t="shared" si="30"/>
        <v>3.0049643029981792</v>
      </c>
      <c r="AW24" s="75">
        <v>-7600</v>
      </c>
      <c r="AX24" s="75">
        <f t="shared" si="1"/>
        <v>0.89335210022279177</v>
      </c>
      <c r="AY24" s="75">
        <f t="shared" si="2"/>
        <v>0.87906564843493973</v>
      </c>
      <c r="AZ24" s="75">
        <f t="shared" si="3"/>
        <v>1.4286451787852008E-2</v>
      </c>
      <c r="BA24" s="75">
        <f t="shared" si="4"/>
        <v>1.0527129326474345</v>
      </c>
      <c r="BB24" s="75">
        <f t="shared" si="5"/>
        <v>-0.10760100673851643</v>
      </c>
      <c r="BC24" s="75">
        <f t="shared" si="6"/>
        <v>-1.8147198580617985</v>
      </c>
      <c r="BD24" s="75">
        <f t="shared" si="7"/>
        <v>-1.2793843680093204</v>
      </c>
      <c r="BE24" s="75">
        <f t="shared" si="11"/>
        <v>4.260404393470802</v>
      </c>
      <c r="BF24" s="75">
        <f t="shared" si="11"/>
        <v>4.2604042301112335</v>
      </c>
      <c r="BG24" s="75">
        <f t="shared" si="11"/>
        <v>4.2604025164287567</v>
      </c>
      <c r="BH24" s="75">
        <f t="shared" si="11"/>
        <v>4.2603845398381317</v>
      </c>
      <c r="BI24" s="75">
        <f t="shared" si="11"/>
        <v>4.2601960048526797</v>
      </c>
      <c r="BJ24" s="75">
        <f t="shared" si="11"/>
        <v>4.2582230755867467</v>
      </c>
      <c r="BK24" s="75">
        <f t="shared" si="11"/>
        <v>4.2380350547569208</v>
      </c>
      <c r="BL24" s="75">
        <f t="shared" si="9"/>
        <v>4.0640595570360372</v>
      </c>
    </row>
    <row r="25" spans="1:64" s="75" customFormat="1" ht="12.95" customHeight="1" x14ac:dyDescent="0.2">
      <c r="A25" s="35" t="s">
        <v>205</v>
      </c>
      <c r="B25" s="37" t="s">
        <v>162</v>
      </c>
      <c r="C25" s="36">
        <v>17043.702000000001</v>
      </c>
      <c r="D25" s="36" t="s">
        <v>190</v>
      </c>
      <c r="E25" s="74">
        <f t="shared" si="12"/>
        <v>-9691.477636856147</v>
      </c>
      <c r="F25" s="39">
        <f t="shared" si="13"/>
        <v>-9692</v>
      </c>
      <c r="G25" s="75">
        <f t="shared" si="14"/>
        <v>1.4789779999991879</v>
      </c>
      <c r="H25" s="75">
        <f t="shared" si="15"/>
        <v>1.4789779999991879</v>
      </c>
      <c r="P25" s="75">
        <f t="shared" si="31"/>
        <v>1.3208122705718046</v>
      </c>
      <c r="Q25" s="76">
        <f t="shared" si="32"/>
        <v>2025.2020000000011</v>
      </c>
      <c r="R25" s="75">
        <f t="shared" si="16"/>
        <v>2.5016397965296214E-2</v>
      </c>
      <c r="S25" s="77">
        <f t="shared" si="17"/>
        <v>0.1</v>
      </c>
      <c r="Z25" s="75">
        <f t="shared" si="18"/>
        <v>-9692</v>
      </c>
      <c r="AA25" s="75">
        <f t="shared" si="19"/>
        <v>1.4513544321361658</v>
      </c>
      <c r="AB25" s="75">
        <f t="shared" si="20"/>
        <v>1.3484358384348267</v>
      </c>
      <c r="AC25" s="75">
        <f t="shared" si="21"/>
        <v>0.15816572942738327</v>
      </c>
      <c r="AD25" s="75">
        <f t="shared" si="33"/>
        <v>2.7623567863022114E-2</v>
      </c>
      <c r="AE25" s="75">
        <f t="shared" si="22"/>
        <v>7.6306150148298821E-5</v>
      </c>
      <c r="AF25" s="75">
        <f t="shared" si="34"/>
        <v>0.15816572942738327</v>
      </c>
      <c r="AG25" s="77"/>
      <c r="AH25" s="75">
        <f t="shared" si="23"/>
        <v>0.13054216156436113</v>
      </c>
      <c r="AI25" s="75">
        <f t="shared" si="24"/>
        <v>1.213154625838478</v>
      </c>
      <c r="AJ25" s="75">
        <f t="shared" si="25"/>
        <v>0.9909054909215822</v>
      </c>
      <c r="AK25" s="75">
        <f t="shared" si="26"/>
        <v>-4.6941812853580976E-2</v>
      </c>
      <c r="AL25" s="75">
        <f t="shared" si="27"/>
        <v>2.9248284825936888</v>
      </c>
      <c r="AM25" s="75">
        <f t="shared" si="28"/>
        <v>9.1904613834390254</v>
      </c>
      <c r="AN25" s="75">
        <f t="shared" si="29"/>
        <v>2.9677098527683716</v>
      </c>
      <c r="AO25" s="75">
        <f t="shared" si="29"/>
        <v>2.9677127899878273</v>
      </c>
      <c r="AP25" s="75">
        <f t="shared" si="29"/>
        <v>2.9677264532936509</v>
      </c>
      <c r="AQ25" s="75">
        <f t="shared" si="29"/>
        <v>2.9677900115884754</v>
      </c>
      <c r="AR25" s="75">
        <f t="shared" si="29"/>
        <v>2.9680856596232461</v>
      </c>
      <c r="AS25" s="75">
        <f t="shared" si="29"/>
        <v>2.969460696369433</v>
      </c>
      <c r="AT25" s="75">
        <f t="shared" si="29"/>
        <v>2.9758516154348444</v>
      </c>
      <c r="AU25" s="75">
        <f t="shared" si="30"/>
        <v>3.0054703207975284</v>
      </c>
      <c r="AW25" s="75">
        <v>-7400</v>
      </c>
      <c r="AX25" s="75">
        <f t="shared" si="1"/>
        <v>0.84090611813460736</v>
      </c>
      <c r="AY25" s="75">
        <f t="shared" si="2"/>
        <v>0.84123038809192818</v>
      </c>
      <c r="AZ25" s="75">
        <f t="shared" si="3"/>
        <v>-3.2426995732084447E-4</v>
      </c>
      <c r="BA25" s="75">
        <f t="shared" si="4"/>
        <v>1.027457419916084</v>
      </c>
      <c r="BB25" s="75">
        <f t="shared" si="5"/>
        <v>-0.22369018075748953</v>
      </c>
      <c r="BC25" s="75">
        <f t="shared" si="6"/>
        <v>-1.6969306318637003</v>
      </c>
      <c r="BD25" s="75">
        <f t="shared" si="7"/>
        <v>-1.1348155251481296</v>
      </c>
      <c r="BE25" s="75">
        <f t="shared" si="11"/>
        <v>4.3709240597395</v>
      </c>
      <c r="BF25" s="75">
        <f t="shared" si="11"/>
        <v>4.3709240214139058</v>
      </c>
      <c r="BG25" s="75">
        <f t="shared" si="11"/>
        <v>4.3709234970455917</v>
      </c>
      <c r="BH25" s="75">
        <f t="shared" si="11"/>
        <v>4.3709163227498582</v>
      </c>
      <c r="BI25" s="75">
        <f t="shared" si="11"/>
        <v>4.3708181801032939</v>
      </c>
      <c r="BJ25" s="75">
        <f t="shared" si="11"/>
        <v>4.3694783220191047</v>
      </c>
      <c r="BK25" s="75">
        <f t="shared" si="11"/>
        <v>4.3516641943381664</v>
      </c>
      <c r="BL25" s="75">
        <f t="shared" si="9"/>
        <v>4.1652631169058756</v>
      </c>
    </row>
    <row r="26" spans="1:64" s="75" customFormat="1" ht="12.95" customHeight="1" x14ac:dyDescent="0.2">
      <c r="A26" s="35" t="s">
        <v>205</v>
      </c>
      <c r="B26" s="37" t="s">
        <v>162</v>
      </c>
      <c r="C26" s="36">
        <v>17077.649000000001</v>
      </c>
      <c r="D26" s="36" t="s">
        <v>190</v>
      </c>
      <c r="E26" s="74">
        <f t="shared" si="12"/>
        <v>-9679.4878292698304</v>
      </c>
      <c r="F26" s="39">
        <f t="shared" si="13"/>
        <v>-9680</v>
      </c>
      <c r="G26" s="75">
        <f t="shared" si="14"/>
        <v>1.4501199999976961</v>
      </c>
      <c r="H26" s="75">
        <f t="shared" si="15"/>
        <v>1.4501199999976961</v>
      </c>
      <c r="P26" s="75">
        <f t="shared" si="31"/>
        <v>1.3180389480172923</v>
      </c>
      <c r="Q26" s="76">
        <f t="shared" si="32"/>
        <v>2059.1490000000013</v>
      </c>
      <c r="R26" s="75">
        <f t="shared" si="16"/>
        <v>1.7445404292250149E-2</v>
      </c>
      <c r="S26" s="77">
        <f t="shared" si="17"/>
        <v>0.1</v>
      </c>
      <c r="Z26" s="75">
        <f t="shared" si="18"/>
        <v>-9680</v>
      </c>
      <c r="AA26" s="75">
        <f t="shared" si="19"/>
        <v>1.4484038122716172</v>
      </c>
      <c r="AB26" s="75">
        <f t="shared" si="20"/>
        <v>1.3197551357433712</v>
      </c>
      <c r="AC26" s="75">
        <f t="shared" si="21"/>
        <v>0.13208105198040387</v>
      </c>
      <c r="AD26" s="75">
        <f t="shared" si="33"/>
        <v>1.7161877260789549E-3</v>
      </c>
      <c r="AE26" s="75">
        <f t="shared" si="22"/>
        <v>2.9453003111440544E-7</v>
      </c>
      <c r="AF26" s="75">
        <f t="shared" si="34"/>
        <v>0.13208105198040387</v>
      </c>
      <c r="AG26" s="77"/>
      <c r="AH26" s="75">
        <f t="shared" si="23"/>
        <v>0.13036486425432486</v>
      </c>
      <c r="AI26" s="75">
        <f t="shared" si="24"/>
        <v>1.2135962954222939</v>
      </c>
      <c r="AJ26" s="75">
        <f t="shared" si="25"/>
        <v>0.98956532614617909</v>
      </c>
      <c r="AK26" s="75">
        <f t="shared" si="26"/>
        <v>-4.4889318241586311E-2</v>
      </c>
      <c r="AL26" s="75">
        <f t="shared" si="27"/>
        <v>2.9344475774042089</v>
      </c>
      <c r="AM26" s="75">
        <f t="shared" si="28"/>
        <v>9.6205200880772512</v>
      </c>
      <c r="AN26" s="75">
        <f t="shared" si="29"/>
        <v>2.975446260411641</v>
      </c>
      <c r="AO26" s="75">
        <f t="shared" si="29"/>
        <v>2.9754490886367031</v>
      </c>
      <c r="AP26" s="75">
        <f t="shared" si="29"/>
        <v>2.9754622274644982</v>
      </c>
      <c r="AQ26" s="75">
        <f t="shared" si="29"/>
        <v>2.9755232649415744</v>
      </c>
      <c r="AR26" s="75">
        <f t="shared" si="29"/>
        <v>2.9758068112462746</v>
      </c>
      <c r="AS26" s="75">
        <f t="shared" si="29"/>
        <v>2.9771238343008259</v>
      </c>
      <c r="AT26" s="75">
        <f t="shared" si="29"/>
        <v>2.9832374424499215</v>
      </c>
      <c r="AU26" s="75">
        <f t="shared" si="30"/>
        <v>3.0115425343897186</v>
      </c>
      <c r="AW26" s="75">
        <v>-7200</v>
      </c>
      <c r="AX26" s="75">
        <f t="shared" si="1"/>
        <v>0.78957920565290451</v>
      </c>
      <c r="AY26" s="75">
        <f t="shared" si="2"/>
        <v>0.80416244542798276</v>
      </c>
      <c r="AZ26" s="75">
        <f t="shared" si="3"/>
        <v>-1.4583239775078218E-2</v>
      </c>
      <c r="BA26" s="75">
        <f t="shared" si="4"/>
        <v>1.0030359258795007</v>
      </c>
      <c r="BB26" s="75">
        <f t="shared" si="5"/>
        <v>-0.33143419315429301</v>
      </c>
      <c r="BC26" s="75">
        <f t="shared" si="6"/>
        <v>-1.5847063052422206</v>
      </c>
      <c r="BD26" s="75">
        <f t="shared" si="7"/>
        <v>-1.0140076272026939</v>
      </c>
      <c r="BE26" s="75">
        <f t="shared" si="11"/>
        <v>4.4788014576339705</v>
      </c>
      <c r="BF26" s="75">
        <f t="shared" si="11"/>
        <v>4.4788014526519326</v>
      </c>
      <c r="BG26" s="75">
        <f t="shared" si="11"/>
        <v>4.4788013540387031</v>
      </c>
      <c r="BH26" s="75">
        <f t="shared" si="11"/>
        <v>4.4787994021211173</v>
      </c>
      <c r="BI26" s="75">
        <f t="shared" si="11"/>
        <v>4.4787607698059926</v>
      </c>
      <c r="BJ26" s="75">
        <f t="shared" si="11"/>
        <v>4.4779974459782235</v>
      </c>
      <c r="BK26" s="75">
        <f t="shared" si="11"/>
        <v>4.4633858130899693</v>
      </c>
      <c r="BL26" s="75">
        <f t="shared" si="9"/>
        <v>4.266466676775714</v>
      </c>
    </row>
    <row r="27" spans="1:64" s="75" customFormat="1" ht="12.95" customHeight="1" x14ac:dyDescent="0.2">
      <c r="A27" s="35" t="s">
        <v>205</v>
      </c>
      <c r="B27" s="37" t="s">
        <v>162</v>
      </c>
      <c r="C27" s="36">
        <v>17091.802</v>
      </c>
      <c r="D27" s="36" t="s">
        <v>190</v>
      </c>
      <c r="E27" s="74">
        <f t="shared" si="12"/>
        <v>-9674.48910340984</v>
      </c>
      <c r="F27" s="39">
        <f t="shared" si="13"/>
        <v>-9675</v>
      </c>
      <c r="G27" s="75">
        <f t="shared" si="14"/>
        <v>1.4465124999951513</v>
      </c>
      <c r="H27" s="75">
        <f t="shared" si="15"/>
        <v>1.4465124999951513</v>
      </c>
      <c r="P27" s="75">
        <f t="shared" si="31"/>
        <v>1.3168842122279463</v>
      </c>
      <c r="Q27" s="76">
        <f t="shared" si="32"/>
        <v>2073.3019999999997</v>
      </c>
      <c r="R27" s="75">
        <f t="shared" si="16"/>
        <v>1.6803492989457318E-2</v>
      </c>
      <c r="S27" s="77">
        <f t="shared" si="17"/>
        <v>0.1</v>
      </c>
      <c r="Z27" s="75">
        <f t="shared" si="18"/>
        <v>-9675</v>
      </c>
      <c r="AA27" s="75">
        <f t="shared" si="19"/>
        <v>1.4471728795964547</v>
      </c>
      <c r="AB27" s="75">
        <f t="shared" si="20"/>
        <v>1.3162238326266429</v>
      </c>
      <c r="AC27" s="75">
        <f t="shared" si="21"/>
        <v>0.12962828776720503</v>
      </c>
      <c r="AD27" s="75">
        <f t="shared" si="33"/>
        <v>-6.6037960130338469E-4</v>
      </c>
      <c r="AE27" s="75">
        <f t="shared" si="22"/>
        <v>4.3610121781761733E-8</v>
      </c>
      <c r="AF27" s="75">
        <f t="shared" si="34"/>
        <v>0.12962828776720503</v>
      </c>
      <c r="AG27" s="77"/>
      <c r="AH27" s="75">
        <f t="shared" si="23"/>
        <v>0.13028866736850839</v>
      </c>
      <c r="AI27" s="75">
        <f t="shared" si="24"/>
        <v>1.2137745835648179</v>
      </c>
      <c r="AJ27" s="75">
        <f t="shared" si="25"/>
        <v>0.98897959174089145</v>
      </c>
      <c r="AK27" s="75">
        <f t="shared" si="26"/>
        <v>-4.4032439541897533E-2</v>
      </c>
      <c r="AL27" s="75">
        <f t="shared" si="27"/>
        <v>2.9384575724394231</v>
      </c>
      <c r="AM27" s="75">
        <f t="shared" si="28"/>
        <v>9.8117860495716673</v>
      </c>
      <c r="AN27" s="75">
        <f t="shared" si="29"/>
        <v>2.9786705832763518</v>
      </c>
      <c r="AO27" s="75">
        <f t="shared" si="29"/>
        <v>2.9786733652341297</v>
      </c>
      <c r="AP27" s="75">
        <f t="shared" si="29"/>
        <v>2.9786862822059774</v>
      </c>
      <c r="AQ27" s="75">
        <f t="shared" si="29"/>
        <v>2.9787462569344356</v>
      </c>
      <c r="AR27" s="75">
        <f t="shared" si="29"/>
        <v>2.9790247175626208</v>
      </c>
      <c r="AS27" s="75">
        <f t="shared" si="29"/>
        <v>2.9803174345807113</v>
      </c>
      <c r="AT27" s="75">
        <f t="shared" si="29"/>
        <v>2.9863151811772544</v>
      </c>
      <c r="AU27" s="75">
        <f t="shared" si="30"/>
        <v>3.0140726233864648</v>
      </c>
      <c r="AW27" s="75">
        <v>-7000</v>
      </c>
      <c r="AX27" s="75">
        <f t="shared" si="1"/>
        <v>0.73951755170513522</v>
      </c>
      <c r="AY27" s="75">
        <f t="shared" si="2"/>
        <v>0.76786182044310314</v>
      </c>
      <c r="AZ27" s="75">
        <f t="shared" si="3"/>
        <v>-2.8344268737967929E-2</v>
      </c>
      <c r="BA27" s="75">
        <f t="shared" si="4"/>
        <v>0.9797104239929616</v>
      </c>
      <c r="BB27" s="75">
        <f t="shared" si="5"/>
        <v>-0.43030196769482298</v>
      </c>
      <c r="BC27" s="75">
        <f t="shared" si="6"/>
        <v>-1.4777023158180431</v>
      </c>
      <c r="BD27" s="75">
        <f t="shared" si="7"/>
        <v>-0.910985070845724</v>
      </c>
      <c r="BE27" s="75">
        <f t="shared" si="11"/>
        <v>4.5841400212451964</v>
      </c>
      <c r="BF27" s="75">
        <f t="shared" si="11"/>
        <v>4.5841400210551111</v>
      </c>
      <c r="BG27" s="75">
        <f t="shared" si="11"/>
        <v>4.5841400142457394</v>
      </c>
      <c r="BH27" s="75">
        <f t="shared" si="11"/>
        <v>4.5841397703157227</v>
      </c>
      <c r="BI27" s="75">
        <f t="shared" si="11"/>
        <v>4.5841310323907862</v>
      </c>
      <c r="BJ27" s="75">
        <f t="shared" si="11"/>
        <v>4.5838184168106766</v>
      </c>
      <c r="BK27" s="75">
        <f t="shared" si="11"/>
        <v>4.5730922752803957</v>
      </c>
      <c r="BL27" s="75">
        <f t="shared" si="9"/>
        <v>4.3676702366455524</v>
      </c>
    </row>
    <row r="28" spans="1:64" s="75" customFormat="1" ht="12.95" customHeight="1" x14ac:dyDescent="0.2">
      <c r="A28" s="35" t="s">
        <v>205</v>
      </c>
      <c r="B28" s="37" t="s">
        <v>162</v>
      </c>
      <c r="C28" s="36">
        <v>17145.585999999999</v>
      </c>
      <c r="D28" s="36" t="s">
        <v>190</v>
      </c>
      <c r="E28" s="74">
        <f t="shared" si="12"/>
        <v>-9655.493026842767</v>
      </c>
      <c r="F28" s="39">
        <f t="shared" si="13"/>
        <v>-9656</v>
      </c>
      <c r="G28" s="75">
        <f t="shared" si="14"/>
        <v>1.4354039999961969</v>
      </c>
      <c r="H28" s="75">
        <f t="shared" si="15"/>
        <v>1.4354039999961969</v>
      </c>
      <c r="P28" s="75">
        <f t="shared" si="31"/>
        <v>1.3125005899392019</v>
      </c>
      <c r="Q28" s="76">
        <f t="shared" si="32"/>
        <v>2127.0859999999993</v>
      </c>
      <c r="R28" s="75">
        <f t="shared" si="16"/>
        <v>1.5105248203637862E-2</v>
      </c>
      <c r="S28" s="77">
        <f t="shared" si="17"/>
        <v>0.1</v>
      </c>
      <c r="Z28" s="75">
        <f t="shared" si="18"/>
        <v>-9656</v>
      </c>
      <c r="AA28" s="75">
        <f t="shared" si="19"/>
        <v>1.4424872560487552</v>
      </c>
      <c r="AB28" s="75">
        <f t="shared" si="20"/>
        <v>1.3054173338866437</v>
      </c>
      <c r="AC28" s="75">
        <f t="shared" si="21"/>
        <v>0.12290341005699501</v>
      </c>
      <c r="AD28" s="75">
        <f t="shared" si="33"/>
        <v>-7.0832560525582178E-3</v>
      </c>
      <c r="AE28" s="75">
        <f t="shared" si="22"/>
        <v>5.017251630610263E-6</v>
      </c>
      <c r="AF28" s="75">
        <f t="shared" si="34"/>
        <v>0.12290341005699501</v>
      </c>
      <c r="AG28" s="77"/>
      <c r="AH28" s="75">
        <f t="shared" si="23"/>
        <v>0.12998666610955315</v>
      </c>
      <c r="AI28" s="75">
        <f t="shared" si="24"/>
        <v>1.2144211308669066</v>
      </c>
      <c r="AJ28" s="75">
        <f t="shared" si="25"/>
        <v>0.98660714570868757</v>
      </c>
      <c r="AK28" s="75">
        <f t="shared" si="26"/>
        <v>-4.0767719436817652E-2</v>
      </c>
      <c r="AL28" s="75">
        <f t="shared" si="27"/>
        <v>2.953706005512664</v>
      </c>
      <c r="AM28" s="75">
        <f t="shared" si="28"/>
        <v>10.613383071340664</v>
      </c>
      <c r="AN28" s="75">
        <f t="shared" si="29"/>
        <v>2.9909272106583611</v>
      </c>
      <c r="AO28" s="75">
        <f t="shared" si="29"/>
        <v>2.9909298123835995</v>
      </c>
      <c r="AP28" s="75">
        <f t="shared" si="29"/>
        <v>2.9909418691312202</v>
      </c>
      <c r="AQ28" s="75">
        <f t="shared" si="29"/>
        <v>2.9909977414468836</v>
      </c>
      <c r="AR28" s="75">
        <f t="shared" si="29"/>
        <v>2.9912566538197409</v>
      </c>
      <c r="AS28" s="75">
        <f t="shared" si="29"/>
        <v>2.9924563217851659</v>
      </c>
      <c r="AT28" s="75">
        <f t="shared" si="29"/>
        <v>2.9980121789740517</v>
      </c>
      <c r="AU28" s="75">
        <f t="shared" si="30"/>
        <v>3.0236869615740996</v>
      </c>
      <c r="AW28" s="75">
        <v>-6800</v>
      </c>
      <c r="AX28" s="75">
        <f t="shared" si="1"/>
        <v>0.69084077514674258</v>
      </c>
      <c r="AY28" s="75">
        <f t="shared" si="2"/>
        <v>0.73232851313728964</v>
      </c>
      <c r="AZ28" s="75">
        <f t="shared" si="3"/>
        <v>-4.1487737990547086E-2</v>
      </c>
      <c r="BA28" s="75">
        <f t="shared" si="4"/>
        <v>0.95765398561927273</v>
      </c>
      <c r="BB28" s="75">
        <f t="shared" si="5"/>
        <v>-0.52011522888431994</v>
      </c>
      <c r="BC28" s="75">
        <f t="shared" si="6"/>
        <v>-1.3755437293531385</v>
      </c>
      <c r="BD28" s="75">
        <f t="shared" si="7"/>
        <v>-0.82159707915800484</v>
      </c>
      <c r="BE28" s="75">
        <f t="shared" si="11"/>
        <v>4.6870661126267965</v>
      </c>
      <c r="BF28" s="75">
        <f t="shared" si="11"/>
        <v>4.6870661126267592</v>
      </c>
      <c r="BG28" s="75">
        <f t="shared" si="11"/>
        <v>4.6870661126201023</v>
      </c>
      <c r="BH28" s="75">
        <f t="shared" si="11"/>
        <v>4.6870661114155832</v>
      </c>
      <c r="BI28" s="75">
        <f t="shared" si="11"/>
        <v>4.6870658934605576</v>
      </c>
      <c r="BJ28" s="75">
        <f t="shared" si="11"/>
        <v>4.6870264858388841</v>
      </c>
      <c r="BK28" s="75">
        <f t="shared" si="11"/>
        <v>4.6806965671243841</v>
      </c>
      <c r="BL28" s="75">
        <f t="shared" si="9"/>
        <v>4.4688737965153909</v>
      </c>
    </row>
    <row r="29" spans="1:64" s="75" customFormat="1" ht="12.95" customHeight="1" x14ac:dyDescent="0.2">
      <c r="A29" s="35" t="s">
        <v>205</v>
      </c>
      <c r="B29" s="37" t="s">
        <v>162</v>
      </c>
      <c r="C29" s="36">
        <v>17445.681</v>
      </c>
      <c r="D29" s="36" t="s">
        <v>190</v>
      </c>
      <c r="E29" s="74">
        <f t="shared" si="12"/>
        <v>-9549.5018845440209</v>
      </c>
      <c r="F29" s="39">
        <f t="shared" si="13"/>
        <v>-9550</v>
      </c>
      <c r="G29" s="75">
        <f t="shared" si="14"/>
        <v>1.4103249999971013</v>
      </c>
      <c r="H29" s="75">
        <f t="shared" si="15"/>
        <v>1.4103249999971013</v>
      </c>
      <c r="P29" s="75">
        <f t="shared" si="31"/>
        <v>1.288171678897855</v>
      </c>
      <c r="Q29" s="76">
        <f t="shared" si="32"/>
        <v>2427.1810000000005</v>
      </c>
      <c r="R29" s="75">
        <f t="shared" si="16"/>
        <v>1.4921433855575561E-2</v>
      </c>
      <c r="S29" s="77">
        <f t="shared" si="17"/>
        <v>0.1</v>
      </c>
      <c r="Z29" s="75">
        <f t="shared" si="18"/>
        <v>-9550</v>
      </c>
      <c r="AA29" s="75">
        <f t="shared" si="19"/>
        <v>1.4161131012878185</v>
      </c>
      <c r="AB29" s="75">
        <f t="shared" si="20"/>
        <v>1.2823835776071377</v>
      </c>
      <c r="AC29" s="75">
        <f t="shared" si="21"/>
        <v>0.12215332109924626</v>
      </c>
      <c r="AD29" s="75">
        <f t="shared" si="33"/>
        <v>-5.7881012907172735E-3</v>
      </c>
      <c r="AE29" s="75">
        <f t="shared" si="22"/>
        <v>3.3502116551602969E-6</v>
      </c>
      <c r="AF29" s="75">
        <f t="shared" si="34"/>
        <v>0.12215332109924626</v>
      </c>
      <c r="AG29" s="77"/>
      <c r="AH29" s="75">
        <f t="shared" si="23"/>
        <v>0.12794142238996362</v>
      </c>
      <c r="AI29" s="75">
        <f t="shared" si="24"/>
        <v>1.2171152949132797</v>
      </c>
      <c r="AJ29" s="75">
        <f t="shared" si="25"/>
        <v>0.96911774997310518</v>
      </c>
      <c r="AK29" s="75">
        <f t="shared" si="26"/>
        <v>-2.234674528967933E-2</v>
      </c>
      <c r="AL29" s="75">
        <f t="shared" si="27"/>
        <v>3.0390281081824653</v>
      </c>
      <c r="AM29" s="75">
        <f t="shared" si="28"/>
        <v>19.482818716125774</v>
      </c>
      <c r="AN29" s="75">
        <f t="shared" si="29"/>
        <v>3.0594074209569251</v>
      </c>
      <c r="AO29" s="75">
        <f t="shared" si="29"/>
        <v>3.059408907587132</v>
      </c>
      <c r="AP29" s="75">
        <f t="shared" si="29"/>
        <v>3.0594157418616792</v>
      </c>
      <c r="AQ29" s="75">
        <f t="shared" si="29"/>
        <v>3.0594471600548498</v>
      </c>
      <c r="AR29" s="75">
        <f t="shared" si="29"/>
        <v>3.0595915931930011</v>
      </c>
      <c r="AS29" s="75">
        <f t="shared" si="29"/>
        <v>3.060255547348059</v>
      </c>
      <c r="AT29" s="75">
        <f t="shared" si="29"/>
        <v>3.0633072640342176</v>
      </c>
      <c r="AU29" s="75">
        <f t="shared" si="30"/>
        <v>3.0773248483051137</v>
      </c>
      <c r="AW29" s="75">
        <v>-6600</v>
      </c>
      <c r="AX29" s="75">
        <f t="shared" si="1"/>
        <v>0.64364511821091486</v>
      </c>
      <c r="AY29" s="75">
        <f t="shared" si="2"/>
        <v>0.69756252351054227</v>
      </c>
      <c r="AZ29" s="75">
        <f t="shared" si="3"/>
        <v>-5.3917405299627408E-2</v>
      </c>
      <c r="BA29" s="75">
        <f t="shared" si="4"/>
        <v>0.93697041443308282</v>
      </c>
      <c r="BB29" s="75">
        <f t="shared" si="5"/>
        <v>-0.60094638000784473</v>
      </c>
      <c r="BC29" s="75">
        <f t="shared" si="6"/>
        <v>-1.2778449784302137</v>
      </c>
      <c r="BD29" s="75">
        <f t="shared" si="7"/>
        <v>-0.74287034008788599</v>
      </c>
      <c r="BE29" s="75">
        <f t="shared" si="11"/>
        <v>4.7877206378372845</v>
      </c>
      <c r="BF29" s="75">
        <f t="shared" si="11"/>
        <v>4.7877206378391941</v>
      </c>
      <c r="BG29" s="75">
        <f t="shared" si="11"/>
        <v>4.7877206377229324</v>
      </c>
      <c r="BH29" s="75">
        <f t="shared" si="11"/>
        <v>4.7877206448006584</v>
      </c>
      <c r="BI29" s="75">
        <f t="shared" si="11"/>
        <v>4.7877202139273471</v>
      </c>
      <c r="BJ29" s="75">
        <f t="shared" si="11"/>
        <v>4.7877464398749003</v>
      </c>
      <c r="BK29" s="75">
        <f t="shared" si="11"/>
        <v>4.7861331872324948</v>
      </c>
      <c r="BL29" s="75">
        <f t="shared" si="9"/>
        <v>4.5700773563852293</v>
      </c>
    </row>
    <row r="30" spans="1:64" s="75" customFormat="1" ht="12.95" customHeight="1" x14ac:dyDescent="0.2">
      <c r="A30" s="35" t="s">
        <v>205</v>
      </c>
      <c r="B30" s="37" t="s">
        <v>162</v>
      </c>
      <c r="C30" s="36">
        <v>17462.668000000001</v>
      </c>
      <c r="D30" s="36" t="s">
        <v>190</v>
      </c>
      <c r="E30" s="74">
        <f t="shared" si="12"/>
        <v>-9543.502212659354</v>
      </c>
      <c r="F30" s="39">
        <f t="shared" si="13"/>
        <v>-9544</v>
      </c>
      <c r="G30" s="75">
        <f t="shared" si="14"/>
        <v>1.4093959999991057</v>
      </c>
      <c r="H30" s="75">
        <f t="shared" si="15"/>
        <v>1.4093959999991057</v>
      </c>
      <c r="P30" s="75">
        <f t="shared" si="31"/>
        <v>1.2868010161942074</v>
      </c>
      <c r="Q30" s="76">
        <f t="shared" si="32"/>
        <v>2444.1680000000015</v>
      </c>
      <c r="R30" s="75">
        <f t="shared" si="16"/>
        <v>1.5029530054123278E-2</v>
      </c>
      <c r="S30" s="77">
        <f t="shared" si="17"/>
        <v>0.1</v>
      </c>
      <c r="Z30" s="75">
        <f t="shared" si="18"/>
        <v>-9544</v>
      </c>
      <c r="AA30" s="75">
        <f t="shared" si="19"/>
        <v>1.4146084905646519</v>
      </c>
      <c r="AB30" s="75">
        <f t="shared" si="20"/>
        <v>1.2815885256286612</v>
      </c>
      <c r="AC30" s="75">
        <f t="shared" si="21"/>
        <v>0.12259498380489831</v>
      </c>
      <c r="AD30" s="75">
        <f t="shared" si="33"/>
        <v>-5.2124905655461795E-3</v>
      </c>
      <c r="AE30" s="75">
        <f t="shared" si="22"/>
        <v>2.7170057895907929E-6</v>
      </c>
      <c r="AF30" s="75">
        <f t="shared" si="34"/>
        <v>0.12259498380489831</v>
      </c>
      <c r="AG30" s="77"/>
      <c r="AH30" s="75">
        <f t="shared" si="23"/>
        <v>0.1278074743704446</v>
      </c>
      <c r="AI30" s="75">
        <f t="shared" si="24"/>
        <v>1.2172209021733589</v>
      </c>
      <c r="AJ30" s="75">
        <f t="shared" si="25"/>
        <v>0.9679129561535551</v>
      </c>
      <c r="AK30" s="75">
        <f t="shared" si="26"/>
        <v>-2.1295726550514857E-2</v>
      </c>
      <c r="AL30" s="75">
        <f t="shared" si="27"/>
        <v>3.0438677540364605</v>
      </c>
      <c r="AM30" s="75">
        <f t="shared" si="28"/>
        <v>20.449323182345694</v>
      </c>
      <c r="AN30" s="75">
        <f t="shared" si="29"/>
        <v>3.0632877075414706</v>
      </c>
      <c r="AO30" s="75">
        <f t="shared" si="29"/>
        <v>3.0632891265447157</v>
      </c>
      <c r="AP30" s="75">
        <f t="shared" si="29"/>
        <v>3.0632956478923794</v>
      </c>
      <c r="AQ30" s="75">
        <f t="shared" si="29"/>
        <v>3.0633256181652619</v>
      </c>
      <c r="AR30" s="75">
        <f t="shared" si="29"/>
        <v>3.0634633521734354</v>
      </c>
      <c r="AS30" s="75">
        <f t="shared" si="29"/>
        <v>3.0640963155764696</v>
      </c>
      <c r="AT30" s="75">
        <f t="shared" si="29"/>
        <v>3.0670047339965119</v>
      </c>
      <c r="AU30" s="75">
        <f t="shared" si="30"/>
        <v>3.0803609551012086</v>
      </c>
      <c r="AW30" s="75">
        <v>-6400</v>
      </c>
      <c r="AX30" s="75">
        <f t="shared" si="1"/>
        <v>0.5980067085783114</v>
      </c>
      <c r="AY30" s="75">
        <f t="shared" si="2"/>
        <v>0.6635638515628608</v>
      </c>
      <c r="AZ30" s="75">
        <f t="shared" si="3"/>
        <v>-6.5557142984549441E-2</v>
      </c>
      <c r="BA30" s="75">
        <f t="shared" si="4"/>
        <v>0.91771155229485246</v>
      </c>
      <c r="BB30" s="75">
        <f t="shared" si="5"/>
        <v>-0.67303601310700911</v>
      </c>
      <c r="BC30" s="75">
        <f t="shared" si="6"/>
        <v>-1.1842235416577138</v>
      </c>
      <c r="BD30" s="75">
        <f t="shared" si="7"/>
        <v>-0.67261846865000496</v>
      </c>
      <c r="BE30" s="75">
        <f t="shared" si="11"/>
        <v>4.886252631966757</v>
      </c>
      <c r="BF30" s="75">
        <f t="shared" si="11"/>
        <v>4.8862526317173032</v>
      </c>
      <c r="BG30" s="75">
        <f t="shared" si="11"/>
        <v>4.8862526383241436</v>
      </c>
      <c r="BH30" s="75">
        <f t="shared" si="11"/>
        <v>4.8862524633407789</v>
      </c>
      <c r="BI30" s="75">
        <f t="shared" si="11"/>
        <v>4.8862570977477366</v>
      </c>
      <c r="BJ30" s="75">
        <f t="shared" si="11"/>
        <v>4.8861343149098628</v>
      </c>
      <c r="BK30" s="75">
        <f t="shared" si="11"/>
        <v>4.8893588169142586</v>
      </c>
      <c r="BL30" s="75">
        <f t="shared" si="9"/>
        <v>4.6712809162550677</v>
      </c>
    </row>
    <row r="31" spans="1:64" s="75" customFormat="1" ht="12.95" customHeight="1" x14ac:dyDescent="0.2">
      <c r="A31" s="35" t="s">
        <v>205</v>
      </c>
      <c r="B31" s="37" t="s">
        <v>162</v>
      </c>
      <c r="C31" s="36">
        <v>17479.655999999999</v>
      </c>
      <c r="D31" s="36" t="s">
        <v>190</v>
      </c>
      <c r="E31" s="74">
        <f t="shared" si="12"/>
        <v>-9537.502187582726</v>
      </c>
      <c r="F31" s="39">
        <f t="shared" si="13"/>
        <v>-9538</v>
      </c>
      <c r="G31" s="75">
        <f t="shared" si="14"/>
        <v>1.4094669999976759</v>
      </c>
      <c r="H31" s="75">
        <f t="shared" si="15"/>
        <v>1.4094669999976759</v>
      </c>
      <c r="P31" s="75">
        <f t="shared" si="31"/>
        <v>1.2854310440764709</v>
      </c>
      <c r="Q31" s="76">
        <f t="shared" si="32"/>
        <v>2461.155999999999</v>
      </c>
      <c r="R31" s="75">
        <f t="shared" si="16"/>
        <v>1.5384918361287104E-2</v>
      </c>
      <c r="S31" s="77">
        <f t="shared" si="17"/>
        <v>0.1</v>
      </c>
      <c r="Z31" s="75">
        <f t="shared" si="18"/>
        <v>-9538</v>
      </c>
      <c r="AA31" s="75">
        <f t="shared" si="19"/>
        <v>1.4131026344976498</v>
      </c>
      <c r="AB31" s="75">
        <f t="shared" si="20"/>
        <v>1.281795409576497</v>
      </c>
      <c r="AC31" s="75">
        <f t="shared" si="21"/>
        <v>0.12403595592120498</v>
      </c>
      <c r="AD31" s="75">
        <f t="shared" si="33"/>
        <v>-3.6356344999739498E-3</v>
      </c>
      <c r="AE31" s="75">
        <f t="shared" si="22"/>
        <v>1.3217838217400835E-6</v>
      </c>
      <c r="AF31" s="75">
        <f t="shared" si="34"/>
        <v>0.12403595592120498</v>
      </c>
      <c r="AG31" s="77"/>
      <c r="AH31" s="75">
        <f t="shared" si="23"/>
        <v>0.12767159042117898</v>
      </c>
      <c r="AI31" s="75">
        <f t="shared" si="24"/>
        <v>1.2173214382489821</v>
      </c>
      <c r="AJ31" s="75">
        <f t="shared" si="25"/>
        <v>0.96668528197791992</v>
      </c>
      <c r="AK31" s="75">
        <f t="shared" si="26"/>
        <v>-2.0244030915705046E-2</v>
      </c>
      <c r="AL31" s="75">
        <f t="shared" si="27"/>
        <v>3.0487082194343404</v>
      </c>
      <c r="AM31" s="75">
        <f t="shared" si="28"/>
        <v>21.516650143625387</v>
      </c>
      <c r="AN31" s="75">
        <f t="shared" si="29"/>
        <v>3.0671683225946795</v>
      </c>
      <c r="AO31" s="75">
        <f t="shared" si="29"/>
        <v>3.0671696735970166</v>
      </c>
      <c r="AP31" s="75">
        <f t="shared" si="29"/>
        <v>3.0671758805882225</v>
      </c>
      <c r="AQ31" s="75">
        <f t="shared" si="29"/>
        <v>3.0672043977039323</v>
      </c>
      <c r="AR31" s="75">
        <f t="shared" si="29"/>
        <v>3.067335414653896</v>
      </c>
      <c r="AS31" s="75">
        <f t="shared" si="29"/>
        <v>3.0679373329673996</v>
      </c>
      <c r="AT31" s="75">
        <f t="shared" si="29"/>
        <v>3.0707023270756166</v>
      </c>
      <c r="AU31" s="75">
        <f t="shared" si="30"/>
        <v>3.0833970618973039</v>
      </c>
      <c r="AW31" s="75">
        <v>-6200</v>
      </c>
      <c r="AX31" s="75">
        <f t="shared" si="1"/>
        <v>0.55398465003624953</v>
      </c>
      <c r="AY31" s="75">
        <f t="shared" si="2"/>
        <v>0.63033249729424545</v>
      </c>
      <c r="AZ31" s="75">
        <f t="shared" si="3"/>
        <v>-7.6347847257995913E-2</v>
      </c>
      <c r="BA31" s="75">
        <f t="shared" si="4"/>
        <v>0.89989165582588304</v>
      </c>
      <c r="BB31" s="75">
        <f t="shared" si="5"/>
        <v>-0.73672941902753264</v>
      </c>
      <c r="BC31" s="75">
        <f t="shared" si="6"/>
        <v>-1.0943088554705513</v>
      </c>
      <c r="BD31" s="75">
        <f t="shared" si="7"/>
        <v>-0.60919680429166323</v>
      </c>
      <c r="BE31" s="75">
        <f t="shared" si="11"/>
        <v>4.9828145283424545</v>
      </c>
      <c r="BF31" s="75">
        <f t="shared" si="11"/>
        <v>4.9828145228972645</v>
      </c>
      <c r="BG31" s="75">
        <f t="shared" si="11"/>
        <v>4.9828146162856486</v>
      </c>
      <c r="BH31" s="75">
        <f t="shared" si="11"/>
        <v>4.9828130146127112</v>
      </c>
      <c r="BI31" s="75">
        <f t="shared" si="11"/>
        <v>4.9828404830877986</v>
      </c>
      <c r="BJ31" s="75">
        <f t="shared" si="11"/>
        <v>4.9823690248990875</v>
      </c>
      <c r="BK31" s="75">
        <f t="shared" si="11"/>
        <v>4.9903527634765963</v>
      </c>
      <c r="BL31" s="75">
        <f t="shared" si="9"/>
        <v>4.7724844761249061</v>
      </c>
    </row>
    <row r="32" spans="1:64" s="75" customFormat="1" ht="12.95" customHeight="1" x14ac:dyDescent="0.2">
      <c r="A32" s="35" t="s">
        <v>197</v>
      </c>
      <c r="B32" s="37" t="s">
        <v>162</v>
      </c>
      <c r="C32" s="36">
        <v>19008.434000000001</v>
      </c>
      <c r="D32" s="36" t="s">
        <v>190</v>
      </c>
      <c r="E32" s="74">
        <f t="shared" si="12"/>
        <v>-8997.5500839449014</v>
      </c>
      <c r="F32" s="39">
        <f t="shared" si="13"/>
        <v>-8998</v>
      </c>
      <c r="G32" s="75">
        <f t="shared" si="14"/>
        <v>1.2738569999964966</v>
      </c>
      <c r="H32" s="75">
        <f t="shared" si="15"/>
        <v>1.2738569999964966</v>
      </c>
      <c r="P32" s="75">
        <f t="shared" si="31"/>
        <v>1.1649615027863924</v>
      </c>
      <c r="Q32" s="76">
        <f t="shared" si="32"/>
        <v>3989.9340000000011</v>
      </c>
      <c r="R32" s="75">
        <f t="shared" si="16"/>
        <v>1.1858229312635804E-2</v>
      </c>
      <c r="S32" s="77">
        <f t="shared" si="17"/>
        <v>0.1</v>
      </c>
      <c r="Z32" s="75">
        <f t="shared" si="18"/>
        <v>-8998</v>
      </c>
      <c r="AA32" s="75">
        <f t="shared" si="19"/>
        <v>1.2729110039361045</v>
      </c>
      <c r="AB32" s="75">
        <f t="shared" si="20"/>
        <v>1.1659074988467846</v>
      </c>
      <c r="AC32" s="75">
        <f t="shared" si="21"/>
        <v>0.10889549721010416</v>
      </c>
      <c r="AD32" s="75">
        <f t="shared" si="33"/>
        <v>9.4599606039214024E-4</v>
      </c>
      <c r="AE32" s="75">
        <f t="shared" si="22"/>
        <v>8.9490854627744988E-8</v>
      </c>
      <c r="AF32" s="75">
        <f t="shared" si="34"/>
        <v>0.10889549721010416</v>
      </c>
      <c r="AG32" s="77"/>
      <c r="AH32" s="75">
        <f t="shared" si="23"/>
        <v>0.10794950114971204</v>
      </c>
      <c r="AI32" s="75">
        <f t="shared" si="24"/>
        <v>1.2056918371747474</v>
      </c>
      <c r="AJ32" s="75">
        <f t="shared" si="25"/>
        <v>0.76947648233376409</v>
      </c>
      <c r="AK32" s="75">
        <f t="shared" si="26"/>
        <v>7.3002030314227861E-2</v>
      </c>
      <c r="AL32" s="75">
        <f t="shared" si="27"/>
        <v>-2.800550641000882</v>
      </c>
      <c r="AM32" s="75">
        <f t="shared" si="28"/>
        <v>-5.8074292976629689</v>
      </c>
      <c r="AN32" s="75">
        <f t="shared" si="29"/>
        <v>3.415733856679799</v>
      </c>
      <c r="AO32" s="75">
        <f t="shared" si="29"/>
        <v>3.4157298009702761</v>
      </c>
      <c r="AP32" s="75">
        <f t="shared" si="29"/>
        <v>3.4157104984325088</v>
      </c>
      <c r="AQ32" s="75">
        <f t="shared" si="29"/>
        <v>3.4156186323510891</v>
      </c>
      <c r="AR32" s="75">
        <f t="shared" si="29"/>
        <v>3.4151814489203915</v>
      </c>
      <c r="AS32" s="75">
        <f t="shared" si="29"/>
        <v>3.4131016605964599</v>
      </c>
      <c r="AT32" s="75">
        <f t="shared" si="29"/>
        <v>3.4032238913286816</v>
      </c>
      <c r="AU32" s="75">
        <f t="shared" si="30"/>
        <v>3.3566466735458675</v>
      </c>
      <c r="AW32" s="75">
        <v>-6000</v>
      </c>
      <c r="AX32" s="75">
        <f t="shared" si="1"/>
        <v>0.51162381450436545</v>
      </c>
      <c r="AY32" s="75">
        <f t="shared" si="2"/>
        <v>0.59786846070469601</v>
      </c>
      <c r="AZ32" s="75">
        <f t="shared" si="3"/>
        <v>-8.6244646200330607E-2</v>
      </c>
      <c r="BA32" s="75">
        <f t="shared" si="4"/>
        <v>0.88349884987612504</v>
      </c>
      <c r="BB32" s="75">
        <f t="shared" si="5"/>
        <v>-0.79242959399947877</v>
      </c>
      <c r="BC32" s="75">
        <f t="shared" si="6"/>
        <v>-1.0077476528448783</v>
      </c>
      <c r="BD32" s="75">
        <f t="shared" si="7"/>
        <v>-0.55134313849987682</v>
      </c>
      <c r="BE32" s="75">
        <f t="shared" si="11"/>
        <v>5.0775587991075612</v>
      </c>
      <c r="BF32" s="75">
        <f t="shared" si="11"/>
        <v>5.0775587627656673</v>
      </c>
      <c r="BG32" s="75">
        <f t="shared" si="11"/>
        <v>5.0775592290267149</v>
      </c>
      <c r="BH32" s="75">
        <f t="shared" si="11"/>
        <v>5.0775532469242313</v>
      </c>
      <c r="BI32" s="75">
        <f t="shared" si="11"/>
        <v>5.0776299898538042</v>
      </c>
      <c r="BJ32" s="75">
        <f t="shared" si="11"/>
        <v>5.0766443018350138</v>
      </c>
      <c r="BK32" s="75">
        <f t="shared" si="11"/>
        <v>5.0891171719808748</v>
      </c>
      <c r="BL32" s="75">
        <f t="shared" si="9"/>
        <v>4.8736880359947437</v>
      </c>
    </row>
    <row r="33" spans="1:64" s="75" customFormat="1" ht="12.95" customHeight="1" x14ac:dyDescent="0.2">
      <c r="A33" s="35" t="s">
        <v>236</v>
      </c>
      <c r="B33" s="37" t="s">
        <v>162</v>
      </c>
      <c r="C33" s="36">
        <v>19291.544000000002</v>
      </c>
      <c r="D33" s="36" t="s">
        <v>190</v>
      </c>
      <c r="E33" s="74">
        <f t="shared" si="12"/>
        <v>-8897.5579071468928</v>
      </c>
      <c r="F33" s="39">
        <f t="shared" si="13"/>
        <v>-8898</v>
      </c>
      <c r="G33" s="75">
        <f t="shared" si="14"/>
        <v>1.2517069999994419</v>
      </c>
      <c r="H33" s="75">
        <f t="shared" si="15"/>
        <v>1.2517069999994419</v>
      </c>
      <c r="P33" s="75">
        <f t="shared" si="31"/>
        <v>1.1432661826166677</v>
      </c>
      <c r="Q33" s="76">
        <f t="shared" si="32"/>
        <v>4273.0440000000017</v>
      </c>
      <c r="R33" s="75">
        <f t="shared" si="16"/>
        <v>1.1759410874644188E-2</v>
      </c>
      <c r="S33" s="77">
        <f t="shared" si="17"/>
        <v>0.1</v>
      </c>
      <c r="Z33" s="75">
        <f t="shared" si="18"/>
        <v>-8898</v>
      </c>
      <c r="AA33" s="75">
        <f t="shared" si="19"/>
        <v>1.2460946090310996</v>
      </c>
      <c r="AB33" s="75">
        <f t="shared" si="20"/>
        <v>1.14887857358501</v>
      </c>
      <c r="AC33" s="75">
        <f t="shared" si="21"/>
        <v>0.10844081738277422</v>
      </c>
      <c r="AD33" s="75">
        <f t="shared" si="33"/>
        <v>5.6123909683423179E-3</v>
      </c>
      <c r="AE33" s="75">
        <f t="shared" si="22"/>
        <v>3.1498932381530419E-6</v>
      </c>
      <c r="AF33" s="75">
        <f t="shared" si="34"/>
        <v>0.10844081738277422</v>
      </c>
      <c r="AG33" s="77"/>
      <c r="AH33" s="75">
        <f t="shared" si="23"/>
        <v>0.10282842641443195</v>
      </c>
      <c r="AI33" s="75">
        <f t="shared" si="24"/>
        <v>1.1993121006191996</v>
      </c>
      <c r="AJ33" s="75">
        <f t="shared" si="25"/>
        <v>0.7168535951346342</v>
      </c>
      <c r="AK33" s="75">
        <f t="shared" si="26"/>
        <v>8.8955690414297184E-2</v>
      </c>
      <c r="AL33" s="75">
        <f t="shared" si="27"/>
        <v>-2.7218086109749833</v>
      </c>
      <c r="AM33" s="75">
        <f t="shared" si="28"/>
        <v>-4.6941841621979652</v>
      </c>
      <c r="AN33" s="75">
        <f t="shared" si="29"/>
        <v>3.4796315163076765</v>
      </c>
      <c r="AO33" s="75">
        <f t="shared" si="29"/>
        <v>3.4796270687279933</v>
      </c>
      <c r="AP33" s="75">
        <f t="shared" si="29"/>
        <v>3.4796054692296399</v>
      </c>
      <c r="AQ33" s="75">
        <f t="shared" si="29"/>
        <v>3.4795005744348217</v>
      </c>
      <c r="AR33" s="75">
        <f t="shared" si="29"/>
        <v>3.4789912232015268</v>
      </c>
      <c r="AS33" s="75">
        <f t="shared" si="29"/>
        <v>3.4765191909468895</v>
      </c>
      <c r="AT33" s="75">
        <f t="shared" si="29"/>
        <v>3.4645514983157</v>
      </c>
      <c r="AU33" s="75">
        <f t="shared" si="30"/>
        <v>3.4072484534807868</v>
      </c>
      <c r="AW33" s="75">
        <v>-5800</v>
      </c>
      <c r="AX33" s="75">
        <f t="shared" si="1"/>
        <v>0.47095728385703245</v>
      </c>
      <c r="AY33" s="75">
        <f t="shared" si="2"/>
        <v>0.56617174179421259</v>
      </c>
      <c r="AZ33" s="75">
        <f t="shared" si="3"/>
        <v>-9.5214457937180128E-2</v>
      </c>
      <c r="BA33" s="75">
        <f t="shared" si="4"/>
        <v>0.86850396961632215</v>
      </c>
      <c r="BB33" s="75">
        <f t="shared" si="5"/>
        <v>-0.84056363788054722</v>
      </c>
      <c r="BC33" s="75">
        <f t="shared" si="6"/>
        <v>-0.92420673016000376</v>
      </c>
      <c r="BD33" s="75">
        <f t="shared" si="7"/>
        <v>-0.49807118284786539</v>
      </c>
      <c r="BE33" s="75">
        <f t="shared" si="11"/>
        <v>5.1706356715879975</v>
      </c>
      <c r="BF33" s="75">
        <f t="shared" si="11"/>
        <v>5.170635531263815</v>
      </c>
      <c r="BG33" s="75">
        <f t="shared" si="11"/>
        <v>5.1706369845842275</v>
      </c>
      <c r="BH33" s="75">
        <f t="shared" si="11"/>
        <v>5.1706219325148295</v>
      </c>
      <c r="BI33" s="75">
        <f t="shared" si="11"/>
        <v>5.170777804857722</v>
      </c>
      <c r="BJ33" s="75">
        <f t="shared" si="11"/>
        <v>5.1691612685371187</v>
      </c>
      <c r="BK33" s="75">
        <f t="shared" si="11"/>
        <v>5.1856770032915938</v>
      </c>
      <c r="BL33" s="75">
        <f t="shared" si="9"/>
        <v>4.9748915958645821</v>
      </c>
    </row>
    <row r="34" spans="1:64" s="75" customFormat="1" ht="12.95" customHeight="1" x14ac:dyDescent="0.2">
      <c r="A34" s="35" t="s">
        <v>236</v>
      </c>
      <c r="B34" s="37" t="s">
        <v>162</v>
      </c>
      <c r="C34" s="36">
        <v>19325.517</v>
      </c>
      <c r="D34" s="36" t="s">
        <v>190</v>
      </c>
      <c r="E34" s="74">
        <f t="shared" si="12"/>
        <v>-8885.5589165695255</v>
      </c>
      <c r="F34" s="39">
        <f t="shared" si="13"/>
        <v>-8886</v>
      </c>
      <c r="G34" s="75">
        <f t="shared" si="14"/>
        <v>1.2488489999959711</v>
      </c>
      <c r="H34" s="75">
        <f t="shared" si="15"/>
        <v>1.2488489999959711</v>
      </c>
      <c r="P34" s="75">
        <f t="shared" si="31"/>
        <v>1.1406756351333089</v>
      </c>
      <c r="Q34" s="76">
        <f t="shared" si="32"/>
        <v>4307.0169999999998</v>
      </c>
      <c r="R34" s="75">
        <f t="shared" si="16"/>
        <v>1.1701476865710632E-2</v>
      </c>
      <c r="S34" s="77">
        <f t="shared" si="17"/>
        <v>0.1</v>
      </c>
      <c r="Z34" s="75">
        <f t="shared" si="18"/>
        <v>-8886</v>
      </c>
      <c r="AA34" s="75">
        <f t="shared" si="19"/>
        <v>1.2428628914800506</v>
      </c>
      <c r="AB34" s="75">
        <f t="shared" si="20"/>
        <v>1.1466617436492295</v>
      </c>
      <c r="AC34" s="75">
        <f t="shared" si="21"/>
        <v>0.10817336486266216</v>
      </c>
      <c r="AD34" s="75">
        <f t="shared" si="33"/>
        <v>5.9861085159205185E-3</v>
      </c>
      <c r="AE34" s="75">
        <f t="shared" si="22"/>
        <v>3.583349516437615E-6</v>
      </c>
      <c r="AF34" s="75">
        <f t="shared" si="34"/>
        <v>0.10817336486266216</v>
      </c>
      <c r="AG34" s="77"/>
      <c r="AH34" s="75">
        <f t="shared" si="23"/>
        <v>0.10218725634674156</v>
      </c>
      <c r="AI34" s="75">
        <f t="shared" si="24"/>
        <v>1.1984679573169985</v>
      </c>
      <c r="AJ34" s="75">
        <f t="shared" si="25"/>
        <v>0.71027457761895429</v>
      </c>
      <c r="AK34" s="75">
        <f t="shared" si="26"/>
        <v>9.0823445369245095E-2</v>
      </c>
      <c r="AL34" s="75">
        <f t="shared" si="27"/>
        <v>-2.7124177871184356</v>
      </c>
      <c r="AM34" s="75">
        <f t="shared" si="28"/>
        <v>-4.5883554415244943</v>
      </c>
      <c r="AN34" s="75">
        <f t="shared" si="29"/>
        <v>3.4872755882599193</v>
      </c>
      <c r="AO34" s="75">
        <f t="shared" si="29"/>
        <v>3.487271111405839</v>
      </c>
      <c r="AP34" s="75">
        <f t="shared" si="29"/>
        <v>3.4872493105231084</v>
      </c>
      <c r="AQ34" s="75">
        <f t="shared" si="29"/>
        <v>3.4871431494712346</v>
      </c>
      <c r="AR34" s="75">
        <f t="shared" si="29"/>
        <v>3.4866262481269534</v>
      </c>
      <c r="AS34" s="75">
        <f t="shared" si="29"/>
        <v>3.4841108083033654</v>
      </c>
      <c r="AT34" s="75">
        <f t="shared" si="29"/>
        <v>3.4719014908245622</v>
      </c>
      <c r="AU34" s="75">
        <f t="shared" si="30"/>
        <v>3.413320667072977</v>
      </c>
      <c r="AW34" s="75">
        <v>-5600</v>
      </c>
      <c r="AX34" s="75">
        <f t="shared" si="1"/>
        <v>0.43200843661480509</v>
      </c>
      <c r="AY34" s="75">
        <f t="shared" si="2"/>
        <v>0.53524234056279507</v>
      </c>
      <c r="AZ34" s="75">
        <f t="shared" si="3"/>
        <v>-0.10323390394798998</v>
      </c>
      <c r="BA34" s="75">
        <f t="shared" si="4"/>
        <v>0.85486721815555022</v>
      </c>
      <c r="BB34" s="75">
        <f t="shared" si="5"/>
        <v>-0.88155952992630227</v>
      </c>
      <c r="BC34" s="75">
        <f t="shared" si="6"/>
        <v>-0.84337393038172892</v>
      </c>
      <c r="BD34" s="75">
        <f t="shared" si="7"/>
        <v>-0.44859746534691902</v>
      </c>
      <c r="BE34" s="75">
        <f t="shared" ref="BE34:BK70" si="35">$BL34+$AB$7*SIN(BF34)</f>
        <v>5.2621916635711887</v>
      </c>
      <c r="BF34" s="75">
        <f t="shared" si="35"/>
        <v>5.2621912740932215</v>
      </c>
      <c r="BG34" s="75">
        <f t="shared" si="35"/>
        <v>5.2621946891754101</v>
      </c>
      <c r="BH34" s="75">
        <f t="shared" si="35"/>
        <v>5.2621647438645285</v>
      </c>
      <c r="BI34" s="75">
        <f t="shared" si="35"/>
        <v>5.2624272709339577</v>
      </c>
      <c r="BJ34" s="75">
        <f t="shared" si="35"/>
        <v>5.2601218832756418</v>
      </c>
      <c r="BK34" s="75">
        <f t="shared" si="35"/>
        <v>5.2800797786413263</v>
      </c>
      <c r="BL34" s="75">
        <f t="shared" si="9"/>
        <v>5.0760951557344205</v>
      </c>
    </row>
    <row r="35" spans="1:64" s="75" customFormat="1" ht="12.95" customHeight="1" x14ac:dyDescent="0.2">
      <c r="A35" s="35" t="s">
        <v>236</v>
      </c>
      <c r="B35" s="37" t="s">
        <v>162</v>
      </c>
      <c r="C35" s="36">
        <v>19328.348000000002</v>
      </c>
      <c r="D35" s="36" t="s">
        <v>190</v>
      </c>
      <c r="E35" s="74">
        <f t="shared" si="12"/>
        <v>-8884.5590301207412</v>
      </c>
      <c r="F35" s="39">
        <f t="shared" si="13"/>
        <v>-8885</v>
      </c>
      <c r="G35" s="75">
        <f t="shared" si="14"/>
        <v>1.2485274999999092</v>
      </c>
      <c r="H35" s="75">
        <f t="shared" si="15"/>
        <v>1.2485274999999092</v>
      </c>
      <c r="P35" s="75">
        <f t="shared" si="31"/>
        <v>1.1404598808654853</v>
      </c>
      <c r="Q35" s="76">
        <f t="shared" si="32"/>
        <v>4309.8480000000018</v>
      </c>
      <c r="R35" s="75">
        <f t="shared" si="16"/>
        <v>1.1678610305382895E-2</v>
      </c>
      <c r="S35" s="77">
        <f t="shared" si="17"/>
        <v>0.1</v>
      </c>
      <c r="Z35" s="75">
        <f t="shared" si="18"/>
        <v>-8885</v>
      </c>
      <c r="AA35" s="75">
        <f t="shared" si="19"/>
        <v>1.2425934568933792</v>
      </c>
      <c r="AB35" s="75">
        <f t="shared" si="20"/>
        <v>1.1463939239720153</v>
      </c>
      <c r="AC35" s="75">
        <f t="shared" si="21"/>
        <v>0.10806761913442386</v>
      </c>
      <c r="AD35" s="75">
        <f t="shared" si="33"/>
        <v>5.934043106530007E-3</v>
      </c>
      <c r="AE35" s="75">
        <f t="shared" si="22"/>
        <v>3.5212867590156294E-6</v>
      </c>
      <c r="AF35" s="75">
        <f t="shared" si="34"/>
        <v>0.10806761913442386</v>
      </c>
      <c r="AG35" s="77"/>
      <c r="AH35" s="75">
        <f t="shared" si="23"/>
        <v>0.10213357602789386</v>
      </c>
      <c r="AI35" s="75">
        <f t="shared" si="24"/>
        <v>1.1983968754696284</v>
      </c>
      <c r="AJ35" s="75">
        <f t="shared" si="25"/>
        <v>0.70972391276160063</v>
      </c>
      <c r="AK35" s="75">
        <f t="shared" si="26"/>
        <v>9.0978613499057906E-2</v>
      </c>
      <c r="AL35" s="75">
        <f t="shared" si="27"/>
        <v>-2.7116358174950932</v>
      </c>
      <c r="AM35" s="75">
        <f t="shared" si="28"/>
        <v>-4.5797484914949012</v>
      </c>
      <c r="AN35" s="75">
        <f t="shared" si="29"/>
        <v>3.4879123504428229</v>
      </c>
      <c r="AO35" s="75">
        <f t="shared" si="29"/>
        <v>3.4879078713194138</v>
      </c>
      <c r="AP35" s="75">
        <f t="shared" si="29"/>
        <v>3.4878860543784698</v>
      </c>
      <c r="AQ35" s="75">
        <f t="shared" si="29"/>
        <v>3.4877797907480868</v>
      </c>
      <c r="AR35" s="75">
        <f t="shared" si="29"/>
        <v>3.4872622713860735</v>
      </c>
      <c r="AS35" s="75">
        <f t="shared" si="29"/>
        <v>3.4847432516002788</v>
      </c>
      <c r="AT35" s="75">
        <f t="shared" si="29"/>
        <v>3.4725138933507904</v>
      </c>
      <c r="AU35" s="75">
        <f t="shared" si="30"/>
        <v>3.4138266848723262</v>
      </c>
      <c r="AW35" s="75">
        <v>-5400</v>
      </c>
      <c r="AX35" s="75">
        <f t="shared" si="1"/>
        <v>0.39479270053335724</v>
      </c>
      <c r="AY35" s="75">
        <f t="shared" si="2"/>
        <v>0.50508025701044379</v>
      </c>
      <c r="AZ35" s="75">
        <f t="shared" si="3"/>
        <v>-0.11028755647708652</v>
      </c>
      <c r="BA35" s="75">
        <f t="shared" si="4"/>
        <v>0.84254307475021539</v>
      </c>
      <c r="BB35" s="75">
        <f t="shared" si="5"/>
        <v>-0.91583067152470166</v>
      </c>
      <c r="BC35" s="75">
        <f t="shared" si="6"/>
        <v>-0.76495793505908394</v>
      </c>
      <c r="BD35" s="75">
        <f t="shared" si="7"/>
        <v>-0.4022900147586288</v>
      </c>
      <c r="BE35" s="75">
        <f t="shared" si="35"/>
        <v>5.3523687267309672</v>
      </c>
      <c r="BF35" s="75">
        <f t="shared" si="35"/>
        <v>5.3523678651022699</v>
      </c>
      <c r="BG35" s="75">
        <f t="shared" si="35"/>
        <v>5.3523744756180722</v>
      </c>
      <c r="BH35" s="75">
        <f t="shared" si="35"/>
        <v>5.3523237574679099</v>
      </c>
      <c r="BI35" s="75">
        <f t="shared" si="35"/>
        <v>5.3527127961656618</v>
      </c>
      <c r="BJ35" s="75">
        <f t="shared" si="35"/>
        <v>5.3497234130384523</v>
      </c>
      <c r="BK35" s="75">
        <f t="shared" si="35"/>
        <v>5.3723950933259124</v>
      </c>
      <c r="BL35" s="75">
        <f t="shared" si="9"/>
        <v>5.1772987156042589</v>
      </c>
    </row>
    <row r="36" spans="1:64" s="75" customFormat="1" ht="12.95" customHeight="1" x14ac:dyDescent="0.2">
      <c r="A36" s="35" t="s">
        <v>246</v>
      </c>
      <c r="B36" s="37" t="s">
        <v>162</v>
      </c>
      <c r="C36" s="36">
        <v>19574.650000000001</v>
      </c>
      <c r="D36" s="36" t="s">
        <v>190</v>
      </c>
      <c r="E36" s="74">
        <f t="shared" si="12"/>
        <v>-8797.5671431167393</v>
      </c>
      <c r="F36" s="39">
        <f t="shared" si="13"/>
        <v>-8798</v>
      </c>
      <c r="G36" s="75">
        <f t="shared" si="14"/>
        <v>1.2255569999979343</v>
      </c>
      <c r="H36" s="75">
        <f t="shared" si="15"/>
        <v>1.2255569999979343</v>
      </c>
      <c r="P36" s="75">
        <f t="shared" si="31"/>
        <v>1.1217626918667096</v>
      </c>
      <c r="Q36" s="76">
        <f t="shared" si="32"/>
        <v>4556.1500000000015</v>
      </c>
      <c r="R36" s="75">
        <f t="shared" si="16"/>
        <v>1.0773258400439618E-2</v>
      </c>
      <c r="S36" s="77">
        <f t="shared" si="17"/>
        <v>0.1</v>
      </c>
      <c r="Z36" s="75">
        <f t="shared" si="18"/>
        <v>-8798</v>
      </c>
      <c r="AA36" s="75">
        <f t="shared" si="19"/>
        <v>1.2190835633135748</v>
      </c>
      <c r="AB36" s="75">
        <f t="shared" si="20"/>
        <v>1.1282361285510691</v>
      </c>
      <c r="AC36" s="75">
        <f t="shared" si="21"/>
        <v>0.1037943081312247</v>
      </c>
      <c r="AD36" s="75">
        <f t="shared" si="33"/>
        <v>6.4734366843595126E-3</v>
      </c>
      <c r="AE36" s="75">
        <f t="shared" si="22"/>
        <v>4.1905382506411485E-6</v>
      </c>
      <c r="AF36" s="75">
        <f t="shared" si="34"/>
        <v>0.1037943081312247</v>
      </c>
      <c r="AG36" s="77"/>
      <c r="AH36" s="75">
        <f t="shared" si="23"/>
        <v>9.7320871446865229E-2</v>
      </c>
      <c r="AI36" s="75">
        <f t="shared" si="24"/>
        <v>1.1917919242085739</v>
      </c>
      <c r="AJ36" s="75">
        <f t="shared" si="25"/>
        <v>0.66047062504632137</v>
      </c>
      <c r="AK36" s="75">
        <f t="shared" si="26"/>
        <v>0.10418390527665422</v>
      </c>
      <c r="AL36" s="75">
        <f t="shared" si="27"/>
        <v>-2.6439749641079202</v>
      </c>
      <c r="AM36" s="75">
        <f t="shared" si="28"/>
        <v>-3.9358691304638533</v>
      </c>
      <c r="AN36" s="75">
        <f t="shared" si="29"/>
        <v>3.5431595461549295</v>
      </c>
      <c r="AO36" s="75">
        <f t="shared" si="29"/>
        <v>3.5431549675325442</v>
      </c>
      <c r="AP36" s="75">
        <f t="shared" si="29"/>
        <v>3.5431321770712998</v>
      </c>
      <c r="AQ36" s="75">
        <f t="shared" si="29"/>
        <v>3.5430187389977386</v>
      </c>
      <c r="AR36" s="75">
        <f t="shared" si="29"/>
        <v>3.5424541893990966</v>
      </c>
      <c r="AS36" s="75">
        <f t="shared" si="29"/>
        <v>3.5396465867165787</v>
      </c>
      <c r="AT36" s="75">
        <f t="shared" si="29"/>
        <v>3.5257324098623375</v>
      </c>
      <c r="AU36" s="75">
        <f t="shared" si="30"/>
        <v>3.457850233415706</v>
      </c>
      <c r="AW36" s="75">
        <v>-5200</v>
      </c>
      <c r="AX36" s="75">
        <f t="shared" si="1"/>
        <v>0.35931900445425269</v>
      </c>
      <c r="AY36" s="75">
        <f t="shared" si="2"/>
        <v>0.4756854911371583</v>
      </c>
      <c r="AZ36" s="75">
        <f t="shared" si="3"/>
        <v>-0.11636648668290561</v>
      </c>
      <c r="BA36" s="75">
        <f t="shared" si="4"/>
        <v>0.83148384487190508</v>
      </c>
      <c r="BB36" s="75">
        <f t="shared" si="5"/>
        <v>-0.94376608117462535</v>
      </c>
      <c r="BC36" s="75">
        <f t="shared" si="6"/>
        <v>-0.68868729416423824</v>
      </c>
      <c r="BD36" s="75">
        <f t="shared" si="7"/>
        <v>-0.35863159627804919</v>
      </c>
      <c r="BE36" s="75">
        <f t="shared" si="35"/>
        <v>5.4413038328373542</v>
      </c>
      <c r="BF36" s="75">
        <f t="shared" si="35"/>
        <v>5.4413022240278854</v>
      </c>
      <c r="BG36" s="75">
        <f t="shared" si="35"/>
        <v>5.4413132905265638</v>
      </c>
      <c r="BH36" s="75">
        <f t="shared" si="35"/>
        <v>5.4412371647597073</v>
      </c>
      <c r="BI36" s="75">
        <f t="shared" si="35"/>
        <v>5.441760698105985</v>
      </c>
      <c r="BJ36" s="75">
        <f t="shared" si="35"/>
        <v>5.4381540160096931</v>
      </c>
      <c r="BK36" s="75">
        <f t="shared" si="35"/>
        <v>5.4627139045064457</v>
      </c>
      <c r="BL36" s="75">
        <f t="shared" si="9"/>
        <v>5.2785022754740973</v>
      </c>
    </row>
    <row r="37" spans="1:64" s="75" customFormat="1" ht="12.95" customHeight="1" x14ac:dyDescent="0.2">
      <c r="A37" s="35" t="s">
        <v>251</v>
      </c>
      <c r="B37" s="37" t="s">
        <v>162</v>
      </c>
      <c r="C37" s="36">
        <v>19778.483</v>
      </c>
      <c r="D37" s="36" t="s">
        <v>190</v>
      </c>
      <c r="E37" s="74">
        <f t="shared" si="12"/>
        <v>-8725.574965612348</v>
      </c>
      <c r="F37" s="39">
        <f t="shared" si="13"/>
        <v>-8726</v>
      </c>
      <c r="G37" s="75">
        <f t="shared" si="14"/>
        <v>1.2034089999979187</v>
      </c>
      <c r="H37" s="75">
        <f t="shared" si="15"/>
        <v>1.2034089999979187</v>
      </c>
      <c r="P37" s="75">
        <f t="shared" si="31"/>
        <v>1.1063989593034589</v>
      </c>
      <c r="Q37" s="76">
        <f t="shared" si="32"/>
        <v>4759.9830000000002</v>
      </c>
      <c r="R37" s="75">
        <f t="shared" si="16"/>
        <v>9.4109479955407551E-3</v>
      </c>
      <c r="S37" s="77">
        <f t="shared" si="17"/>
        <v>0.1</v>
      </c>
      <c r="Z37" s="75">
        <f t="shared" si="18"/>
        <v>-8726</v>
      </c>
      <c r="AA37" s="75">
        <f t="shared" si="19"/>
        <v>1.1995345638816968</v>
      </c>
      <c r="AB37" s="75">
        <f t="shared" si="20"/>
        <v>1.1102733954196808</v>
      </c>
      <c r="AC37" s="75">
        <f t="shared" si="21"/>
        <v>9.7010040694459843E-2</v>
      </c>
      <c r="AD37" s="75">
        <f t="shared" si="33"/>
        <v>3.8744361162219576E-3</v>
      </c>
      <c r="AE37" s="75">
        <f t="shared" si="22"/>
        <v>1.5011255218685087E-6</v>
      </c>
      <c r="AF37" s="75">
        <f t="shared" si="34"/>
        <v>9.7010040694459843E-2</v>
      </c>
      <c r="AG37" s="77"/>
      <c r="AH37" s="75">
        <f t="shared" si="23"/>
        <v>9.3135604578237829E-2</v>
      </c>
      <c r="AI37" s="75">
        <f t="shared" si="24"/>
        <v>1.1857287384140556</v>
      </c>
      <c r="AJ37" s="75">
        <f t="shared" si="25"/>
        <v>0.61788070201272172</v>
      </c>
      <c r="AK37" s="75">
        <f t="shared" si="26"/>
        <v>0.11464407545724088</v>
      </c>
      <c r="AL37" s="75">
        <f t="shared" si="27"/>
        <v>-2.588574051453604</v>
      </c>
      <c r="AM37" s="75">
        <f t="shared" si="28"/>
        <v>-3.5238718552509325</v>
      </c>
      <c r="AN37" s="75">
        <f t="shared" ref="AN37:AT52" si="36">$AU37+$AB$7*SIN(AO37)</f>
        <v>3.5886381207969253</v>
      </c>
      <c r="AO37" s="75">
        <f t="shared" si="36"/>
        <v>3.5886335979355795</v>
      </c>
      <c r="AP37" s="75">
        <f t="shared" si="36"/>
        <v>3.5886106176441186</v>
      </c>
      <c r="AQ37" s="75">
        <f t="shared" si="36"/>
        <v>3.5884938605585082</v>
      </c>
      <c r="AR37" s="75">
        <f t="shared" si="36"/>
        <v>3.5879007480063674</v>
      </c>
      <c r="AS37" s="75">
        <f t="shared" si="36"/>
        <v>3.5848903958897496</v>
      </c>
      <c r="AT37" s="75">
        <f t="shared" si="36"/>
        <v>3.5696766112286014</v>
      </c>
      <c r="AU37" s="75">
        <f t="shared" si="30"/>
        <v>3.4942835149688474</v>
      </c>
      <c r="AW37" s="75">
        <v>-5000</v>
      </c>
      <c r="AX37" s="75">
        <f t="shared" si="1"/>
        <v>0.32559096684589245</v>
      </c>
      <c r="AY37" s="75">
        <f t="shared" si="2"/>
        <v>0.44705804294293899</v>
      </c>
      <c r="AZ37" s="75">
        <f t="shared" si="3"/>
        <v>-0.12146707609704656</v>
      </c>
      <c r="BA37" s="75">
        <f t="shared" si="4"/>
        <v>0.82164218047057758</v>
      </c>
      <c r="BB37" s="75">
        <f t="shared" si="5"/>
        <v>-0.96572460219058542</v>
      </c>
      <c r="BC37" s="75">
        <f t="shared" si="6"/>
        <v>-0.61430899438191411</v>
      </c>
      <c r="BD37" s="75">
        <f t="shared" si="7"/>
        <v>-0.31719287478213254</v>
      </c>
      <c r="BE37" s="75">
        <f t="shared" si="35"/>
        <v>5.529128877614041</v>
      </c>
      <c r="BF37" s="75">
        <f t="shared" si="35"/>
        <v>5.529126253318827</v>
      </c>
      <c r="BG37" s="75">
        <f t="shared" si="35"/>
        <v>5.5291427483486348</v>
      </c>
      <c r="BH37" s="75">
        <f t="shared" si="35"/>
        <v>5.5290390644536807</v>
      </c>
      <c r="BI37" s="75">
        <f t="shared" si="35"/>
        <v>5.5296906295237376</v>
      </c>
      <c r="BJ37" s="75">
        <f t="shared" si="35"/>
        <v>5.5255894479453698</v>
      </c>
      <c r="BK37" s="75">
        <f t="shared" si="35"/>
        <v>5.5511476004062876</v>
      </c>
      <c r="BL37" s="75">
        <f t="shared" si="9"/>
        <v>5.3797058353439358</v>
      </c>
    </row>
    <row r="38" spans="1:64" s="75" customFormat="1" ht="12.95" customHeight="1" x14ac:dyDescent="0.2">
      <c r="A38" s="35" t="s">
        <v>251</v>
      </c>
      <c r="B38" s="37" t="s">
        <v>162</v>
      </c>
      <c r="C38" s="36">
        <v>19829.439999999999</v>
      </c>
      <c r="D38" s="36" t="s">
        <v>190</v>
      </c>
      <c r="E38" s="74">
        <f t="shared" si="12"/>
        <v>-8707.577362726206</v>
      </c>
      <c r="F38" s="39">
        <f t="shared" si="13"/>
        <v>-8708</v>
      </c>
      <c r="G38" s="75">
        <f t="shared" si="14"/>
        <v>1.1966219999958412</v>
      </c>
      <c r="H38" s="75">
        <f t="shared" si="15"/>
        <v>1.1966219999958412</v>
      </c>
      <c r="P38" s="75">
        <f t="shared" si="31"/>
        <v>1.1025735643456476</v>
      </c>
      <c r="Q38" s="76">
        <f t="shared" si="32"/>
        <v>4810.9399999999987</v>
      </c>
      <c r="R38" s="75">
        <f t="shared" si="16"/>
        <v>8.8451082482486083E-3</v>
      </c>
      <c r="S38" s="77">
        <f t="shared" si="17"/>
        <v>0.1</v>
      </c>
      <c r="Z38" s="75">
        <f t="shared" si="18"/>
        <v>-8708</v>
      </c>
      <c r="AA38" s="75">
        <f t="shared" si="19"/>
        <v>1.1946359355207508</v>
      </c>
      <c r="AB38" s="75">
        <f t="shared" si="20"/>
        <v>1.104559628820738</v>
      </c>
      <c r="AC38" s="75">
        <f t="shared" si="21"/>
        <v>9.4048435650193607E-2</v>
      </c>
      <c r="AD38" s="75">
        <f t="shared" si="33"/>
        <v>1.9860644750904211E-3</v>
      </c>
      <c r="AE38" s="75">
        <f t="shared" si="22"/>
        <v>3.9444520992161904E-7</v>
      </c>
      <c r="AF38" s="75">
        <f t="shared" si="34"/>
        <v>9.4048435650193607E-2</v>
      </c>
      <c r="AG38" s="77"/>
      <c r="AH38" s="75">
        <f t="shared" si="23"/>
        <v>9.2062371175103186E-2</v>
      </c>
      <c r="AI38" s="75">
        <f t="shared" si="24"/>
        <v>1.1841336816689154</v>
      </c>
      <c r="AJ38" s="75">
        <f t="shared" si="25"/>
        <v>0.6070033029969526</v>
      </c>
      <c r="AK38" s="75">
        <f t="shared" si="26"/>
        <v>0.1171888031570112</v>
      </c>
      <c r="AL38" s="75">
        <f t="shared" si="27"/>
        <v>-2.5748138670750786</v>
      </c>
      <c r="AM38" s="75">
        <f t="shared" si="28"/>
        <v>-3.4337407951061603</v>
      </c>
      <c r="AN38" s="75">
        <f t="shared" si="36"/>
        <v>3.599970759476347</v>
      </c>
      <c r="AO38" s="75">
        <f t="shared" si="36"/>
        <v>3.5999662683839477</v>
      </c>
      <c r="AP38" s="75">
        <f t="shared" si="36"/>
        <v>3.5999433233803866</v>
      </c>
      <c r="AQ38" s="75">
        <f t="shared" si="36"/>
        <v>3.5998261013465473</v>
      </c>
      <c r="AR38" s="75">
        <f t="shared" si="36"/>
        <v>3.5992273400542385</v>
      </c>
      <c r="AS38" s="75">
        <f t="shared" si="36"/>
        <v>3.5961716583054835</v>
      </c>
      <c r="AT38" s="75">
        <f t="shared" si="36"/>
        <v>3.5806474130768482</v>
      </c>
      <c r="AU38" s="75">
        <f t="shared" si="30"/>
        <v>3.5033918353571334</v>
      </c>
      <c r="AW38" s="75">
        <v>-4800</v>
      </c>
      <c r="AX38" s="75">
        <f t="shared" si="1"/>
        <v>0.29360785792637467</v>
      </c>
      <c r="AY38" s="75">
        <f t="shared" si="2"/>
        <v>0.41919791242778565</v>
      </c>
      <c r="AZ38" s="75">
        <f t="shared" si="3"/>
        <v>-0.12559005450141095</v>
      </c>
      <c r="BA38" s="75">
        <f t="shared" si="4"/>
        <v>0.81297283433033951</v>
      </c>
      <c r="BB38" s="75">
        <f t="shared" si="5"/>
        <v>-0.98203189068475483</v>
      </c>
      <c r="BC38" s="75">
        <f t="shared" si="6"/>
        <v>-0.54158677009482781</v>
      </c>
      <c r="BD38" s="75">
        <f t="shared" si="7"/>
        <v>-0.27761247807443601</v>
      </c>
      <c r="BE38" s="75">
        <f t="shared" si="35"/>
        <v>5.6159708100459103</v>
      </c>
      <c r="BF38" s="75">
        <f t="shared" si="35"/>
        <v>5.6159669888355985</v>
      </c>
      <c r="BG38" s="75">
        <f t="shared" si="35"/>
        <v>5.6159892755878733</v>
      </c>
      <c r="BH38" s="75">
        <f t="shared" si="35"/>
        <v>5.6158592852553735</v>
      </c>
      <c r="BI38" s="75">
        <f t="shared" si="35"/>
        <v>5.6166172830379422</v>
      </c>
      <c r="BJ38" s="75">
        <f t="shared" si="35"/>
        <v>5.6121908540943064</v>
      </c>
      <c r="BK38" s="75">
        <f t="shared" si="35"/>
        <v>5.6378268604284107</v>
      </c>
      <c r="BL38" s="75">
        <f t="shared" si="9"/>
        <v>5.4809093952137742</v>
      </c>
    </row>
    <row r="39" spans="1:64" s="75" customFormat="1" ht="12.95" customHeight="1" x14ac:dyDescent="0.2">
      <c r="A39" s="35" t="s">
        <v>251</v>
      </c>
      <c r="B39" s="37" t="s">
        <v>162</v>
      </c>
      <c r="C39" s="36">
        <v>19832.272000000001</v>
      </c>
      <c r="D39" s="36" t="s">
        <v>190</v>
      </c>
      <c r="E39" s="74">
        <f t="shared" si="12"/>
        <v>-8706.5771230854571</v>
      </c>
      <c r="F39" s="39">
        <f t="shared" si="13"/>
        <v>-8707</v>
      </c>
      <c r="G39" s="75">
        <f t="shared" si="14"/>
        <v>1.197300499996345</v>
      </c>
      <c r="H39" s="75">
        <f t="shared" si="15"/>
        <v>1.197300499996345</v>
      </c>
      <c r="P39" s="75">
        <f t="shared" si="31"/>
        <v>1.1023612246414956</v>
      </c>
      <c r="Q39" s="76">
        <f t="shared" si="32"/>
        <v>4813.7720000000008</v>
      </c>
      <c r="R39" s="75">
        <f t="shared" si="16"/>
        <v>9.0134660049039292E-3</v>
      </c>
      <c r="S39" s="77">
        <f t="shared" si="17"/>
        <v>0.1</v>
      </c>
      <c r="Z39" s="75">
        <f t="shared" si="18"/>
        <v>-8707</v>
      </c>
      <c r="AA39" s="75">
        <f t="shared" si="19"/>
        <v>1.1943636665548674</v>
      </c>
      <c r="AB39" s="75">
        <f t="shared" si="20"/>
        <v>1.1052980580829732</v>
      </c>
      <c r="AC39" s="75">
        <f t="shared" si="21"/>
        <v>9.4939275354849473E-2</v>
      </c>
      <c r="AD39" s="75">
        <f t="shared" si="33"/>
        <v>2.9368334414776598E-3</v>
      </c>
      <c r="AE39" s="75">
        <f t="shared" si="22"/>
        <v>8.6249906629815147E-7</v>
      </c>
      <c r="AF39" s="75">
        <f t="shared" si="34"/>
        <v>9.4939275354849473E-2</v>
      </c>
      <c r="AG39" s="77"/>
      <c r="AH39" s="75">
        <f t="shared" si="23"/>
        <v>9.200244191337191E-2</v>
      </c>
      <c r="AI39" s="75">
        <f t="shared" si="24"/>
        <v>1.1840441702046118</v>
      </c>
      <c r="AJ39" s="75">
        <f t="shared" si="25"/>
        <v>0.60639648061097806</v>
      </c>
      <c r="AK39" s="75">
        <f t="shared" si="26"/>
        <v>0.11732933019504579</v>
      </c>
      <c r="AL39" s="75">
        <f t="shared" si="27"/>
        <v>-2.5740505021388369</v>
      </c>
      <c r="AM39" s="75">
        <f t="shared" si="28"/>
        <v>-3.4288652461989311</v>
      </c>
      <c r="AN39" s="75">
        <f t="shared" si="36"/>
        <v>3.6005999016762211</v>
      </c>
      <c r="AO39" s="75">
        <f t="shared" si="36"/>
        <v>3.6005954125453492</v>
      </c>
      <c r="AP39" s="75">
        <f t="shared" si="36"/>
        <v>3.6005724704368451</v>
      </c>
      <c r="AQ39" s="75">
        <f t="shared" si="36"/>
        <v>3.6004552267815133</v>
      </c>
      <c r="AR39" s="75">
        <f t="shared" si="36"/>
        <v>3.5998561692163511</v>
      </c>
      <c r="AS39" s="75">
        <f t="shared" si="36"/>
        <v>3.596798033260054</v>
      </c>
      <c r="AT39" s="75">
        <f t="shared" si="36"/>
        <v>3.5812567155682729</v>
      </c>
      <c r="AU39" s="75">
        <f t="shared" si="30"/>
        <v>3.5038978531564822</v>
      </c>
      <c r="AW39" s="75">
        <v>-4600</v>
      </c>
      <c r="AX39" s="75">
        <f t="shared" si="1"/>
        <v>0.26336536940436617</v>
      </c>
      <c r="AY39" s="75">
        <f t="shared" si="2"/>
        <v>0.39210509959169826</v>
      </c>
      <c r="AZ39" s="75">
        <f t="shared" si="3"/>
        <v>-0.12873973018733212</v>
      </c>
      <c r="BA39" s="75">
        <f t="shared" si="4"/>
        <v>0.80543385463196326</v>
      </c>
      <c r="BB39" s="75">
        <f t="shared" si="5"/>
        <v>-0.99297927868316282</v>
      </c>
      <c r="BC39" s="75">
        <f t="shared" si="6"/>
        <v>-0.47029929168278972</v>
      </c>
      <c r="BD39" s="75">
        <f t="shared" si="7"/>
        <v>-0.23958193347600124</v>
      </c>
      <c r="BE39" s="75">
        <f t="shared" si="35"/>
        <v>5.7019519201684208</v>
      </c>
      <c r="BF39" s="75">
        <f t="shared" si="35"/>
        <v>5.7019468876173613</v>
      </c>
      <c r="BG39" s="75">
        <f t="shared" si="35"/>
        <v>5.7019744750852075</v>
      </c>
      <c r="BH39" s="75">
        <f t="shared" si="35"/>
        <v>5.7018232397999515</v>
      </c>
      <c r="BI39" s="75">
        <f t="shared" si="35"/>
        <v>5.7026521314938758</v>
      </c>
      <c r="BJ39" s="75">
        <f t="shared" si="35"/>
        <v>5.6981035689770883</v>
      </c>
      <c r="BK39" s="75">
        <f t="shared" si="35"/>
        <v>5.7229003178579552</v>
      </c>
      <c r="BL39" s="75">
        <f t="shared" si="9"/>
        <v>5.5821129550836126</v>
      </c>
    </row>
    <row r="40" spans="1:64" s="75" customFormat="1" ht="12.95" customHeight="1" x14ac:dyDescent="0.2">
      <c r="A40" s="35" t="s">
        <v>251</v>
      </c>
      <c r="B40" s="37" t="s">
        <v>162</v>
      </c>
      <c r="C40" s="36">
        <v>20027.607</v>
      </c>
      <c r="D40" s="36" t="s">
        <v>190</v>
      </c>
      <c r="E40" s="74">
        <f t="shared" si="12"/>
        <v>-8637.5863708872348</v>
      </c>
      <c r="F40" s="39">
        <f t="shared" si="13"/>
        <v>-8638</v>
      </c>
      <c r="G40" s="75">
        <f t="shared" si="14"/>
        <v>1.1711169999980484</v>
      </c>
      <c r="H40" s="75">
        <f t="shared" si="15"/>
        <v>1.1711169999980484</v>
      </c>
      <c r="P40" s="75">
        <f t="shared" si="31"/>
        <v>1.0877561118598906</v>
      </c>
      <c r="Q40" s="76">
        <f t="shared" si="32"/>
        <v>5009.107</v>
      </c>
      <c r="R40" s="75">
        <f t="shared" si="16"/>
        <v>6.949037671182455E-3</v>
      </c>
      <c r="S40" s="77">
        <f t="shared" si="17"/>
        <v>0.1</v>
      </c>
      <c r="Z40" s="75">
        <f t="shared" si="18"/>
        <v>-8638</v>
      </c>
      <c r="AA40" s="75">
        <f t="shared" si="19"/>
        <v>1.1755484627314765</v>
      </c>
      <c r="AB40" s="75">
        <f t="shared" si="20"/>
        <v>1.0833246491264625</v>
      </c>
      <c r="AC40" s="75">
        <f t="shared" si="21"/>
        <v>8.3360888138157785E-2</v>
      </c>
      <c r="AD40" s="75">
        <f t="shared" si="33"/>
        <v>-4.4314627334280932E-3</v>
      </c>
      <c r="AE40" s="75">
        <f t="shared" si="22"/>
        <v>1.9637861957761987E-6</v>
      </c>
      <c r="AF40" s="75">
        <f t="shared" si="34"/>
        <v>8.3360888138157785E-2</v>
      </c>
      <c r="AG40" s="77"/>
      <c r="AH40" s="75">
        <f t="shared" si="23"/>
        <v>8.7792350871585795E-2</v>
      </c>
      <c r="AI40" s="75">
        <f t="shared" si="24"/>
        <v>1.1776479156749449</v>
      </c>
      <c r="AJ40" s="75">
        <f t="shared" si="25"/>
        <v>0.56392714762989993</v>
      </c>
      <c r="AK40" s="75">
        <f t="shared" si="26"/>
        <v>0.12680554548863354</v>
      </c>
      <c r="AL40" s="75">
        <f t="shared" si="27"/>
        <v>-2.5216631355067962</v>
      </c>
      <c r="AM40" s="75">
        <f t="shared" si="28"/>
        <v>-3.1221837074263648</v>
      </c>
      <c r="AN40" s="75">
        <f t="shared" si="36"/>
        <v>3.6438931395649172</v>
      </c>
      <c r="AO40" s="75">
        <f t="shared" si="36"/>
        <v>3.6438888322935585</v>
      </c>
      <c r="AP40" s="75">
        <f t="shared" si="36"/>
        <v>3.6438663169218719</v>
      </c>
      <c r="AQ40" s="75">
        <f t="shared" si="36"/>
        <v>3.6437486269965795</v>
      </c>
      <c r="AR40" s="75">
        <f t="shared" si="36"/>
        <v>3.6431335745984668</v>
      </c>
      <c r="AS40" s="75">
        <f t="shared" si="36"/>
        <v>3.6399226486221972</v>
      </c>
      <c r="AT40" s="75">
        <f t="shared" si="36"/>
        <v>3.6232493083805153</v>
      </c>
      <c r="AU40" s="75">
        <f t="shared" si="30"/>
        <v>3.5388130813115763</v>
      </c>
      <c r="AW40" s="75">
        <v>-4400</v>
      </c>
      <c r="AX40" s="75">
        <f t="shared" si="1"/>
        <v>0.23485622197673894</v>
      </c>
      <c r="AY40" s="75">
        <f t="shared" si="2"/>
        <v>0.36577960443467694</v>
      </c>
      <c r="AZ40" s="75">
        <f t="shared" si="3"/>
        <v>-0.130923382457938</v>
      </c>
      <c r="BA40" s="75">
        <f t="shared" si="4"/>
        <v>0.79898737749430515</v>
      </c>
      <c r="BB40" s="75">
        <f t="shared" si="5"/>
        <v>-0.99882386039346116</v>
      </c>
      <c r="BC40" s="75">
        <f t="shared" si="6"/>
        <v>-0.40023831698416801</v>
      </c>
      <c r="BD40" s="75">
        <f t="shared" si="7"/>
        <v>-0.20283409338223077</v>
      </c>
      <c r="BE40" s="75">
        <f t="shared" si="35"/>
        <v>5.7871902366399537</v>
      </c>
      <c r="BF40" s="75">
        <f t="shared" si="35"/>
        <v>5.7871842008383547</v>
      </c>
      <c r="BG40" s="75">
        <f t="shared" si="35"/>
        <v>5.7872156435725195</v>
      </c>
      <c r="BH40" s="75">
        <f t="shared" si="35"/>
        <v>5.7870518408159812</v>
      </c>
      <c r="BI40" s="75">
        <f t="shared" si="35"/>
        <v>5.7879050217470835</v>
      </c>
      <c r="BJ40" s="75">
        <f t="shared" si="35"/>
        <v>5.7834568202117991</v>
      </c>
      <c r="BK40" s="75">
        <f t="shared" si="35"/>
        <v>5.8065330388351475</v>
      </c>
      <c r="BL40" s="75">
        <f t="shared" si="9"/>
        <v>5.683316514953451</v>
      </c>
    </row>
    <row r="41" spans="1:64" s="75" customFormat="1" ht="12.95" customHeight="1" x14ac:dyDescent="0.2">
      <c r="A41" s="35" t="s">
        <v>251</v>
      </c>
      <c r="B41" s="37" t="s">
        <v>162</v>
      </c>
      <c r="C41" s="36">
        <v>20030.439999999999</v>
      </c>
      <c r="D41" s="36" t="s">
        <v>190</v>
      </c>
      <c r="E41" s="74">
        <f t="shared" si="12"/>
        <v>-8636.5857780545248</v>
      </c>
      <c r="F41" s="39">
        <f t="shared" si="13"/>
        <v>-8637</v>
      </c>
      <c r="G41" s="75">
        <f t="shared" si="14"/>
        <v>1.172795499995118</v>
      </c>
      <c r="H41" s="75">
        <f t="shared" si="15"/>
        <v>1.172795499995118</v>
      </c>
      <c r="P41" s="75">
        <f t="shared" si="31"/>
        <v>1.0875451149616771</v>
      </c>
      <c r="Q41" s="76">
        <f t="shared" si="32"/>
        <v>5011.9399999999987</v>
      </c>
      <c r="R41" s="75">
        <f t="shared" si="16"/>
        <v>7.2676281483499338E-3</v>
      </c>
      <c r="S41" s="77">
        <f t="shared" si="17"/>
        <v>0.1</v>
      </c>
      <c r="Z41" s="75">
        <f t="shared" si="18"/>
        <v>-8637</v>
      </c>
      <c r="AA41" s="75">
        <f t="shared" si="19"/>
        <v>1.1752753941131751</v>
      </c>
      <c r="AB41" s="75">
        <f t="shared" si="20"/>
        <v>1.08506522084362</v>
      </c>
      <c r="AC41" s="75">
        <f t="shared" si="21"/>
        <v>8.5250385033440956E-2</v>
      </c>
      <c r="AD41" s="75">
        <f t="shared" si="33"/>
        <v>-2.4798941180570466E-3</v>
      </c>
      <c r="AE41" s="75">
        <f t="shared" si="22"/>
        <v>6.149874836773938E-7</v>
      </c>
      <c r="AF41" s="75">
        <f t="shared" si="34"/>
        <v>8.5250385033440956E-2</v>
      </c>
      <c r="AG41" s="77"/>
      <c r="AH41" s="75">
        <f t="shared" si="23"/>
        <v>8.7730279151497892E-2</v>
      </c>
      <c r="AI41" s="75">
        <f t="shared" si="24"/>
        <v>1.1775521241198328</v>
      </c>
      <c r="AJ41" s="75">
        <f t="shared" si="25"/>
        <v>0.56330347156417182</v>
      </c>
      <c r="AK41" s="75">
        <f t="shared" si="26"/>
        <v>0.12693963735121383</v>
      </c>
      <c r="AL41" s="75">
        <f t="shared" si="27"/>
        <v>-2.5209081138784892</v>
      </c>
      <c r="AM41" s="75">
        <f t="shared" si="28"/>
        <v>-3.1181309860345818</v>
      </c>
      <c r="AN41" s="75">
        <f t="shared" si="36"/>
        <v>3.6445188343234785</v>
      </c>
      <c r="AO41" s="75">
        <f t="shared" si="36"/>
        <v>3.6445145303193733</v>
      </c>
      <c r="AP41" s="75">
        <f t="shared" si="36"/>
        <v>3.6444920242872638</v>
      </c>
      <c r="AQ41" s="75">
        <f t="shared" si="36"/>
        <v>3.6443743427189221</v>
      </c>
      <c r="AR41" s="75">
        <f t="shared" si="36"/>
        <v>3.6437591226769137</v>
      </c>
      <c r="AS41" s="75">
        <f t="shared" si="36"/>
        <v>3.640546224803074</v>
      </c>
      <c r="AT41" s="75">
        <f t="shared" si="36"/>
        <v>3.623857160736915</v>
      </c>
      <c r="AU41" s="75">
        <f t="shared" si="30"/>
        <v>3.5393190991109256</v>
      </c>
      <c r="AW41" s="75">
        <v>-4200</v>
      </c>
      <c r="AX41" s="75">
        <f t="shared" si="1"/>
        <v>0.20807063643427276</v>
      </c>
      <c r="AY41" s="75">
        <f t="shared" si="2"/>
        <v>0.34022142695672164</v>
      </c>
      <c r="AZ41" s="75">
        <f t="shared" si="3"/>
        <v>-0.13215079052244888</v>
      </c>
      <c r="BA41" s="75">
        <f t="shared" si="4"/>
        <v>0.79360013640733074</v>
      </c>
      <c r="BB41" s="75">
        <f t="shared" si="5"/>
        <v>-0.99978934079521775</v>
      </c>
      <c r="BC41" s="75">
        <f t="shared" si="6"/>
        <v>-0.33120685838835234</v>
      </c>
      <c r="BD41" s="75">
        <f t="shared" si="7"/>
        <v>-0.16713408589893428</v>
      </c>
      <c r="BE41" s="75">
        <f t="shared" si="35"/>
        <v>5.8717999981557369</v>
      </c>
      <c r="BF41" s="75">
        <f t="shared" si="35"/>
        <v>5.8717934005428551</v>
      </c>
      <c r="BG41" s="75">
        <f t="shared" si="35"/>
        <v>5.871826379861024</v>
      </c>
      <c r="BH41" s="75">
        <f t="shared" si="35"/>
        <v>5.8716615222467707</v>
      </c>
      <c r="BI41" s="75">
        <f t="shared" si="35"/>
        <v>5.8724854970594178</v>
      </c>
      <c r="BJ41" s="75">
        <f t="shared" si="35"/>
        <v>5.868364218185345</v>
      </c>
      <c r="BK41" s="75">
        <f t="shared" si="35"/>
        <v>5.8889048331638811</v>
      </c>
      <c r="BL41" s="75">
        <f t="shared" si="9"/>
        <v>5.7845200748232894</v>
      </c>
    </row>
    <row r="42" spans="1:64" s="75" customFormat="1" ht="12.95" customHeight="1" x14ac:dyDescent="0.2">
      <c r="A42" s="35" t="s">
        <v>251</v>
      </c>
      <c r="B42" s="37" t="s">
        <v>162</v>
      </c>
      <c r="C42" s="36">
        <v>20044.605</v>
      </c>
      <c r="D42" s="36" t="s">
        <v>190</v>
      </c>
      <c r="E42" s="74">
        <f t="shared" si="12"/>
        <v>-8631.582813890971</v>
      </c>
      <c r="F42" s="39">
        <f t="shared" si="13"/>
        <v>-8632</v>
      </c>
      <c r="G42" s="75">
        <f t="shared" si="14"/>
        <v>1.1811879999950179</v>
      </c>
      <c r="H42" s="75">
        <f t="shared" si="15"/>
        <v>1.1811879999950179</v>
      </c>
      <c r="P42" s="75">
        <f t="shared" si="31"/>
        <v>1.0864904182147392</v>
      </c>
      <c r="Q42" s="76">
        <f t="shared" si="32"/>
        <v>5026.1049999999996</v>
      </c>
      <c r="R42" s="75">
        <f t="shared" si="16"/>
        <v>8.9676319950325635E-3</v>
      </c>
      <c r="S42" s="77">
        <f t="shared" si="17"/>
        <v>0.1</v>
      </c>
      <c r="Z42" s="75">
        <f t="shared" si="18"/>
        <v>-8632</v>
      </c>
      <c r="AA42" s="75">
        <f t="shared" si="19"/>
        <v>1.1739099001510978</v>
      </c>
      <c r="AB42" s="75">
        <f t="shared" si="20"/>
        <v>1.0937685180586594</v>
      </c>
      <c r="AC42" s="75">
        <f t="shared" si="21"/>
        <v>9.469758178027865E-2</v>
      </c>
      <c r="AD42" s="75">
        <f t="shared" si="33"/>
        <v>7.2780998439201383E-3</v>
      </c>
      <c r="AE42" s="75">
        <f t="shared" si="22"/>
        <v>5.2970737338070343E-6</v>
      </c>
      <c r="AF42" s="75">
        <f t="shared" si="34"/>
        <v>9.469758178027865E-2</v>
      </c>
      <c r="AG42" s="77"/>
      <c r="AH42" s="75">
        <f t="shared" si="23"/>
        <v>8.7419481936358567E-2</v>
      </c>
      <c r="AI42" s="75">
        <f t="shared" si="24"/>
        <v>1.1770718846757786</v>
      </c>
      <c r="AJ42" s="75">
        <f t="shared" si="25"/>
        <v>0.56018181011443102</v>
      </c>
      <c r="AK42" s="75">
        <f t="shared" si="26"/>
        <v>0.12760868296354289</v>
      </c>
      <c r="AL42" s="75">
        <f t="shared" si="27"/>
        <v>-2.5171348509186258</v>
      </c>
      <c r="AM42" s="75">
        <f t="shared" si="28"/>
        <v>-3.0980194133788133</v>
      </c>
      <c r="AN42" s="75">
        <f t="shared" si="36"/>
        <v>3.6476465434691692</v>
      </c>
      <c r="AO42" s="75">
        <f t="shared" si="36"/>
        <v>3.6476422560520834</v>
      </c>
      <c r="AP42" s="75">
        <f t="shared" si="36"/>
        <v>3.6476197980053313</v>
      </c>
      <c r="AQ42" s="75">
        <f t="shared" si="36"/>
        <v>3.6475021644096013</v>
      </c>
      <c r="AR42" s="75">
        <f t="shared" si="36"/>
        <v>3.6468861334539029</v>
      </c>
      <c r="AS42" s="75">
        <f t="shared" si="36"/>
        <v>3.6436634810251678</v>
      </c>
      <c r="AT42" s="75">
        <f t="shared" si="36"/>
        <v>3.6268960973029634</v>
      </c>
      <c r="AU42" s="75">
        <f t="shared" si="30"/>
        <v>3.5418491881076717</v>
      </c>
      <c r="AW42" s="75">
        <v>-4000</v>
      </c>
      <c r="AX42" s="75">
        <f t="shared" si="1"/>
        <v>0.18299668987706394</v>
      </c>
      <c r="AY42" s="75">
        <f t="shared" si="2"/>
        <v>0.3154305671578323</v>
      </c>
      <c r="AZ42" s="75">
        <f t="shared" si="3"/>
        <v>-0.13243387728076836</v>
      </c>
      <c r="BA42" s="75">
        <f t="shared" si="4"/>
        <v>0.78924377695799819</v>
      </c>
      <c r="BB42" s="75">
        <f t="shared" si="5"/>
        <v>-0.99606732795822783</v>
      </c>
      <c r="BC42" s="75">
        <f t="shared" si="6"/>
        <v>-0.26301739541910191</v>
      </c>
      <c r="BD42" s="75">
        <f t="shared" si="7"/>
        <v>-0.13227210663781902</v>
      </c>
      <c r="BE42" s="75">
        <f t="shared" si="35"/>
        <v>5.9558921716974238</v>
      </c>
      <c r="BF42" s="75">
        <f t="shared" si="35"/>
        <v>5.9558856439792587</v>
      </c>
      <c r="BG42" s="75">
        <f t="shared" si="35"/>
        <v>5.9559172281773156</v>
      </c>
      <c r="BH42" s="75">
        <f t="shared" si="35"/>
        <v>5.9557644056941008</v>
      </c>
      <c r="BI42" s="75">
        <f t="shared" si="35"/>
        <v>5.9565037750243448</v>
      </c>
      <c r="BJ42" s="75">
        <f t="shared" si="35"/>
        <v>5.9529249086047278</v>
      </c>
      <c r="BK42" s="75">
        <f t="shared" si="35"/>
        <v>5.9702084142421663</v>
      </c>
      <c r="BL42" s="75">
        <f t="shared" si="9"/>
        <v>5.885723634693127</v>
      </c>
    </row>
    <row r="43" spans="1:64" s="75" customFormat="1" ht="12.95" customHeight="1" x14ac:dyDescent="0.2">
      <c r="A43" s="35" t="s">
        <v>251</v>
      </c>
      <c r="B43" s="37" t="s">
        <v>162</v>
      </c>
      <c r="C43" s="36">
        <v>20047.435000000001</v>
      </c>
      <c r="D43" s="36" t="s">
        <v>190</v>
      </c>
      <c r="E43" s="74">
        <f t="shared" si="12"/>
        <v>-8630.5832806341496</v>
      </c>
      <c r="F43" s="39">
        <f t="shared" si="13"/>
        <v>-8631</v>
      </c>
      <c r="G43" s="75">
        <f t="shared" si="14"/>
        <v>1.1798664999987523</v>
      </c>
      <c r="H43" s="75">
        <f t="shared" si="15"/>
        <v>1.1798664999987523</v>
      </c>
      <c r="P43" s="75">
        <f t="shared" si="31"/>
        <v>1.0862795364141777</v>
      </c>
      <c r="Q43" s="76">
        <f t="shared" si="32"/>
        <v>5028.9350000000013</v>
      </c>
      <c r="R43" s="75">
        <f t="shared" si="16"/>
        <v>8.7585197529804776E-3</v>
      </c>
      <c r="S43" s="77">
        <f t="shared" si="17"/>
        <v>0.1</v>
      </c>
      <c r="Z43" s="75">
        <f t="shared" si="18"/>
        <v>-8631</v>
      </c>
      <c r="AA43" s="75">
        <f t="shared" si="19"/>
        <v>1.1736367714450773</v>
      </c>
      <c r="AB43" s="75">
        <f t="shared" si="20"/>
        <v>1.0925092649678527</v>
      </c>
      <c r="AC43" s="75">
        <f t="shared" si="21"/>
        <v>9.3586963584574523E-2</v>
      </c>
      <c r="AD43" s="75">
        <f t="shared" si="33"/>
        <v>6.2297285536749847E-3</v>
      </c>
      <c r="AE43" s="75">
        <f t="shared" si="22"/>
        <v>3.8809517852473418E-6</v>
      </c>
      <c r="AF43" s="75">
        <f t="shared" si="34"/>
        <v>9.3586963584574523E-2</v>
      </c>
      <c r="AG43" s="77"/>
      <c r="AH43" s="75">
        <f t="shared" si="23"/>
        <v>8.7357235030899483E-2</v>
      </c>
      <c r="AI43" s="75">
        <f t="shared" si="24"/>
        <v>1.1769755812706586</v>
      </c>
      <c r="AJ43" s="75">
        <f t="shared" si="25"/>
        <v>0.55955682576060151</v>
      </c>
      <c r="AK43" s="75">
        <f t="shared" si="26"/>
        <v>0.12774220893751112</v>
      </c>
      <c r="AL43" s="75">
        <f t="shared" si="27"/>
        <v>-2.5163805680583851</v>
      </c>
      <c r="AM43" s="75">
        <f t="shared" si="28"/>
        <v>-3.0940272367215798</v>
      </c>
      <c r="AN43" s="75">
        <f t="shared" si="36"/>
        <v>3.6482719320514643</v>
      </c>
      <c r="AO43" s="75">
        <f t="shared" si="36"/>
        <v>3.6482676480015495</v>
      </c>
      <c r="AP43" s="75">
        <f t="shared" si="36"/>
        <v>3.6482451998080907</v>
      </c>
      <c r="AQ43" s="75">
        <f t="shared" si="36"/>
        <v>3.6481275770410662</v>
      </c>
      <c r="AR43" s="75">
        <f t="shared" si="36"/>
        <v>3.6475113893590949</v>
      </c>
      <c r="AS43" s="75">
        <f t="shared" si="36"/>
        <v>3.6442868070223531</v>
      </c>
      <c r="AT43" s="75">
        <f t="shared" si="36"/>
        <v>3.6275038193905735</v>
      </c>
      <c r="AU43" s="75">
        <f t="shared" si="30"/>
        <v>3.5423552059070209</v>
      </c>
      <c r="AW43" s="75">
        <v>-3800</v>
      </c>
      <c r="AX43" s="75">
        <f t="shared" si="1"/>
        <v>0.15962057432887877</v>
      </c>
      <c r="AY43" s="75">
        <f t="shared" si="2"/>
        <v>0.29140702503800897</v>
      </c>
      <c r="AZ43" s="75">
        <f t="shared" si="3"/>
        <v>-0.1317864507091302</v>
      </c>
      <c r="BA43" s="75">
        <f t="shared" si="4"/>
        <v>0.78589504162285606</v>
      </c>
      <c r="BB43" s="75">
        <f t="shared" si="5"/>
        <v>-0.987818855400314</v>
      </c>
      <c r="BC43" s="75">
        <f t="shared" si="6"/>
        <v>-0.19549014723981822</v>
      </c>
      <c r="BD43" s="75">
        <f t="shared" si="7"/>
        <v>-9.8057556588563452E-2</v>
      </c>
      <c r="BE43" s="75">
        <f t="shared" si="35"/>
        <v>6.0395749972696082</v>
      </c>
      <c r="BF43" s="75">
        <f t="shared" si="35"/>
        <v>6.0395692691202916</v>
      </c>
      <c r="BG43" s="75">
        <f t="shared" si="35"/>
        <v>6.0395963118863314</v>
      </c>
      <c r="BH43" s="75">
        <f t="shared" si="35"/>
        <v>6.0394686405737934</v>
      </c>
      <c r="BI43" s="75">
        <f t="shared" si="35"/>
        <v>6.0400713526755139</v>
      </c>
      <c r="BJ43" s="75">
        <f t="shared" si="35"/>
        <v>6.0372252674098963</v>
      </c>
      <c r="BK43" s="75">
        <f t="shared" si="35"/>
        <v>6.0506474269446642</v>
      </c>
      <c r="BL43" s="75">
        <f t="shared" si="9"/>
        <v>5.9869271945629654</v>
      </c>
    </row>
    <row r="44" spans="1:64" s="75" customFormat="1" ht="12.95" customHeight="1" x14ac:dyDescent="0.2">
      <c r="A44" s="35" t="s">
        <v>251</v>
      </c>
      <c r="B44" s="37" t="s">
        <v>162</v>
      </c>
      <c r="C44" s="36">
        <v>20214.464</v>
      </c>
      <c r="D44" s="36" t="s">
        <v>190</v>
      </c>
      <c r="E44" s="74">
        <f t="shared" si="12"/>
        <v>-8571.5899801559099</v>
      </c>
      <c r="F44" s="39">
        <f t="shared" si="13"/>
        <v>-8572</v>
      </c>
      <c r="G44" s="75">
        <f t="shared" si="14"/>
        <v>1.1608979999982694</v>
      </c>
      <c r="H44" s="75">
        <f t="shared" si="15"/>
        <v>1.1608979999982694</v>
      </c>
      <c r="P44" s="75">
        <f t="shared" si="31"/>
        <v>1.0738714639883398</v>
      </c>
      <c r="Q44" s="76">
        <f t="shared" si="32"/>
        <v>5195.9639999999999</v>
      </c>
      <c r="R44" s="75">
        <f t="shared" si="16"/>
        <v>7.5736179698875734E-3</v>
      </c>
      <c r="S44" s="77">
        <f t="shared" si="17"/>
        <v>0.1</v>
      </c>
      <c r="Z44" s="75">
        <f t="shared" si="18"/>
        <v>-8572</v>
      </c>
      <c r="AA44" s="75">
        <f t="shared" si="19"/>
        <v>1.1575059584443539</v>
      </c>
      <c r="AB44" s="75">
        <f t="shared" si="20"/>
        <v>1.0772635055422553</v>
      </c>
      <c r="AC44" s="75">
        <f t="shared" si="21"/>
        <v>8.70265360099296E-2</v>
      </c>
      <c r="AD44" s="75">
        <f t="shared" si="33"/>
        <v>3.3920415539154813E-3</v>
      </c>
      <c r="AE44" s="75">
        <f t="shared" si="22"/>
        <v>1.1505945903489353E-6</v>
      </c>
      <c r="AF44" s="75">
        <f t="shared" si="34"/>
        <v>8.70265360099296E-2</v>
      </c>
      <c r="AG44" s="77"/>
      <c r="AH44" s="75">
        <f t="shared" si="23"/>
        <v>8.3634494456014119E-2</v>
      </c>
      <c r="AI44" s="75">
        <f t="shared" si="24"/>
        <v>1.1711474182383894</v>
      </c>
      <c r="AJ44" s="75">
        <f t="shared" si="25"/>
        <v>0.52232070708993972</v>
      </c>
      <c r="AK44" s="75">
        <f t="shared" si="26"/>
        <v>0.13545105957745787</v>
      </c>
      <c r="AL44" s="75">
        <f t="shared" si="27"/>
        <v>-2.4720997191194853</v>
      </c>
      <c r="AM44" s="75">
        <f t="shared" si="28"/>
        <v>-2.8749107752581624</v>
      </c>
      <c r="AN44" s="75">
        <f t="shared" si="36"/>
        <v>3.6850777431204764</v>
      </c>
      <c r="AO44" s="75">
        <f t="shared" si="36"/>
        <v>3.6850736849544377</v>
      </c>
      <c r="AP44" s="75">
        <f t="shared" si="36"/>
        <v>3.6850519620326234</v>
      </c>
      <c r="AQ44" s="75">
        <f t="shared" si="36"/>
        <v>3.6849356864394927</v>
      </c>
      <c r="AR44" s="75">
        <f t="shared" si="36"/>
        <v>3.68431344051187</v>
      </c>
      <c r="AS44" s="75">
        <f t="shared" si="36"/>
        <v>3.6809874619106147</v>
      </c>
      <c r="AT44" s="75">
        <f t="shared" si="36"/>
        <v>3.663319943682982</v>
      </c>
      <c r="AU44" s="75">
        <f t="shared" si="30"/>
        <v>3.5722102560686233</v>
      </c>
      <c r="AW44" s="75">
        <v>-3600</v>
      </c>
      <c r="AX44" s="75">
        <f t="shared" si="1"/>
        <v>0.13792677112682883</v>
      </c>
      <c r="AY44" s="75">
        <f t="shared" si="2"/>
        <v>0.26815080059725172</v>
      </c>
      <c r="AZ44" s="75">
        <f t="shared" si="3"/>
        <v>-0.13022402947042289</v>
      </c>
      <c r="BA44" s="75">
        <f t="shared" si="4"/>
        <v>0.78353587125909607</v>
      </c>
      <c r="BB44" s="75">
        <f t="shared" si="5"/>
        <v>-0.97517599775768593</v>
      </c>
      <c r="BC44" s="75">
        <f t="shared" si="6"/>
        <v>-0.12845140869204474</v>
      </c>
      <c r="BD44" s="75">
        <f t="shared" si="7"/>
        <v>-6.4314159380096089E-2</v>
      </c>
      <c r="BE44" s="75">
        <f t="shared" si="35"/>
        <v>6.1229545442915709</v>
      </c>
      <c r="BF44" s="75">
        <f t="shared" si="35"/>
        <v>6.1229503196741248</v>
      </c>
      <c r="BG44" s="75">
        <f t="shared" si="35"/>
        <v>6.1229699265012734</v>
      </c>
      <c r="BH44" s="75">
        <f t="shared" si="35"/>
        <v>6.1228789289390502</v>
      </c>
      <c r="BI44" s="75">
        <f t="shared" si="35"/>
        <v>6.1233012478948279</v>
      </c>
      <c r="BJ44" s="75">
        <f t="shared" si="35"/>
        <v>6.1213410247351918</v>
      </c>
      <c r="BK44" s="75">
        <f t="shared" si="35"/>
        <v>6.1304343636388072</v>
      </c>
      <c r="BL44" s="75">
        <f t="shared" si="9"/>
        <v>6.0881307544328038</v>
      </c>
    </row>
    <row r="45" spans="1:64" s="75" customFormat="1" ht="12.95" customHeight="1" x14ac:dyDescent="0.2">
      <c r="A45" s="35" t="s">
        <v>251</v>
      </c>
      <c r="B45" s="37" t="s">
        <v>162</v>
      </c>
      <c r="C45" s="36">
        <v>20245.602999999999</v>
      </c>
      <c r="D45" s="36" t="s">
        <v>190</v>
      </c>
      <c r="E45" s="74">
        <f t="shared" si="12"/>
        <v>-8560.5919356032173</v>
      </c>
      <c r="F45" s="39">
        <f t="shared" si="13"/>
        <v>-8561</v>
      </c>
      <c r="G45" s="75">
        <f t="shared" si="14"/>
        <v>1.1553614999975252</v>
      </c>
      <c r="H45" s="75">
        <f t="shared" si="15"/>
        <v>1.1553614999975252</v>
      </c>
      <c r="P45" s="75">
        <f t="shared" si="31"/>
        <v>1.0715654799856751</v>
      </c>
      <c r="Q45" s="76">
        <f t="shared" si="32"/>
        <v>5227.1029999999992</v>
      </c>
      <c r="R45" s="75">
        <f t="shared" si="16"/>
        <v>7.0217729698263918E-3</v>
      </c>
      <c r="S45" s="77">
        <f t="shared" si="17"/>
        <v>0.1</v>
      </c>
      <c r="Z45" s="75">
        <f t="shared" si="18"/>
        <v>-8561</v>
      </c>
      <c r="AA45" s="75">
        <f t="shared" si="19"/>
        <v>1.1544953310052193</v>
      </c>
      <c r="AB45" s="75">
        <f t="shared" si="20"/>
        <v>1.072431648977981</v>
      </c>
      <c r="AC45" s="75">
        <f t="shared" si="21"/>
        <v>8.3796020011850159E-2</v>
      </c>
      <c r="AD45" s="75">
        <f t="shared" si="33"/>
        <v>8.6616899230596012E-4</v>
      </c>
      <c r="AE45" s="75">
        <f t="shared" si="22"/>
        <v>7.5024872323232243E-8</v>
      </c>
      <c r="AF45" s="75">
        <f t="shared" si="34"/>
        <v>8.3796020011850159E-2</v>
      </c>
      <c r="AG45" s="77"/>
      <c r="AH45" s="75">
        <f t="shared" si="23"/>
        <v>8.2929851019544296E-2</v>
      </c>
      <c r="AI45" s="75">
        <f t="shared" si="24"/>
        <v>1.1700300679814279</v>
      </c>
      <c r="AJ45" s="75">
        <f t="shared" si="25"/>
        <v>0.51530498307698602</v>
      </c>
      <c r="AK45" s="75">
        <f t="shared" si="26"/>
        <v>0.13685102956336573</v>
      </c>
      <c r="AL45" s="75">
        <f t="shared" si="27"/>
        <v>-2.4638930690020753</v>
      </c>
      <c r="AM45" s="75">
        <f t="shared" si="28"/>
        <v>-2.8373360557190228</v>
      </c>
      <c r="AN45" s="75">
        <f t="shared" si="36"/>
        <v>3.6919194140860578</v>
      </c>
      <c r="AO45" s="75">
        <f t="shared" si="36"/>
        <v>3.6919154034368233</v>
      </c>
      <c r="AP45" s="75">
        <f t="shared" si="36"/>
        <v>3.6918938452522658</v>
      </c>
      <c r="AQ45" s="75">
        <f t="shared" si="36"/>
        <v>3.6917779698160769</v>
      </c>
      <c r="AR45" s="75">
        <f t="shared" si="36"/>
        <v>3.691155279310498</v>
      </c>
      <c r="AS45" s="75">
        <f t="shared" si="36"/>
        <v>3.6878131229289877</v>
      </c>
      <c r="AT45" s="75">
        <f t="shared" si="36"/>
        <v>3.6699887033714624</v>
      </c>
      <c r="AU45" s="75">
        <f t="shared" si="30"/>
        <v>3.5777764518614643</v>
      </c>
      <c r="AW45" s="75">
        <v>-3400</v>
      </c>
      <c r="AX45" s="75">
        <f t="shared" si="1"/>
        <v>0.11789815098913359</v>
      </c>
      <c r="AY45" s="75">
        <f t="shared" si="2"/>
        <v>0.24566189383556042</v>
      </c>
      <c r="AZ45" s="75">
        <f t="shared" si="3"/>
        <v>-0.12776374284642683</v>
      </c>
      <c r="BA45" s="75">
        <f t="shared" si="4"/>
        <v>0.78215345606997877</v>
      </c>
      <c r="BB45" s="75">
        <f t="shared" si="5"/>
        <v>-0.95824349938011821</v>
      </c>
      <c r="BC45" s="75">
        <f t="shared" si="6"/>
        <v>-6.173194560149655E-2</v>
      </c>
      <c r="BD45" s="75">
        <f t="shared" si="7"/>
        <v>-3.087577862685623E-2</v>
      </c>
      <c r="BE45" s="75">
        <f t="shared" si="35"/>
        <v>6.2061352698085157</v>
      </c>
      <c r="BF45" s="75">
        <f t="shared" si="35"/>
        <v>6.2061330985543997</v>
      </c>
      <c r="BG45" s="75">
        <f t="shared" si="35"/>
        <v>6.2061430760665486</v>
      </c>
      <c r="BH45" s="75">
        <f t="shared" si="35"/>
        <v>6.2060972265799226</v>
      </c>
      <c r="BI45" s="75">
        <f t="shared" si="35"/>
        <v>6.2063079165820421</v>
      </c>
      <c r="BJ45" s="75">
        <f t="shared" si="35"/>
        <v>6.2053397142745741</v>
      </c>
      <c r="BK45" s="75">
        <f t="shared" si="35"/>
        <v>6.2097883896607993</v>
      </c>
      <c r="BL45" s="75">
        <f t="shared" si="9"/>
        <v>6.1893343143026422</v>
      </c>
    </row>
    <row r="46" spans="1:64" s="75" customFormat="1" ht="12.95" customHeight="1" x14ac:dyDescent="0.2">
      <c r="A46" s="35" t="s">
        <v>251</v>
      </c>
      <c r="B46" s="37" t="s">
        <v>162</v>
      </c>
      <c r="C46" s="36">
        <v>20313.55</v>
      </c>
      <c r="D46" s="36" t="s">
        <v>190</v>
      </c>
      <c r="E46" s="74">
        <f t="shared" si="12"/>
        <v>-8536.5936012565162</v>
      </c>
      <c r="F46" s="39">
        <f t="shared" si="13"/>
        <v>-8537</v>
      </c>
      <c r="G46" s="75">
        <f t="shared" si="14"/>
        <v>1.1506454999980633</v>
      </c>
      <c r="H46" s="75">
        <f t="shared" si="15"/>
        <v>1.1506454999980633</v>
      </c>
      <c r="P46" s="75">
        <f t="shared" si="31"/>
        <v>1.0665422989973097</v>
      </c>
      <c r="Q46" s="76">
        <f t="shared" si="32"/>
        <v>5295.0499999999993</v>
      </c>
      <c r="R46" s="75">
        <f t="shared" si="16"/>
        <v>7.0733484185731676E-3</v>
      </c>
      <c r="S46" s="77">
        <f t="shared" si="17"/>
        <v>0.1</v>
      </c>
      <c r="Z46" s="75">
        <f t="shared" si="18"/>
        <v>-8537</v>
      </c>
      <c r="AA46" s="75">
        <f t="shared" si="19"/>
        <v>1.1479237037807164</v>
      </c>
      <c r="AB46" s="75">
        <f t="shared" si="20"/>
        <v>1.0692640952146566</v>
      </c>
      <c r="AC46" s="75">
        <f t="shared" si="21"/>
        <v>8.4103201000753636E-2</v>
      </c>
      <c r="AD46" s="75">
        <f t="shared" si="33"/>
        <v>2.7217962173469168E-3</v>
      </c>
      <c r="AE46" s="75">
        <f t="shared" si="22"/>
        <v>7.4081746487639852E-7</v>
      </c>
      <c r="AF46" s="75">
        <f t="shared" si="34"/>
        <v>8.4103201000753636E-2</v>
      </c>
      <c r="AG46" s="77"/>
      <c r="AH46" s="75">
        <f t="shared" si="23"/>
        <v>8.1381404783406691E-2</v>
      </c>
      <c r="AI46" s="75">
        <f t="shared" si="24"/>
        <v>1.1675602242432634</v>
      </c>
      <c r="AJ46" s="75">
        <f t="shared" si="25"/>
        <v>0.49992553914785209</v>
      </c>
      <c r="AK46" s="75">
        <f t="shared" si="26"/>
        <v>0.13986421830428777</v>
      </c>
      <c r="AL46" s="75">
        <f t="shared" si="27"/>
        <v>-2.4460423855081688</v>
      </c>
      <c r="AM46" s="75">
        <f t="shared" si="28"/>
        <v>-2.7585505526856768</v>
      </c>
      <c r="AN46" s="75">
        <f t="shared" si="36"/>
        <v>3.7068238614616353</v>
      </c>
      <c r="AO46" s="75">
        <f t="shared" si="36"/>
        <v>3.7068199596193954</v>
      </c>
      <c r="AP46" s="75">
        <f t="shared" si="36"/>
        <v>3.7067987903700099</v>
      </c>
      <c r="AQ46" s="75">
        <f t="shared" si="36"/>
        <v>3.7066839426226448</v>
      </c>
      <c r="AR46" s="75">
        <f t="shared" si="36"/>
        <v>3.7060610144715151</v>
      </c>
      <c r="AS46" s="75">
        <f t="shared" si="36"/>
        <v>3.7026865501219119</v>
      </c>
      <c r="AT46" s="75">
        <f t="shared" si="36"/>
        <v>3.6845287611986608</v>
      </c>
      <c r="AU46" s="75">
        <f t="shared" si="30"/>
        <v>3.5899208790458448</v>
      </c>
      <c r="AW46" s="75">
        <v>-3200</v>
      </c>
      <c r="AX46" s="75">
        <f t="shared" si="1"/>
        <v>9.9516006720809361E-2</v>
      </c>
      <c r="AY46" s="75">
        <f t="shared" si="2"/>
        <v>0.22394030475293514</v>
      </c>
      <c r="AZ46" s="75">
        <f t="shared" si="3"/>
        <v>-0.12442429803212578</v>
      </c>
      <c r="BA46" s="75">
        <f t="shared" si="4"/>
        <v>0.781740258253939</v>
      </c>
      <c r="BB46" s="75">
        <f t="shared" si="5"/>
        <v>-0.93710037690650105</v>
      </c>
      <c r="BC46" s="75">
        <f t="shared" si="6"/>
        <v>4.8345607931350185E-3</v>
      </c>
      <c r="BD46" s="75">
        <f t="shared" si="7"/>
        <v>2.4172851048319872E-3</v>
      </c>
      <c r="BE46" s="75">
        <f t="shared" si="35"/>
        <v>6.2892205732899997</v>
      </c>
      <c r="BF46" s="75">
        <f t="shared" si="35"/>
        <v>6.2892207467651966</v>
      </c>
      <c r="BG46" s="75">
        <f t="shared" si="35"/>
        <v>6.2892199519492245</v>
      </c>
      <c r="BH46" s="75">
        <f t="shared" si="35"/>
        <v>6.2892235935789564</v>
      </c>
      <c r="BI46" s="75">
        <f t="shared" si="35"/>
        <v>6.2892069086266584</v>
      </c>
      <c r="BJ46" s="75">
        <f t="shared" si="35"/>
        <v>6.2892833545324835</v>
      </c>
      <c r="BK46" s="75">
        <f t="shared" si="35"/>
        <v>6.2889331005043054</v>
      </c>
      <c r="BL46" s="75">
        <f t="shared" si="9"/>
        <v>6.2905378741724807</v>
      </c>
    </row>
    <row r="47" spans="1:64" s="75" customFormat="1" ht="12.95" customHeight="1" x14ac:dyDescent="0.2">
      <c r="A47" s="35" t="s">
        <v>251</v>
      </c>
      <c r="B47" s="37" t="s">
        <v>162</v>
      </c>
      <c r="C47" s="36">
        <v>20316.373</v>
      </c>
      <c r="D47" s="36" t="s">
        <v>190</v>
      </c>
      <c r="E47" s="74">
        <f t="shared" si="12"/>
        <v>-8535.596540343442</v>
      </c>
      <c r="F47" s="39">
        <f t="shared" si="13"/>
        <v>-8536</v>
      </c>
      <c r="G47" s="75">
        <f t="shared" si="14"/>
        <v>1.1423239999967336</v>
      </c>
      <c r="H47" s="75">
        <f t="shared" si="15"/>
        <v>1.1423239999967336</v>
      </c>
      <c r="P47" s="75">
        <f t="shared" si="31"/>
        <v>1.0663332395762357</v>
      </c>
      <c r="Q47" s="76">
        <f t="shared" si="32"/>
        <v>5297.8729999999996</v>
      </c>
      <c r="R47" s="75">
        <f t="shared" si="16"/>
        <v>5.7745956692855111E-3</v>
      </c>
      <c r="S47" s="77">
        <f t="shared" si="17"/>
        <v>0.1</v>
      </c>
      <c r="Z47" s="75">
        <f t="shared" si="18"/>
        <v>-8536</v>
      </c>
      <c r="AA47" s="75">
        <f t="shared" si="19"/>
        <v>1.147649802735446</v>
      </c>
      <c r="AB47" s="75">
        <f t="shared" si="20"/>
        <v>1.0610074368375233</v>
      </c>
      <c r="AC47" s="75">
        <f t="shared" si="21"/>
        <v>7.5990760420497905E-2</v>
      </c>
      <c r="AD47" s="75">
        <f t="shared" si="33"/>
        <v>-5.3258027387124152E-3</v>
      </c>
      <c r="AE47" s="75">
        <f t="shared" si="22"/>
        <v>2.8364174811676662E-6</v>
      </c>
      <c r="AF47" s="75">
        <f t="shared" si="34"/>
        <v>7.5990760420497905E-2</v>
      </c>
      <c r="AG47" s="77"/>
      <c r="AH47" s="75">
        <f t="shared" si="23"/>
        <v>8.1316563159210278E-2</v>
      </c>
      <c r="AI47" s="75">
        <f t="shared" si="24"/>
        <v>1.1674563797322608</v>
      </c>
      <c r="AJ47" s="75">
        <f t="shared" si="25"/>
        <v>0.49928266035079244</v>
      </c>
      <c r="AK47" s="75">
        <f t="shared" si="26"/>
        <v>0.13998853237778836</v>
      </c>
      <c r="AL47" s="75">
        <f t="shared" si="27"/>
        <v>-2.4453002487524396</v>
      </c>
      <c r="AM47" s="75">
        <f t="shared" si="28"/>
        <v>-2.7553590686435507</v>
      </c>
      <c r="AN47" s="75">
        <f t="shared" si="36"/>
        <v>3.70744419447283</v>
      </c>
      <c r="AO47" s="75">
        <f t="shared" si="36"/>
        <v>3.7074402973082639</v>
      </c>
      <c r="AP47" s="75">
        <f t="shared" si="36"/>
        <v>3.7074191451109857</v>
      </c>
      <c r="AQ47" s="75">
        <f t="shared" si="36"/>
        <v>3.7073043446892529</v>
      </c>
      <c r="AR47" s="75">
        <f t="shared" si="36"/>
        <v>3.7066814282365872</v>
      </c>
      <c r="AS47" s="75">
        <f t="shared" si="36"/>
        <v>3.7033057067714461</v>
      </c>
      <c r="AT47" s="75">
        <f t="shared" si="36"/>
        <v>3.685134296578227</v>
      </c>
      <c r="AU47" s="75">
        <f t="shared" si="30"/>
        <v>3.590426896845194</v>
      </c>
      <c r="AW47" s="75">
        <v>-3000</v>
      </c>
      <c r="AX47" s="75">
        <f t="shared" si="1"/>
        <v>8.2760023116741868E-2</v>
      </c>
      <c r="AY47" s="75">
        <f t="shared" si="2"/>
        <v>0.20298603334937587</v>
      </c>
      <c r="AZ47" s="75">
        <f t="shared" si="3"/>
        <v>-0.120226010232634</v>
      </c>
      <c r="BA47" s="75">
        <f t="shared" si="4"/>
        <v>0.78229402042332985</v>
      </c>
      <c r="BB47" s="75">
        <f t="shared" si="5"/>
        <v>-0.91180148805305139</v>
      </c>
      <c r="BC47" s="75">
        <f t="shared" si="6"/>
        <v>7.1413034745484799E-2</v>
      </c>
      <c r="BD47" s="75">
        <f t="shared" si="7"/>
        <v>3.572169985442699E-2</v>
      </c>
      <c r="BE47" s="75">
        <f t="shared" si="35"/>
        <v>6.3723133467623452</v>
      </c>
      <c r="BF47" s="75">
        <f t="shared" si="35"/>
        <v>6.372315841483128</v>
      </c>
      <c r="BG47" s="75">
        <f t="shared" si="35"/>
        <v>6.3723043660160474</v>
      </c>
      <c r="BH47" s="75">
        <f t="shared" si="35"/>
        <v>6.3723571521188864</v>
      </c>
      <c r="BI47" s="75">
        <f t="shared" si="35"/>
        <v>6.3721143429164719</v>
      </c>
      <c r="BJ47" s="75">
        <f t="shared" si="35"/>
        <v>6.3732312773925504</v>
      </c>
      <c r="BK47" s="75">
        <f t="shared" si="35"/>
        <v>6.3680942336734798</v>
      </c>
      <c r="BL47" s="75">
        <f t="shared" si="9"/>
        <v>6.3917414340423191</v>
      </c>
    </row>
    <row r="48" spans="1:64" s="75" customFormat="1" ht="12.95" customHeight="1" x14ac:dyDescent="0.2">
      <c r="A48" s="35" t="s">
        <v>251</v>
      </c>
      <c r="B48" s="37" t="s">
        <v>162</v>
      </c>
      <c r="C48" s="36">
        <v>20330.543000000001</v>
      </c>
      <c r="D48" s="36" t="s">
        <v>190</v>
      </c>
      <c r="E48" s="74">
        <f t="shared" si="12"/>
        <v>-8530.5918102200685</v>
      </c>
      <c r="F48" s="39">
        <f t="shared" si="13"/>
        <v>-8531</v>
      </c>
      <c r="G48" s="75">
        <f t="shared" si="14"/>
        <v>1.1557164999976521</v>
      </c>
      <c r="H48" s="75">
        <f t="shared" si="15"/>
        <v>1.1557164999976521</v>
      </c>
      <c r="P48" s="75">
        <f t="shared" si="31"/>
        <v>1.065288230214996</v>
      </c>
      <c r="Q48" s="76">
        <f t="shared" si="32"/>
        <v>5312.0430000000015</v>
      </c>
      <c r="R48" s="75">
        <f t="shared" si="16"/>
        <v>8.1772719758848467E-3</v>
      </c>
      <c r="S48" s="77">
        <f t="shared" si="17"/>
        <v>0.1</v>
      </c>
      <c r="Z48" s="75">
        <f t="shared" si="18"/>
        <v>-8531</v>
      </c>
      <c r="AA48" s="75">
        <f t="shared" si="19"/>
        <v>1.1462802032269386</v>
      </c>
      <c r="AB48" s="75">
        <f t="shared" si="20"/>
        <v>1.0747245269857095</v>
      </c>
      <c r="AC48" s="75">
        <f t="shared" si="21"/>
        <v>9.0428269782656168E-2</v>
      </c>
      <c r="AD48" s="75">
        <f t="shared" si="33"/>
        <v>9.4362967707135592E-3</v>
      </c>
      <c r="AE48" s="75">
        <f t="shared" si="22"/>
        <v>8.9043696744979153E-6</v>
      </c>
      <c r="AF48" s="75">
        <f t="shared" si="34"/>
        <v>9.0428269782656168E-2</v>
      </c>
      <c r="AG48" s="77"/>
      <c r="AH48" s="75">
        <f t="shared" si="23"/>
        <v>8.099197301194265E-2</v>
      </c>
      <c r="AI48" s="75">
        <f t="shared" si="24"/>
        <v>1.1669360536389788</v>
      </c>
      <c r="AJ48" s="75">
        <f t="shared" si="25"/>
        <v>0.49606587000687247</v>
      </c>
      <c r="AK48" s="75">
        <f t="shared" si="26"/>
        <v>0.14060861391026591</v>
      </c>
      <c r="AL48" s="75">
        <f t="shared" si="27"/>
        <v>-2.441591547478998</v>
      </c>
      <c r="AM48" s="75">
        <f t="shared" si="28"/>
        <v>-2.7395074553951981</v>
      </c>
      <c r="AN48" s="75">
        <f t="shared" si="36"/>
        <v>3.7105450308454597</v>
      </c>
      <c r="AO48" s="75">
        <f t="shared" si="36"/>
        <v>3.710541157233358</v>
      </c>
      <c r="AP48" s="75">
        <f t="shared" si="36"/>
        <v>3.7105200912802463</v>
      </c>
      <c r="AQ48" s="75">
        <f t="shared" si="36"/>
        <v>3.7104055327939784</v>
      </c>
      <c r="AR48" s="75">
        <f t="shared" si="36"/>
        <v>3.7097827005474926</v>
      </c>
      <c r="AS48" s="75">
        <f t="shared" si="36"/>
        <v>3.7064008004236779</v>
      </c>
      <c r="AT48" s="75">
        <f t="shared" si="36"/>
        <v>3.6881616092135001</v>
      </c>
      <c r="AU48" s="75">
        <f t="shared" si="30"/>
        <v>3.5929569858419397</v>
      </c>
      <c r="AW48" s="75">
        <v>-2800</v>
      </c>
      <c r="AX48" s="75">
        <f t="shared" si="1"/>
        <v>6.7608186683051172E-2</v>
      </c>
      <c r="AY48" s="75">
        <f t="shared" si="2"/>
        <v>0.18279907962488262</v>
      </c>
      <c r="AZ48" s="75">
        <f t="shared" si="3"/>
        <v>-0.11519089294183145</v>
      </c>
      <c r="BA48" s="75">
        <f t="shared" si="4"/>
        <v>0.78381776744501697</v>
      </c>
      <c r="BB48" s="75">
        <f t="shared" si="5"/>
        <v>-0.88237908368485807</v>
      </c>
      <c r="BC48" s="75">
        <f t="shared" si="6"/>
        <v>0.13816850956263968</v>
      </c>
      <c r="BD48" s="75">
        <f t="shared" si="7"/>
        <v>6.9194369628289926E-2</v>
      </c>
      <c r="BE48" s="75">
        <f t="shared" si="35"/>
        <v>6.4555165219701101</v>
      </c>
      <c r="BF48" s="75">
        <f t="shared" si="35"/>
        <v>6.4555210041723567</v>
      </c>
      <c r="BG48" s="75">
        <f t="shared" si="35"/>
        <v>6.4555001595845569</v>
      </c>
      <c r="BH48" s="75">
        <f t="shared" si="35"/>
        <v>6.4555970984763045</v>
      </c>
      <c r="BI48" s="75">
        <f t="shared" si="35"/>
        <v>6.455146292751575</v>
      </c>
      <c r="BJ48" s="75">
        <f t="shared" si="35"/>
        <v>6.4572430259826614</v>
      </c>
      <c r="BK48" s="75">
        <f t="shared" si="35"/>
        <v>6.4474973586158937</v>
      </c>
      <c r="BL48" s="75">
        <f t="shared" si="9"/>
        <v>6.4929449939121575</v>
      </c>
    </row>
    <row r="49" spans="1:64" s="75" customFormat="1" ht="12.95" customHeight="1" x14ac:dyDescent="0.2">
      <c r="A49" s="35" t="s">
        <v>251</v>
      </c>
      <c r="B49" s="37" t="s">
        <v>162</v>
      </c>
      <c r="C49" s="36">
        <v>20333.370999999999</v>
      </c>
      <c r="D49" s="36" t="s">
        <v>190</v>
      </c>
      <c r="E49" s="74">
        <f t="shared" si="12"/>
        <v>-8529.5929833471764</v>
      </c>
      <c r="F49" s="39">
        <f t="shared" si="13"/>
        <v>-8530</v>
      </c>
      <c r="G49" s="75">
        <f t="shared" si="14"/>
        <v>1.1523949999973411</v>
      </c>
      <c r="H49" s="75">
        <f t="shared" si="15"/>
        <v>1.1523949999973411</v>
      </c>
      <c r="P49" s="75">
        <f t="shared" si="31"/>
        <v>1.0650792858915741</v>
      </c>
      <c r="Q49" s="76">
        <f t="shared" si="32"/>
        <v>5314.8709999999992</v>
      </c>
      <c r="R49" s="75">
        <f t="shared" si="16"/>
        <v>7.624033929800037E-3</v>
      </c>
      <c r="S49" s="77">
        <f t="shared" si="17"/>
        <v>0.1</v>
      </c>
      <c r="Z49" s="75">
        <f t="shared" si="18"/>
        <v>-8530</v>
      </c>
      <c r="AA49" s="75">
        <f t="shared" si="19"/>
        <v>1.1460062647306219</v>
      </c>
      <c r="AB49" s="75">
        <f t="shared" si="20"/>
        <v>1.0714680211582932</v>
      </c>
      <c r="AC49" s="75">
        <f t="shared" si="21"/>
        <v>8.7315714105766995E-2</v>
      </c>
      <c r="AD49" s="75">
        <f t="shared" si="33"/>
        <v>6.3887352667191255E-3</v>
      </c>
      <c r="AE49" s="75">
        <f t="shared" si="22"/>
        <v>4.0815938308220699E-6</v>
      </c>
      <c r="AF49" s="75">
        <f t="shared" si="34"/>
        <v>8.7315714105766995E-2</v>
      </c>
      <c r="AG49" s="77"/>
      <c r="AH49" s="75">
        <f t="shared" si="23"/>
        <v>8.0926978839047953E-2</v>
      </c>
      <c r="AI49" s="75">
        <f t="shared" si="24"/>
        <v>1.1668317685380041</v>
      </c>
      <c r="AJ49" s="75">
        <f t="shared" si="25"/>
        <v>0.49542203666458939</v>
      </c>
      <c r="AK49" s="75">
        <f t="shared" si="26"/>
        <v>0.14073233216572528</v>
      </c>
      <c r="AL49" s="75">
        <f t="shared" si="27"/>
        <v>-2.4408502042962654</v>
      </c>
      <c r="AM49" s="75">
        <f t="shared" si="28"/>
        <v>-2.736358128034857</v>
      </c>
      <c r="AN49" s="75">
        <f t="shared" si="36"/>
        <v>3.7111650321100766</v>
      </c>
      <c r="AO49" s="75">
        <f t="shared" si="36"/>
        <v>3.7111611632408779</v>
      </c>
      <c r="AP49" s="75">
        <f t="shared" si="36"/>
        <v>3.7111401147318137</v>
      </c>
      <c r="AQ49" s="75">
        <f t="shared" si="36"/>
        <v>3.7110256056893927</v>
      </c>
      <c r="AR49" s="75">
        <f t="shared" si="36"/>
        <v>3.7104027954168912</v>
      </c>
      <c r="AS49" s="75">
        <f t="shared" si="36"/>
        <v>3.7070196809467824</v>
      </c>
      <c r="AT49" s="75">
        <f t="shared" si="36"/>
        <v>3.6887669987098008</v>
      </c>
      <c r="AU49" s="75">
        <f t="shared" si="30"/>
        <v>3.5934630036412889</v>
      </c>
      <c r="AW49" s="75">
        <v>-2600</v>
      </c>
      <c r="AX49" s="75">
        <f t="shared" si="1"/>
        <v>5.4036636163338717E-2</v>
      </c>
      <c r="AY49" s="75">
        <f t="shared" si="2"/>
        <v>0.16337944357945539</v>
      </c>
      <c r="AZ49" s="75">
        <f t="shared" si="3"/>
        <v>-0.10934280741611667</v>
      </c>
      <c r="BA49" s="75">
        <f t="shared" si="4"/>
        <v>0.78631980390339118</v>
      </c>
      <c r="BB49" s="75">
        <f t="shared" si="5"/>
        <v>-0.84884438222548486</v>
      </c>
      <c r="BC49" s="75">
        <f t="shared" si="6"/>
        <v>0.20526763254076313</v>
      </c>
      <c r="BD49" s="75">
        <f t="shared" si="7"/>
        <v>0.10299571247445975</v>
      </c>
      <c r="BE49" s="75">
        <f t="shared" si="35"/>
        <v>6.5389336177878512</v>
      </c>
      <c r="BF49" s="75">
        <f t="shared" si="35"/>
        <v>6.5389395078937786</v>
      </c>
      <c r="BG49" s="75">
        <f t="shared" si="35"/>
        <v>6.5389116143267367</v>
      </c>
      <c r="BH49" s="75">
        <f t="shared" si="35"/>
        <v>6.5390437107088397</v>
      </c>
      <c r="BI49" s="75">
        <f t="shared" si="35"/>
        <v>6.5384181783364248</v>
      </c>
      <c r="BJ49" s="75">
        <f t="shared" si="35"/>
        <v>6.541381247149137</v>
      </c>
      <c r="BK49" s="75">
        <f t="shared" si="35"/>
        <v>6.5273655683752558</v>
      </c>
      <c r="BL49" s="75">
        <f t="shared" si="9"/>
        <v>6.5941485537819959</v>
      </c>
    </row>
    <row r="50" spans="1:64" s="75" customFormat="1" ht="12.95" customHeight="1" x14ac:dyDescent="0.2">
      <c r="A50" s="35" t="s">
        <v>251</v>
      </c>
      <c r="B50" s="37" t="s">
        <v>162</v>
      </c>
      <c r="C50" s="36">
        <v>20347.522000000001</v>
      </c>
      <c r="D50" s="36" t="s">
        <v>190</v>
      </c>
      <c r="E50" s="74">
        <f t="shared" si="12"/>
        <v>-8524.5949638711118</v>
      </c>
      <c r="F50" s="39">
        <f t="shared" si="13"/>
        <v>-8525</v>
      </c>
      <c r="G50" s="75">
        <f t="shared" si="14"/>
        <v>1.1467874999980268</v>
      </c>
      <c r="H50" s="75">
        <f t="shared" si="15"/>
        <v>1.1467874999980268</v>
      </c>
      <c r="P50" s="75">
        <f t="shared" si="31"/>
        <v>1.0640348520185936</v>
      </c>
      <c r="Q50" s="76">
        <f t="shared" si="32"/>
        <v>5329.0220000000008</v>
      </c>
      <c r="R50" s="75">
        <f t="shared" si="16"/>
        <v>6.8480007476079824E-3</v>
      </c>
      <c r="S50" s="77">
        <f t="shared" si="17"/>
        <v>0.1</v>
      </c>
      <c r="Z50" s="75">
        <f t="shared" si="18"/>
        <v>-8525</v>
      </c>
      <c r="AA50" s="75">
        <f t="shared" si="19"/>
        <v>1.1446364813329413</v>
      </c>
      <c r="AB50" s="75">
        <f t="shared" si="20"/>
        <v>1.0661858706836791</v>
      </c>
      <c r="AC50" s="75">
        <f t="shared" si="21"/>
        <v>8.2752647979433158E-2</v>
      </c>
      <c r="AD50" s="75">
        <f t="shared" si="33"/>
        <v>2.1510186650854912E-3</v>
      </c>
      <c r="AE50" s="75">
        <f t="shared" si="22"/>
        <v>4.6268812975461685E-7</v>
      </c>
      <c r="AF50" s="75">
        <f t="shared" si="34"/>
        <v>8.2752647979433158E-2</v>
      </c>
      <c r="AG50" s="77"/>
      <c r="AH50" s="75">
        <f t="shared" si="23"/>
        <v>8.0601629314347598E-2</v>
      </c>
      <c r="AI50" s="75">
        <f t="shared" si="24"/>
        <v>1.1663092501056638</v>
      </c>
      <c r="AJ50" s="75">
        <f t="shared" si="25"/>
        <v>0.49220052495292782</v>
      </c>
      <c r="AK50" s="75">
        <f t="shared" si="26"/>
        <v>0.14134943098440128</v>
      </c>
      <c r="AL50" s="75">
        <f t="shared" si="27"/>
        <v>-2.4371454781993007</v>
      </c>
      <c r="AM50" s="75">
        <f t="shared" si="28"/>
        <v>-2.7207151800213674</v>
      </c>
      <c r="AN50" s="75">
        <f t="shared" si="36"/>
        <v>3.7142642062470692</v>
      </c>
      <c r="AO50" s="75">
        <f t="shared" si="36"/>
        <v>3.7142603612512235</v>
      </c>
      <c r="AP50" s="75">
        <f t="shared" si="36"/>
        <v>3.7142394009265471</v>
      </c>
      <c r="AQ50" s="75">
        <f t="shared" si="36"/>
        <v>3.7141251443498993</v>
      </c>
      <c r="AR50" s="75">
        <f t="shared" si="36"/>
        <v>3.7135024695311474</v>
      </c>
      <c r="AS50" s="75">
        <f t="shared" si="36"/>
        <v>3.7101133902662116</v>
      </c>
      <c r="AT50" s="75">
        <f t="shared" si="36"/>
        <v>3.6917935796380825</v>
      </c>
      <c r="AU50" s="75">
        <f t="shared" si="30"/>
        <v>3.595993092638035</v>
      </c>
      <c r="AW50" s="75">
        <v>-2400</v>
      </c>
      <c r="AX50" s="75">
        <f t="shared" si="1"/>
        <v>4.2019453333544329E-2</v>
      </c>
      <c r="AY50" s="75">
        <f t="shared" si="2"/>
        <v>0.14472712521309417</v>
      </c>
      <c r="AZ50" s="75">
        <f t="shared" si="3"/>
        <v>-0.10270767187954984</v>
      </c>
      <c r="BA50" s="75">
        <f t="shared" si="4"/>
        <v>0.78981370422752606</v>
      </c>
      <c r="BB50" s="75">
        <f t="shared" si="5"/>
        <v>-0.81118922776533653</v>
      </c>
      <c r="BC50" s="75">
        <f t="shared" si="6"/>
        <v>0.27288018988385587</v>
      </c>
      <c r="BD50" s="75">
        <f t="shared" si="7"/>
        <v>0.13729309897919204</v>
      </c>
      <c r="BE50" s="75">
        <f t="shared" si="35"/>
        <v>6.6226692909811131</v>
      </c>
      <c r="BF50" s="75">
        <f t="shared" si="35"/>
        <v>6.6226758731069904</v>
      </c>
      <c r="BG50" s="75">
        <f t="shared" si="35"/>
        <v>6.6226438909221237</v>
      </c>
      <c r="BH50" s="75">
        <f t="shared" si="35"/>
        <v>6.6227992939731015</v>
      </c>
      <c r="BI50" s="75">
        <f t="shared" si="35"/>
        <v>6.6220442626083225</v>
      </c>
      <c r="BJ50" s="75">
        <f t="shared" si="35"/>
        <v>6.6257145035872682</v>
      </c>
      <c r="BK50" s="75">
        <f t="shared" si="35"/>
        <v>6.6079171965862198</v>
      </c>
      <c r="BL50" s="75">
        <f t="shared" si="9"/>
        <v>6.6953521136518344</v>
      </c>
    </row>
    <row r="51" spans="1:64" s="75" customFormat="1" ht="12.95" customHeight="1" x14ac:dyDescent="0.2">
      <c r="A51" s="35" t="s">
        <v>251</v>
      </c>
      <c r="B51" s="37" t="s">
        <v>162</v>
      </c>
      <c r="C51" s="36">
        <v>20364.511999999999</v>
      </c>
      <c r="D51" s="36" t="s">
        <v>190</v>
      </c>
      <c r="E51" s="74">
        <f t="shared" si="12"/>
        <v>-8518.5942324105563</v>
      </c>
      <c r="F51" s="39">
        <f t="shared" si="13"/>
        <v>-8519</v>
      </c>
      <c r="G51" s="75">
        <f t="shared" si="14"/>
        <v>1.1488584999970044</v>
      </c>
      <c r="H51" s="75">
        <f t="shared" si="15"/>
        <v>1.1488584999970044</v>
      </c>
      <c r="P51" s="75">
        <f t="shared" si="31"/>
        <v>1.0627821644081026</v>
      </c>
      <c r="Q51" s="76">
        <f t="shared" si="32"/>
        <v>5346.0119999999988</v>
      </c>
      <c r="R51" s="75">
        <f t="shared" si="16"/>
        <v>7.4091355484132461E-3</v>
      </c>
      <c r="S51" s="77">
        <f t="shared" si="17"/>
        <v>0.1</v>
      </c>
      <c r="Z51" s="75">
        <f t="shared" si="18"/>
        <v>-8519</v>
      </c>
      <c r="AA51" s="75">
        <f t="shared" si="19"/>
        <v>1.1429925461764638</v>
      </c>
      <c r="AB51" s="75">
        <f t="shared" si="20"/>
        <v>1.0686481182286431</v>
      </c>
      <c r="AC51" s="75">
        <f t="shared" si="21"/>
        <v>8.607633558890182E-2</v>
      </c>
      <c r="AD51" s="75">
        <f t="shared" si="33"/>
        <v>5.8659538205405592E-3</v>
      </c>
      <c r="AE51" s="75">
        <f t="shared" si="22"/>
        <v>3.4409414224714387E-6</v>
      </c>
      <c r="AF51" s="75">
        <f t="shared" si="34"/>
        <v>8.607633558890182E-2</v>
      </c>
      <c r="AG51" s="77"/>
      <c r="AH51" s="75">
        <f t="shared" si="23"/>
        <v>8.0210381768361302E-2</v>
      </c>
      <c r="AI51" s="75">
        <f t="shared" si="24"/>
        <v>1.1656798391055416</v>
      </c>
      <c r="AJ51" s="75">
        <f t="shared" si="25"/>
        <v>0.48832962701665134</v>
      </c>
      <c r="AK51" s="75">
        <f t="shared" si="26"/>
        <v>0.14208666096535599</v>
      </c>
      <c r="AL51" s="75">
        <f t="shared" si="27"/>
        <v>-2.4327041950783137</v>
      </c>
      <c r="AM51" s="75">
        <f t="shared" si="28"/>
        <v>-2.7021687254663211</v>
      </c>
      <c r="AN51" s="75">
        <f t="shared" si="36"/>
        <v>3.7179813793094985</v>
      </c>
      <c r="AO51" s="75">
        <f t="shared" si="36"/>
        <v>3.7179775633034087</v>
      </c>
      <c r="AP51" s="75">
        <f t="shared" si="36"/>
        <v>3.7179567108924116</v>
      </c>
      <c r="AQ51" s="75">
        <f t="shared" si="36"/>
        <v>3.717842768726864</v>
      </c>
      <c r="AR51" s="75">
        <f t="shared" si="36"/>
        <v>3.7172203125413508</v>
      </c>
      <c r="AS51" s="75">
        <f t="shared" si="36"/>
        <v>3.7138243107942612</v>
      </c>
      <c r="AT51" s="75">
        <f t="shared" si="36"/>
        <v>3.6954246669797728</v>
      </c>
      <c r="AU51" s="75">
        <f t="shared" si="30"/>
        <v>3.5990291994341304</v>
      </c>
      <c r="AW51" s="75">
        <v>-2200</v>
      </c>
      <c r="AX51" s="75">
        <f t="shared" si="1"/>
        <v>3.1528391945163589E-2</v>
      </c>
      <c r="AY51" s="75">
        <f t="shared" si="2"/>
        <v>0.12684212452579893</v>
      </c>
      <c r="AZ51" s="75">
        <f t="shared" si="3"/>
        <v>-9.5313732580635344E-2</v>
      </c>
      <c r="BA51" s="75">
        <f t="shared" si="4"/>
        <v>0.7943182869728912</v>
      </c>
      <c r="BB51" s="75">
        <f t="shared" si="5"/>
        <v>-0.76938791878830382</v>
      </c>
      <c r="BC51" s="75">
        <f t="shared" si="6"/>
        <v>0.34118066860113738</v>
      </c>
      <c r="BD51" s="75">
        <f t="shared" si="7"/>
        <v>0.1722646129603751</v>
      </c>
      <c r="BE51" s="75">
        <f t="shared" si="35"/>
        <v>6.7068298916636317</v>
      </c>
      <c r="BF51" s="75">
        <f t="shared" si="35"/>
        <v>6.70683644316978</v>
      </c>
      <c r="BG51" s="75">
        <f t="shared" si="35"/>
        <v>6.7068035157480956</v>
      </c>
      <c r="BH51" s="75">
        <f t="shared" si="35"/>
        <v>6.7069690116640128</v>
      </c>
      <c r="BI51" s="75">
        <f t="shared" si="35"/>
        <v>6.7061373405195006</v>
      </c>
      <c r="BJ51" s="75">
        <f t="shared" si="35"/>
        <v>6.7103199268404312</v>
      </c>
      <c r="BK51" s="75">
        <f t="shared" si="35"/>
        <v>6.6893635831742309</v>
      </c>
      <c r="BL51" s="75">
        <f t="shared" si="9"/>
        <v>6.7965556735216719</v>
      </c>
    </row>
    <row r="52" spans="1:64" s="75" customFormat="1" ht="12.95" customHeight="1" x14ac:dyDescent="0.2">
      <c r="A52" s="35" t="s">
        <v>251</v>
      </c>
      <c r="B52" s="37" t="s">
        <v>162</v>
      </c>
      <c r="C52" s="36">
        <v>20398.477999999999</v>
      </c>
      <c r="D52" s="36" t="s">
        <v>190</v>
      </c>
      <c r="E52" s="74">
        <f t="shared" si="12"/>
        <v>-8506.5977141769326</v>
      </c>
      <c r="F52" s="39">
        <f t="shared" si="13"/>
        <v>-8507</v>
      </c>
      <c r="G52" s="75">
        <f t="shared" si="14"/>
        <v>1.1390004999957455</v>
      </c>
      <c r="H52" s="75">
        <f t="shared" si="15"/>
        <v>1.1390004999957455</v>
      </c>
      <c r="P52" s="75">
        <f t="shared" si="31"/>
        <v>1.0602788609448537</v>
      </c>
      <c r="Q52" s="76">
        <f t="shared" si="32"/>
        <v>5379.9779999999992</v>
      </c>
      <c r="R52" s="75">
        <f t="shared" si="16"/>
        <v>6.1970964548588928E-3</v>
      </c>
      <c r="S52" s="77">
        <f t="shared" si="17"/>
        <v>0.1</v>
      </c>
      <c r="Z52" s="75">
        <f t="shared" si="18"/>
        <v>-8507</v>
      </c>
      <c r="AA52" s="75">
        <f t="shared" si="19"/>
        <v>1.139704068378715</v>
      </c>
      <c r="AB52" s="75">
        <f t="shared" si="20"/>
        <v>1.0595752925618842</v>
      </c>
      <c r="AC52" s="75">
        <f t="shared" si="21"/>
        <v>7.8721639050891801E-2</v>
      </c>
      <c r="AD52" s="75">
        <f t="shared" si="33"/>
        <v>-7.0356838296947721E-4</v>
      </c>
      <c r="AE52" s="75">
        <f t="shared" si="22"/>
        <v>4.9500846951428499E-8</v>
      </c>
      <c r="AF52" s="75">
        <f t="shared" si="34"/>
        <v>7.8721639050891801E-2</v>
      </c>
      <c r="AG52" s="77"/>
      <c r="AH52" s="75">
        <f t="shared" si="23"/>
        <v>7.9425207433861347E-2</v>
      </c>
      <c r="AI52" s="75">
        <f t="shared" si="24"/>
        <v>1.1644132965138039</v>
      </c>
      <c r="AJ52" s="75">
        <f t="shared" si="25"/>
        <v>0.48057166270672086</v>
      </c>
      <c r="AK52" s="75">
        <f t="shared" si="26"/>
        <v>0.14355032650532779</v>
      </c>
      <c r="AL52" s="75">
        <f t="shared" si="27"/>
        <v>-2.4238360558190717</v>
      </c>
      <c r="AM52" s="75">
        <f t="shared" si="28"/>
        <v>-2.6657939294939927</v>
      </c>
      <c r="AN52" s="75">
        <f t="shared" si="36"/>
        <v>3.7254096853948879</v>
      </c>
      <c r="AO52" s="75">
        <f t="shared" si="36"/>
        <v>3.725405928438378</v>
      </c>
      <c r="AP52" s="75">
        <f t="shared" si="36"/>
        <v>3.7253852985215477</v>
      </c>
      <c r="AQ52" s="75">
        <f t="shared" si="36"/>
        <v>3.7252720220848574</v>
      </c>
      <c r="AR52" s="75">
        <f t="shared" si="36"/>
        <v>3.7246501854673224</v>
      </c>
      <c r="AS52" s="75">
        <f t="shared" si="36"/>
        <v>3.721241108702062</v>
      </c>
      <c r="AT52" s="75">
        <f t="shared" si="36"/>
        <v>3.7026841704846949</v>
      </c>
      <c r="AU52" s="75">
        <f t="shared" si="30"/>
        <v>3.6051014130263206</v>
      </c>
      <c r="AW52" s="75">
        <v>-2000</v>
      </c>
      <c r="AX52" s="75">
        <f t="shared" si="1"/>
        <v>2.2532540951656813E-2</v>
      </c>
      <c r="AY52" s="75">
        <f t="shared" si="2"/>
        <v>0.10972444151756972</v>
      </c>
      <c r="AZ52" s="75">
        <f t="shared" si="3"/>
        <v>-8.7191900565912903E-2</v>
      </c>
      <c r="BA52" s="75">
        <f t="shared" si="4"/>
        <v>0.79985755811341408</v>
      </c>
      <c r="BB52" s="75">
        <f t="shared" si="5"/>
        <v>-0.72339932597455803</v>
      </c>
      <c r="BC52" s="75">
        <f t="shared" si="6"/>
        <v>0.41034986930380396</v>
      </c>
      <c r="BD52" s="75">
        <f t="shared" si="7"/>
        <v>0.20810332101643692</v>
      </c>
      <c r="BE52" s="75">
        <f t="shared" si="35"/>
        <v>6.791524021673041</v>
      </c>
      <c r="BF52" s="75">
        <f t="shared" si="35"/>
        <v>6.791529933794445</v>
      </c>
      <c r="BG52" s="75">
        <f t="shared" si="35"/>
        <v>6.7914989258910667</v>
      </c>
      <c r="BH52" s="75">
        <f t="shared" si="35"/>
        <v>6.7916615621544079</v>
      </c>
      <c r="BI52" s="75">
        <f t="shared" si="35"/>
        <v>6.7908086998919135</v>
      </c>
      <c r="BJ52" s="75">
        <f t="shared" si="35"/>
        <v>6.7952856254242651</v>
      </c>
      <c r="BK52" s="75">
        <f t="shared" si="35"/>
        <v>6.7719069116249502</v>
      </c>
      <c r="BL52" s="75">
        <f t="shared" si="9"/>
        <v>6.8977592333915103</v>
      </c>
    </row>
    <row r="53" spans="1:64" s="75" customFormat="1" ht="12.95" customHeight="1" x14ac:dyDescent="0.2">
      <c r="A53" s="35" t="s">
        <v>251</v>
      </c>
      <c r="B53" s="37" t="s">
        <v>162</v>
      </c>
      <c r="C53" s="36">
        <v>20401.317999999999</v>
      </c>
      <c r="D53" s="36" t="s">
        <v>190</v>
      </c>
      <c r="E53" s="74">
        <f t="shared" si="12"/>
        <v>-8505.5946490004771</v>
      </c>
      <c r="F53" s="39">
        <f t="shared" ref="F53:F74" si="37">ROUND(2*E53,0)/2-0.5</f>
        <v>-8506</v>
      </c>
      <c r="G53" s="75">
        <f t="shared" ref="G53:G84" si="38">+C53-(C$7+F53*C$8)</f>
        <v>1.1476789999978791</v>
      </c>
      <c r="H53" s="75">
        <f t="shared" ref="H53:H84" si="39">+G53</f>
        <v>1.1476789999978791</v>
      </c>
      <c r="P53" s="75">
        <f t="shared" si="31"/>
        <v>1.060070377012039</v>
      </c>
      <c r="Q53" s="76">
        <f t="shared" si="32"/>
        <v>5382.8179999999993</v>
      </c>
      <c r="R53" s="75">
        <f t="shared" ref="R53:R84" si="40">+(P53-G53)^2</f>
        <v>7.6752708214750803E-3</v>
      </c>
      <c r="S53" s="77">
        <f t="shared" ref="S53:S84" si="41">S$16</f>
        <v>0.1</v>
      </c>
      <c r="Z53" s="75">
        <f t="shared" si="18"/>
        <v>-8506</v>
      </c>
      <c r="AA53" s="75">
        <f t="shared" si="19"/>
        <v>1.1394299935393533</v>
      </c>
      <c r="AB53" s="75">
        <f t="shared" si="20"/>
        <v>1.0683193834705649</v>
      </c>
      <c r="AC53" s="75">
        <f t="shared" si="21"/>
        <v>8.7608622985840157E-2</v>
      </c>
      <c r="AD53" s="75">
        <f t="shared" si="33"/>
        <v>8.2490064585258871E-3</v>
      </c>
      <c r="AE53" s="75">
        <f t="shared" si="22"/>
        <v>6.8046107552801801E-6</v>
      </c>
      <c r="AF53" s="75">
        <f t="shared" si="34"/>
        <v>8.7608622985840157E-2</v>
      </c>
      <c r="AG53" s="77"/>
      <c r="AH53" s="75">
        <f t="shared" si="23"/>
        <v>7.9359616527314242E-2</v>
      </c>
      <c r="AI53" s="75">
        <f t="shared" si="24"/>
        <v>1.1643072914814245</v>
      </c>
      <c r="AJ53" s="75">
        <f t="shared" si="25"/>
        <v>0.47992421585978268</v>
      </c>
      <c r="AK53" s="75">
        <f t="shared" si="26"/>
        <v>0.14367164743386371</v>
      </c>
      <c r="AL53" s="75">
        <f t="shared" si="27"/>
        <v>-2.4230979157240609</v>
      </c>
      <c r="AM53" s="75">
        <f t="shared" si="28"/>
        <v>-2.6628050194699138</v>
      </c>
      <c r="AN53" s="75">
        <f t="shared" ref="AN53:AT68" si="42">$AU53+$AB$7*SIN(AO53)</f>
        <v>3.7260283458238392</v>
      </c>
      <c r="AO53" s="75">
        <f t="shared" si="42"/>
        <v>3.7260245938501297</v>
      </c>
      <c r="AP53" s="75">
        <f t="shared" si="42"/>
        <v>3.7260039828666751</v>
      </c>
      <c r="AQ53" s="75">
        <f t="shared" si="42"/>
        <v>3.7258907640997703</v>
      </c>
      <c r="AR53" s="75">
        <f t="shared" si="42"/>
        <v>3.7252689900203397</v>
      </c>
      <c r="AS53" s="75">
        <f t="shared" si="42"/>
        <v>3.721858870002793</v>
      </c>
      <c r="AT53" s="75">
        <f t="shared" si="42"/>
        <v>3.7032889673014839</v>
      </c>
      <c r="AU53" s="75">
        <f t="shared" si="30"/>
        <v>3.6056074308256698</v>
      </c>
      <c r="AW53" s="75">
        <v>-1800</v>
      </c>
      <c r="AX53" s="75">
        <f t="shared" si="1"/>
        <v>1.49979162540292E-2</v>
      </c>
      <c r="AY53" s="75">
        <f t="shared" si="2"/>
        <v>9.3374076188406527E-2</v>
      </c>
      <c r="AZ53" s="75">
        <f t="shared" si="3"/>
        <v>-7.8376159934377326E-2</v>
      </c>
      <c r="BA53" s="75">
        <f t="shared" si="4"/>
        <v>0.80646059976972695</v>
      </c>
      <c r="BB53" s="75">
        <f t="shared" si="5"/>
        <v>-0.67316945764286873</v>
      </c>
      <c r="BC53" s="75">
        <f t="shared" si="6"/>
        <v>0.48057657929486924</v>
      </c>
      <c r="BD53" s="75">
        <f t="shared" si="7"/>
        <v>0.24502227851862587</v>
      </c>
      <c r="BE53" s="75">
        <f t="shared" si="35"/>
        <v>6.8768630899943233</v>
      </c>
      <c r="BF53" s="75">
        <f t="shared" si="35"/>
        <v>6.8768679538171256</v>
      </c>
      <c r="BG53" s="75">
        <f t="shared" si="35"/>
        <v>6.8768410694263364</v>
      </c>
      <c r="BH53" s="75">
        <f t="shared" si="35"/>
        <v>6.876989676846474</v>
      </c>
      <c r="BI53" s="75">
        <f t="shared" si="35"/>
        <v>6.8761684138646819</v>
      </c>
      <c r="BJ53" s="75">
        <f t="shared" si="35"/>
        <v>6.8807127531249899</v>
      </c>
      <c r="BK53" s="75">
        <f t="shared" si="35"/>
        <v>6.8557381399553821</v>
      </c>
      <c r="BL53" s="75">
        <f t="shared" si="9"/>
        <v>6.9989627932613487</v>
      </c>
    </row>
    <row r="54" spans="1:64" s="75" customFormat="1" ht="12.95" customHeight="1" x14ac:dyDescent="0.2">
      <c r="A54" s="35" t="s">
        <v>197</v>
      </c>
      <c r="B54" s="37" t="s">
        <v>162</v>
      </c>
      <c r="C54" s="36">
        <v>20508.91</v>
      </c>
      <c r="D54" s="36" t="s">
        <v>190</v>
      </c>
      <c r="E54" s="74">
        <f t="shared" si="12"/>
        <v>-8467.5940192592061</v>
      </c>
      <c r="F54" s="39">
        <f t="shared" si="37"/>
        <v>-8468</v>
      </c>
      <c r="G54" s="75">
        <f t="shared" si="38"/>
        <v>1.1494619999975839</v>
      </c>
      <c r="H54" s="75">
        <f t="shared" si="39"/>
        <v>1.1494619999975839</v>
      </c>
      <c r="P54" s="75">
        <f t="shared" si="31"/>
        <v>1.0521622021250905</v>
      </c>
      <c r="Q54" s="76">
        <f t="shared" si="32"/>
        <v>5490.41</v>
      </c>
      <c r="R54" s="75">
        <f t="shared" si="40"/>
        <v>9.4672506660280781E-3</v>
      </c>
      <c r="S54" s="77">
        <f t="shared" si="41"/>
        <v>0.1</v>
      </c>
      <c r="Z54" s="75">
        <f t="shared" si="18"/>
        <v>-8468</v>
      </c>
      <c r="AA54" s="75">
        <f t="shared" si="19"/>
        <v>1.1290116274818986</v>
      </c>
      <c r="AB54" s="75">
        <f t="shared" si="20"/>
        <v>1.0726125746407758</v>
      </c>
      <c r="AC54" s="75">
        <f t="shared" si="21"/>
        <v>9.7299797872493432E-2</v>
      </c>
      <c r="AD54" s="75">
        <f t="shared" si="33"/>
        <v>2.0450372515685267E-2</v>
      </c>
      <c r="AE54" s="75">
        <f t="shared" si="22"/>
        <v>4.1821773603029534E-5</v>
      </c>
      <c r="AF54" s="75">
        <f t="shared" si="34"/>
        <v>9.7299797872493432E-2</v>
      </c>
      <c r="AG54" s="77"/>
      <c r="AH54" s="75">
        <f t="shared" si="23"/>
        <v>7.6849425356808165E-2</v>
      </c>
      <c r="AI54" s="75">
        <f t="shared" si="24"/>
        <v>1.1602281629059599</v>
      </c>
      <c r="AJ54" s="75">
        <f t="shared" si="25"/>
        <v>0.45522002325753441</v>
      </c>
      <c r="AK54" s="75">
        <f t="shared" si="26"/>
        <v>0.14820716623059571</v>
      </c>
      <c r="AL54" s="75">
        <f t="shared" si="27"/>
        <v>-2.3951488982030753</v>
      </c>
      <c r="AM54" s="75">
        <f t="shared" si="28"/>
        <v>-2.5537932138723014</v>
      </c>
      <c r="AN54" s="75">
        <f t="shared" si="42"/>
        <v>3.7494953579178345</v>
      </c>
      <c r="AO54" s="75">
        <f t="shared" si="42"/>
        <v>3.7494918016280931</v>
      </c>
      <c r="AP54" s="75">
        <f t="shared" si="42"/>
        <v>3.7494719520275059</v>
      </c>
      <c r="AQ54" s="75">
        <f t="shared" si="42"/>
        <v>3.7493611655709822</v>
      </c>
      <c r="AR54" s="75">
        <f t="shared" si="42"/>
        <v>3.7487429904828131</v>
      </c>
      <c r="AS54" s="75">
        <f t="shared" si="42"/>
        <v>3.7452985030113073</v>
      </c>
      <c r="AT54" s="75">
        <f t="shared" si="42"/>
        <v>3.7262524820725043</v>
      </c>
      <c r="AU54" s="75">
        <f t="shared" si="30"/>
        <v>3.624836107200939</v>
      </c>
      <c r="AW54" s="75">
        <v>-1600</v>
      </c>
      <c r="AX54" s="75">
        <f t="shared" si="1"/>
        <v>8.8869732690614045E-3</v>
      </c>
      <c r="AY54" s="75">
        <f t="shared" si="2"/>
        <v>7.779102853830934E-2</v>
      </c>
      <c r="AZ54" s="75">
        <f t="shared" si="3"/>
        <v>-6.8904055269247935E-2</v>
      </c>
      <c r="BA54" s="75">
        <f t="shared" si="4"/>
        <v>0.81416136981031806</v>
      </c>
      <c r="BB54" s="75">
        <f t="shared" si="5"/>
        <v>-0.61863468262800014</v>
      </c>
      <c r="BC54" s="75">
        <f t="shared" si="6"/>
        <v>0.55205930921305801</v>
      </c>
      <c r="BD54" s="75">
        <f t="shared" si="7"/>
        <v>0.28326056203772498</v>
      </c>
      <c r="BE54" s="75">
        <f t="shared" si="35"/>
        <v>6.9629618546920131</v>
      </c>
      <c r="BF54" s="75">
        <f t="shared" si="35"/>
        <v>6.9629654963533385</v>
      </c>
      <c r="BG54" s="75">
        <f t="shared" si="35"/>
        <v>6.9629440428174263</v>
      </c>
      <c r="BH54" s="75">
        <f t="shared" si="35"/>
        <v>6.9630704339567666</v>
      </c>
      <c r="BI54" s="75">
        <f t="shared" si="35"/>
        <v>6.9623260004162688</v>
      </c>
      <c r="BJ54" s="75">
        <f t="shared" si="35"/>
        <v>6.966717132350051</v>
      </c>
      <c r="BK54" s="75">
        <f t="shared" si="35"/>
        <v>6.9410350465599642</v>
      </c>
      <c r="BL54" s="75">
        <f t="shared" si="9"/>
        <v>7.1001663531311872</v>
      </c>
    </row>
    <row r="55" spans="1:64" s="75" customFormat="1" ht="12.95" customHeight="1" x14ac:dyDescent="0.2">
      <c r="A55" s="35" t="s">
        <v>251</v>
      </c>
      <c r="B55" s="37" t="s">
        <v>162</v>
      </c>
      <c r="C55" s="36">
        <v>20520.219000000001</v>
      </c>
      <c r="D55" s="36" t="s">
        <v>190</v>
      </c>
      <c r="E55" s="74">
        <f t="shared" si="12"/>
        <v>-8463.5997713435227</v>
      </c>
      <c r="F55" s="39">
        <f t="shared" si="37"/>
        <v>-8464</v>
      </c>
      <c r="G55" s="75">
        <f t="shared" si="38"/>
        <v>1.1331759999993665</v>
      </c>
      <c r="H55" s="75">
        <f t="shared" si="39"/>
        <v>1.1331759999993665</v>
      </c>
      <c r="P55" s="75">
        <f t="shared" si="31"/>
        <v>1.0513313740304326</v>
      </c>
      <c r="Q55" s="76">
        <f t="shared" si="32"/>
        <v>5501.719000000001</v>
      </c>
      <c r="R55" s="75">
        <f t="shared" si="40"/>
        <v>6.6985427999946773E-3</v>
      </c>
      <c r="S55" s="77">
        <f t="shared" si="41"/>
        <v>0.1</v>
      </c>
      <c r="Z55" s="75">
        <f t="shared" si="18"/>
        <v>-8464</v>
      </c>
      <c r="AA55" s="75">
        <f t="shared" si="19"/>
        <v>1.127914603015477</v>
      </c>
      <c r="AB55" s="75">
        <f t="shared" si="20"/>
        <v>1.0565927710143221</v>
      </c>
      <c r="AC55" s="75">
        <f t="shared" si="21"/>
        <v>8.1844625968933826E-2</v>
      </c>
      <c r="AD55" s="75">
        <f t="shared" si="33"/>
        <v>5.2613969838894992E-3</v>
      </c>
      <c r="AE55" s="75">
        <f t="shared" si="22"/>
        <v>2.768229822208152E-6</v>
      </c>
      <c r="AF55" s="75">
        <f t="shared" si="34"/>
        <v>8.1844625968933826E-2</v>
      </c>
      <c r="AG55" s="77"/>
      <c r="AH55" s="75">
        <f t="shared" si="23"/>
        <v>7.6583228985044313E-2</v>
      </c>
      <c r="AI55" s="75">
        <f t="shared" si="24"/>
        <v>1.1597931480583972</v>
      </c>
      <c r="AJ55" s="75">
        <f t="shared" si="25"/>
        <v>0.45260877854987563</v>
      </c>
      <c r="AK55" s="75">
        <f t="shared" si="26"/>
        <v>0.14867608464009724</v>
      </c>
      <c r="AL55" s="75">
        <f t="shared" si="27"/>
        <v>-2.3922183554058098</v>
      </c>
      <c r="AM55" s="75">
        <f t="shared" si="28"/>
        <v>-2.5428127289909619</v>
      </c>
      <c r="AN55" s="75">
        <f t="shared" si="42"/>
        <v>3.7519607556000829</v>
      </c>
      <c r="AO55" s="75">
        <f t="shared" si="42"/>
        <v>3.751957220557697</v>
      </c>
      <c r="AP55" s="75">
        <f t="shared" si="42"/>
        <v>3.7519374555849199</v>
      </c>
      <c r="AQ55" s="75">
        <f t="shared" si="42"/>
        <v>3.7518269515765978</v>
      </c>
      <c r="AR55" s="75">
        <f t="shared" si="42"/>
        <v>3.7512092918118349</v>
      </c>
      <c r="AS55" s="75">
        <f t="shared" si="42"/>
        <v>3.7477617839253377</v>
      </c>
      <c r="AT55" s="75">
        <f t="shared" si="42"/>
        <v>3.7286675367357787</v>
      </c>
      <c r="AU55" s="75">
        <f t="shared" si="30"/>
        <v>3.6268601783983359</v>
      </c>
      <c r="AW55" s="75">
        <v>-1400</v>
      </c>
      <c r="AX55" s="75">
        <f t="shared" si="1"/>
        <v>4.1580308706340718E-3</v>
      </c>
      <c r="AY55" s="75">
        <f t="shared" si="2"/>
        <v>6.2975298567278154E-2</v>
      </c>
      <c r="AZ55" s="75">
        <f t="shared" si="3"/>
        <v>-5.8817267696644082E-2</v>
      </c>
      <c r="BA55" s="75">
        <f t="shared" si="4"/>
        <v>0.82299836334994592</v>
      </c>
      <c r="BB55" s="75">
        <f t="shared" si="5"/>
        <v>-0.55972588541999424</v>
      </c>
      <c r="BC55" s="75">
        <f t="shared" si="6"/>
        <v>0.62500808826063614</v>
      </c>
      <c r="BD55" s="75">
        <f t="shared" si="7"/>
        <v>0.3230907106333154</v>
      </c>
      <c r="BE55" s="75">
        <f t="shared" si="35"/>
        <v>7.0499389357590116</v>
      </c>
      <c r="BF55" s="75">
        <f t="shared" si="35"/>
        <v>7.0499413982396533</v>
      </c>
      <c r="BG55" s="75">
        <f t="shared" si="35"/>
        <v>7.049925732216229</v>
      </c>
      <c r="BH55" s="75">
        <f t="shared" si="35"/>
        <v>7.0500254017191217</v>
      </c>
      <c r="BI55" s="75">
        <f t="shared" si="35"/>
        <v>7.0493914530830084</v>
      </c>
      <c r="BJ55" s="75">
        <f t="shared" si="35"/>
        <v>7.0534303179665256</v>
      </c>
      <c r="BK55" s="75">
        <f t="shared" si="35"/>
        <v>7.0279604109292899</v>
      </c>
      <c r="BL55" s="75">
        <f t="shared" si="9"/>
        <v>7.2013699130010256</v>
      </c>
    </row>
    <row r="56" spans="1:64" s="75" customFormat="1" ht="12.95" customHeight="1" x14ac:dyDescent="0.2">
      <c r="A56" s="35" t="s">
        <v>251</v>
      </c>
      <c r="B56" s="37" t="s">
        <v>162</v>
      </c>
      <c r="C56" s="36">
        <v>20534.312999999998</v>
      </c>
      <c r="D56" s="36" t="s">
        <v>190</v>
      </c>
      <c r="E56" s="74">
        <f t="shared" si="12"/>
        <v>-8458.621883809381</v>
      </c>
      <c r="F56" s="39">
        <f t="shared" si="37"/>
        <v>-8459</v>
      </c>
      <c r="G56" s="75">
        <f t="shared" si="38"/>
        <v>1.0705684999957157</v>
      </c>
      <c r="H56" s="75">
        <f t="shared" si="39"/>
        <v>1.0705684999957157</v>
      </c>
      <c r="P56" s="75">
        <f t="shared" si="31"/>
        <v>1.0502932705283046</v>
      </c>
      <c r="Q56" s="76">
        <f t="shared" si="32"/>
        <v>5515.8129999999983</v>
      </c>
      <c r="R56" s="75">
        <f t="shared" si="40"/>
        <v>4.1108492995617601E-4</v>
      </c>
      <c r="S56" s="77">
        <f t="shared" si="41"/>
        <v>0.1</v>
      </c>
      <c r="Z56" s="75">
        <f t="shared" si="18"/>
        <v>-8459</v>
      </c>
      <c r="AA56" s="75">
        <f t="shared" si="19"/>
        <v>1.1265432406525901</v>
      </c>
      <c r="AB56" s="75">
        <f t="shared" si="20"/>
        <v>0.99431852987143021</v>
      </c>
      <c r="AC56" s="75">
        <f t="shared" si="21"/>
        <v>2.0275229467411116E-2</v>
      </c>
      <c r="AD56" s="75">
        <f t="shared" si="33"/>
        <v>-5.5974740656874467E-2</v>
      </c>
      <c r="AE56" s="75">
        <f t="shared" si="22"/>
        <v>3.1331715916043556E-4</v>
      </c>
      <c r="AF56" s="75">
        <f t="shared" si="34"/>
        <v>2.0275229467411116E-2</v>
      </c>
      <c r="AG56" s="77"/>
      <c r="AH56" s="75">
        <f t="shared" si="23"/>
        <v>7.6249970124285513E-2</v>
      </c>
      <c r="AI56" s="75">
        <f t="shared" si="24"/>
        <v>1.1592479120072372</v>
      </c>
      <c r="AJ56" s="75">
        <f t="shared" si="25"/>
        <v>0.44934202366770626</v>
      </c>
      <c r="AK56" s="75">
        <f t="shared" si="26"/>
        <v>0.14925994382840102</v>
      </c>
      <c r="AL56" s="75">
        <f t="shared" si="27"/>
        <v>-2.3885582714254494</v>
      </c>
      <c r="AM56" s="75">
        <f t="shared" si="28"/>
        <v>-2.5292130948556912</v>
      </c>
      <c r="AN56" s="75">
        <f t="shared" si="42"/>
        <v>3.7550412007535985</v>
      </c>
      <c r="AO56" s="75">
        <f t="shared" si="42"/>
        <v>3.7550376924240947</v>
      </c>
      <c r="AP56" s="75">
        <f t="shared" si="42"/>
        <v>3.7550180343574695</v>
      </c>
      <c r="AQ56" s="75">
        <f t="shared" si="42"/>
        <v>3.7549078902198798</v>
      </c>
      <c r="AR56" s="75">
        <f t="shared" si="42"/>
        <v>3.7542909105237947</v>
      </c>
      <c r="AS56" s="75">
        <f t="shared" si="42"/>
        <v>3.7508397867381973</v>
      </c>
      <c r="AT56" s="75">
        <f t="shared" si="42"/>
        <v>3.7316857683434126</v>
      </c>
      <c r="AU56" s="75">
        <f t="shared" si="30"/>
        <v>3.629390267395082</v>
      </c>
      <c r="AW56" s="75">
        <v>-1200</v>
      </c>
      <c r="AX56" s="75">
        <f t="shared" si="1"/>
        <v>7.6459595200505104E-4</v>
      </c>
      <c r="AY56" s="75">
        <f t="shared" si="2"/>
        <v>4.8926886275313004E-2</v>
      </c>
      <c r="AZ56" s="75">
        <f t="shared" si="3"/>
        <v>-4.8162290323307953E-2</v>
      </c>
      <c r="BA56" s="75">
        <f t="shared" si="4"/>
        <v>0.83301406831014591</v>
      </c>
      <c r="BB56" s="75">
        <f t="shared" si="5"/>
        <v>-0.49637391010419646</v>
      </c>
      <c r="BC56" s="75">
        <f t="shared" si="6"/>
        <v>0.69964630167879083</v>
      </c>
      <c r="BD56" s="75">
        <f t="shared" si="7"/>
        <v>0.36482809419634571</v>
      </c>
      <c r="BE56" s="75">
        <f t="shared" si="35"/>
        <v>7.1379172776583051</v>
      </c>
      <c r="BF56" s="75">
        <f t="shared" si="35"/>
        <v>7.1379187602597964</v>
      </c>
      <c r="BG56" s="75">
        <f t="shared" si="35"/>
        <v>7.1379084121366647</v>
      </c>
      <c r="BH56" s="75">
        <f t="shared" si="35"/>
        <v>7.1379806415664362</v>
      </c>
      <c r="BI56" s="75">
        <f t="shared" si="35"/>
        <v>7.1374766084788375</v>
      </c>
      <c r="BJ56" s="75">
        <f t="shared" si="35"/>
        <v>7.1409999804006565</v>
      </c>
      <c r="BK56" s="75">
        <f t="shared" si="35"/>
        <v>7.1166603478589332</v>
      </c>
      <c r="BL56" s="75">
        <f t="shared" si="9"/>
        <v>7.302573472870864</v>
      </c>
    </row>
    <row r="57" spans="1:64" s="75" customFormat="1" ht="12.95" customHeight="1" x14ac:dyDescent="0.2">
      <c r="A57" s="35" t="s">
        <v>251</v>
      </c>
      <c r="B57" s="37" t="s">
        <v>162</v>
      </c>
      <c r="C57" s="36">
        <v>20537.215</v>
      </c>
      <c r="D57" s="36" t="s">
        <v>190</v>
      </c>
      <c r="E57" s="74">
        <f t="shared" si="12"/>
        <v>-8457.5969207311864</v>
      </c>
      <c r="F57" s="39">
        <f t="shared" si="37"/>
        <v>-8458</v>
      </c>
      <c r="G57" s="75">
        <f t="shared" si="38"/>
        <v>1.1412469999959285</v>
      </c>
      <c r="H57" s="75">
        <f t="shared" si="39"/>
        <v>1.1412469999959285</v>
      </c>
      <c r="P57" s="75">
        <f t="shared" si="31"/>
        <v>1.0500857073767049</v>
      </c>
      <c r="Q57" s="76">
        <f t="shared" si="32"/>
        <v>5518.7150000000001</v>
      </c>
      <c r="R57" s="75">
        <f t="shared" si="40"/>
        <v>8.3103812720077049E-3</v>
      </c>
      <c r="S57" s="77">
        <f t="shared" si="41"/>
        <v>0.1</v>
      </c>
      <c r="Z57" s="75">
        <f t="shared" si="18"/>
        <v>-8458</v>
      </c>
      <c r="AA57" s="75">
        <f t="shared" si="19"/>
        <v>1.1262689576482452</v>
      </c>
      <c r="AB57" s="75">
        <f t="shared" si="20"/>
        <v>1.0650637497243882</v>
      </c>
      <c r="AC57" s="75">
        <f t="shared" si="21"/>
        <v>9.1161292619223566E-2</v>
      </c>
      <c r="AD57" s="75">
        <f t="shared" si="33"/>
        <v>1.4978042347683296E-2</v>
      </c>
      <c r="AE57" s="75">
        <f t="shared" si="22"/>
        <v>2.2434175256899415E-5</v>
      </c>
      <c r="AF57" s="75">
        <f t="shared" si="34"/>
        <v>9.1161292619223566E-2</v>
      </c>
      <c r="AG57" s="77"/>
      <c r="AH57" s="75">
        <f t="shared" si="23"/>
        <v>7.6183250271540187E-2</v>
      </c>
      <c r="AI57" s="75">
        <f t="shared" si="24"/>
        <v>1.1591386703012043</v>
      </c>
      <c r="AJ57" s="75">
        <f t="shared" si="25"/>
        <v>0.44868831830885703</v>
      </c>
      <c r="AK57" s="75">
        <f t="shared" si="26"/>
        <v>0.14937641020283879</v>
      </c>
      <c r="AL57" s="75">
        <f t="shared" si="27"/>
        <v>-2.3878266679238287</v>
      </c>
      <c r="AM57" s="75">
        <f t="shared" si="28"/>
        <v>-2.5265097899307509</v>
      </c>
      <c r="AN57" s="75">
        <f t="shared" si="42"/>
        <v>3.7556571158452412</v>
      </c>
      <c r="AO57" s="75">
        <f t="shared" si="42"/>
        <v>3.755653612878239</v>
      </c>
      <c r="AP57" s="75">
        <f t="shared" si="42"/>
        <v>3.755633976340107</v>
      </c>
      <c r="AQ57" s="75">
        <f t="shared" si="42"/>
        <v>3.7555239050770721</v>
      </c>
      <c r="AR57" s="75">
        <f t="shared" si="42"/>
        <v>3.7549070661643165</v>
      </c>
      <c r="AS57" s="75">
        <f t="shared" si="42"/>
        <v>3.7514552404692054</v>
      </c>
      <c r="AT57" s="75">
        <f t="shared" si="42"/>
        <v>3.7322893361853797</v>
      </c>
      <c r="AU57" s="75">
        <f t="shared" si="30"/>
        <v>3.6298962851944312</v>
      </c>
      <c r="AW57" s="75">
        <v>-1000</v>
      </c>
      <c r="AX57" s="75">
        <f t="shared" si="1"/>
        <v>-1.3454226931345764E-3</v>
      </c>
      <c r="AY57" s="75">
        <f t="shared" si="2"/>
        <v>3.5645791662413842E-2</v>
      </c>
      <c r="AZ57" s="75">
        <f t="shared" si="3"/>
        <v>-3.6991214355548419E-2</v>
      </c>
      <c r="BA57" s="75">
        <f t="shared" si="4"/>
        <v>0.84425412266975552</v>
      </c>
      <c r="BB57" s="75">
        <f t="shared" si="5"/>
        <v>-0.42851675102033127</v>
      </c>
      <c r="BC57" s="75">
        <f t="shared" si="6"/>
        <v>0.77621253784494926</v>
      </c>
      <c r="BD57" s="75">
        <f t="shared" si="7"/>
        <v>0.40884292686634172</v>
      </c>
      <c r="BE57" s="75">
        <f t="shared" si="35"/>
        <v>7.2270245334277678</v>
      </c>
      <c r="BF57" s="75">
        <f t="shared" si="35"/>
        <v>7.2270253101035555</v>
      </c>
      <c r="BG57" s="75">
        <f t="shared" si="35"/>
        <v>7.2270192447519106</v>
      </c>
      <c r="BH57" s="75">
        <f t="shared" si="35"/>
        <v>7.2270666127011625</v>
      </c>
      <c r="BI57" s="75">
        <f t="shared" si="35"/>
        <v>7.2266967704368996</v>
      </c>
      <c r="BJ57" s="75">
        <f t="shared" si="35"/>
        <v>7.2295894852185851</v>
      </c>
      <c r="BK57" s="75">
        <f t="shared" si="35"/>
        <v>7.2072628121951352</v>
      </c>
      <c r="BL57" s="75">
        <f t="shared" si="9"/>
        <v>7.4037770327407024</v>
      </c>
    </row>
    <row r="58" spans="1:64" s="75" customFormat="1" ht="12.95" customHeight="1" x14ac:dyDescent="0.2">
      <c r="A58" s="35" t="s">
        <v>251</v>
      </c>
      <c r="B58" s="37" t="s">
        <v>162</v>
      </c>
      <c r="C58" s="36">
        <v>20582.505000000001</v>
      </c>
      <c r="D58" s="36" t="s">
        <v>190</v>
      </c>
      <c r="E58" s="74">
        <f t="shared" si="12"/>
        <v>-8441.6008567024273</v>
      </c>
      <c r="F58" s="39">
        <f t="shared" si="37"/>
        <v>-8442</v>
      </c>
      <c r="G58" s="75">
        <f t="shared" si="38"/>
        <v>1.130102999999508</v>
      </c>
      <c r="H58" s="75">
        <f t="shared" si="39"/>
        <v>1.130102999999508</v>
      </c>
      <c r="P58" s="75">
        <f t="shared" si="31"/>
        <v>1.046767305831219</v>
      </c>
      <c r="Q58" s="76">
        <f t="shared" si="32"/>
        <v>5564.005000000001</v>
      </c>
      <c r="R58" s="75">
        <f t="shared" si="40"/>
        <v>6.9448379225105989E-3</v>
      </c>
      <c r="S58" s="77">
        <f t="shared" si="41"/>
        <v>0.1</v>
      </c>
      <c r="Z58" s="75">
        <f t="shared" si="18"/>
        <v>-8442</v>
      </c>
      <c r="AA58" s="75">
        <f t="shared" si="19"/>
        <v>1.121879989232119</v>
      </c>
      <c r="AB58" s="75">
        <f t="shared" si="20"/>
        <v>1.0549903165986081</v>
      </c>
      <c r="AC58" s="75">
        <f t="shared" si="21"/>
        <v>8.333569416828901E-2</v>
      </c>
      <c r="AD58" s="75">
        <f t="shared" si="33"/>
        <v>8.2230107673890718E-3</v>
      </c>
      <c r="AE58" s="75">
        <f t="shared" si="22"/>
        <v>6.7617906080596608E-6</v>
      </c>
      <c r="AF58" s="75">
        <f t="shared" si="34"/>
        <v>8.333569416828901E-2</v>
      </c>
      <c r="AG58" s="77"/>
      <c r="AH58" s="75">
        <f t="shared" si="23"/>
        <v>7.5112683400900007E-2</v>
      </c>
      <c r="AI58" s="75">
        <f t="shared" si="24"/>
        <v>1.1573821023754056</v>
      </c>
      <c r="AJ58" s="75">
        <f t="shared" si="25"/>
        <v>0.43821351185885349</v>
      </c>
      <c r="AK58" s="75">
        <f t="shared" si="26"/>
        <v>0.15122599697875866</v>
      </c>
      <c r="AL58" s="75">
        <f t="shared" si="27"/>
        <v>-2.3761398158511251</v>
      </c>
      <c r="AM58" s="75">
        <f t="shared" si="28"/>
        <v>-2.4839935086633855</v>
      </c>
      <c r="AN58" s="75">
        <f t="shared" si="42"/>
        <v>3.7655038379870587</v>
      </c>
      <c r="AO58" s="75">
        <f t="shared" si="42"/>
        <v>3.7655004216670975</v>
      </c>
      <c r="AP58" s="75">
        <f t="shared" si="42"/>
        <v>3.7654811360355667</v>
      </c>
      <c r="AQ58" s="75">
        <f t="shared" si="42"/>
        <v>3.765372270813629</v>
      </c>
      <c r="AR58" s="75">
        <f t="shared" si="42"/>
        <v>3.7647578987221704</v>
      </c>
      <c r="AS58" s="75">
        <f t="shared" si="42"/>
        <v>3.7612958053694996</v>
      </c>
      <c r="AT58" s="75">
        <f t="shared" si="42"/>
        <v>3.7419428390238085</v>
      </c>
      <c r="AU58" s="75">
        <f t="shared" si="30"/>
        <v>3.6379925699840179</v>
      </c>
      <c r="AW58" s="75">
        <v>-800</v>
      </c>
      <c r="AX58" s="75">
        <f t="shared" si="1"/>
        <v>-2.2306219276149487E-3</v>
      </c>
      <c r="AY58" s="75">
        <f t="shared" si="2"/>
        <v>2.3132014728580702E-2</v>
      </c>
      <c r="AZ58" s="75">
        <f t="shared" si="3"/>
        <v>-2.5362636656195651E-2</v>
      </c>
      <c r="BA58" s="75">
        <f t="shared" si="4"/>
        <v>0.85676604939800749</v>
      </c>
      <c r="BB58" s="75">
        <f t="shared" si="5"/>
        <v>-0.35610907162157673</v>
      </c>
      <c r="BC58" s="75">
        <f t="shared" si="6"/>
        <v>0.85496238844058381</v>
      </c>
      <c r="BD58" s="75">
        <f t="shared" si="7"/>
        <v>0.45557594028846532</v>
      </c>
      <c r="BE58" s="75">
        <f t="shared" si="35"/>
        <v>7.3173933328303749</v>
      </c>
      <c r="BF58" s="75">
        <f t="shared" si="35"/>
        <v>7.3173936739853849</v>
      </c>
      <c r="BG58" s="75">
        <f t="shared" si="35"/>
        <v>7.3173906164211839</v>
      </c>
      <c r="BH58" s="75">
        <f t="shared" si="35"/>
        <v>7.3174180200643875</v>
      </c>
      <c r="BI58" s="75">
        <f t="shared" si="35"/>
        <v>7.3171724579362545</v>
      </c>
      <c r="BJ58" s="75">
        <f t="shared" si="35"/>
        <v>7.3193765524255454</v>
      </c>
      <c r="BK58" s="75">
        <f t="shared" si="35"/>
        <v>7.2998762894189015</v>
      </c>
      <c r="BL58" s="75">
        <f t="shared" si="9"/>
        <v>7.50498059261054</v>
      </c>
    </row>
    <row r="59" spans="1:64" s="75" customFormat="1" ht="12.95" customHeight="1" x14ac:dyDescent="0.2">
      <c r="A59" s="35" t="s">
        <v>251</v>
      </c>
      <c r="B59" s="37" t="s">
        <v>162</v>
      </c>
      <c r="C59" s="36">
        <v>20585.331999999999</v>
      </c>
      <c r="D59" s="36" t="s">
        <v>190</v>
      </c>
      <c r="E59" s="74">
        <f t="shared" si="12"/>
        <v>-8440.6023830214981</v>
      </c>
      <c r="F59" s="39">
        <f t="shared" si="37"/>
        <v>-8441</v>
      </c>
      <c r="G59" s="75">
        <f t="shared" si="38"/>
        <v>1.1257814999953553</v>
      </c>
      <c r="H59" s="75">
        <f t="shared" si="39"/>
        <v>1.1257814999953553</v>
      </c>
      <c r="P59" s="75">
        <f t="shared" si="31"/>
        <v>1.046560068789633</v>
      </c>
      <c r="Q59" s="76">
        <f t="shared" si="32"/>
        <v>5566.8319999999985</v>
      </c>
      <c r="R59" s="75">
        <f t="shared" si="40"/>
        <v>6.2760351622829797E-3</v>
      </c>
      <c r="S59" s="77">
        <f t="shared" si="41"/>
        <v>0.1</v>
      </c>
      <c r="Z59" s="75">
        <f t="shared" si="18"/>
        <v>-8441</v>
      </c>
      <c r="AA59" s="75">
        <f t="shared" si="19"/>
        <v>1.1216056530799119</v>
      </c>
      <c r="AB59" s="75">
        <f t="shared" si="20"/>
        <v>1.0507359157050764</v>
      </c>
      <c r="AC59" s="75">
        <f t="shared" si="21"/>
        <v>7.9221431205722226E-2</v>
      </c>
      <c r="AD59" s="75">
        <f t="shared" si="33"/>
        <v>4.1758469154433708E-3</v>
      </c>
      <c r="AE59" s="75">
        <f t="shared" si="22"/>
        <v>1.7437697461217918E-6</v>
      </c>
      <c r="AF59" s="75">
        <f t="shared" si="34"/>
        <v>7.9221431205722226E-2</v>
      </c>
      <c r="AG59" s="77"/>
      <c r="AH59" s="75">
        <f t="shared" si="23"/>
        <v>7.5045584290278911E-2</v>
      </c>
      <c r="AI59" s="75">
        <f t="shared" si="24"/>
        <v>1.1572717790416129</v>
      </c>
      <c r="AJ59" s="75">
        <f t="shared" si="25"/>
        <v>0.4375578941562559</v>
      </c>
      <c r="AK59" s="75">
        <f t="shared" si="26"/>
        <v>0.15134072758979406</v>
      </c>
      <c r="AL59" s="75">
        <f t="shared" si="27"/>
        <v>-2.375410566267842</v>
      </c>
      <c r="AM59" s="75">
        <f t="shared" si="28"/>
        <v>-2.481381433030176</v>
      </c>
      <c r="AN59" s="75">
        <f t="shared" si="42"/>
        <v>3.766118761438257</v>
      </c>
      <c r="AO59" s="75">
        <f t="shared" si="42"/>
        <v>3.7661153505838145</v>
      </c>
      <c r="AP59" s="75">
        <f t="shared" si="42"/>
        <v>3.7660960872755904</v>
      </c>
      <c r="AQ59" s="75">
        <f t="shared" si="42"/>
        <v>3.7659872998945527</v>
      </c>
      <c r="AR59" s="75">
        <f t="shared" si="42"/>
        <v>3.7653730952718041</v>
      </c>
      <c r="AS59" s="75">
        <f t="shared" si="42"/>
        <v>3.7619104202960156</v>
      </c>
      <c r="AT59" s="75">
        <f t="shared" si="42"/>
        <v>3.7425459577656861</v>
      </c>
      <c r="AU59" s="75">
        <f t="shared" si="30"/>
        <v>3.6384985877833671</v>
      </c>
      <c r="AW59" s="75">
        <v>-600</v>
      </c>
      <c r="AX59" s="75">
        <f t="shared" si="1"/>
        <v>-1.9571419269949521E-3</v>
      </c>
      <c r="AY59" s="75">
        <f t="shared" si="2"/>
        <v>1.1385555473813572E-2</v>
      </c>
      <c r="AZ59" s="75">
        <f t="shared" si="3"/>
        <v>-1.3342697400808524E-2</v>
      </c>
      <c r="BA59" s="75">
        <f t="shared" si="4"/>
        <v>0.87059740488003712</v>
      </c>
      <c r="BB59" s="75">
        <f t="shared" si="5"/>
        <v>-0.27913477934236586</v>
      </c>
      <c r="BC59" s="75">
        <f t="shared" si="6"/>
        <v>0.93617010983180038</v>
      </c>
      <c r="BD59" s="75">
        <f t="shared" si="7"/>
        <v>0.50555917815857676</v>
      </c>
      <c r="BE59" s="75">
        <f t="shared" si="35"/>
        <v>7.4091613835776409</v>
      </c>
      <c r="BF59" s="75">
        <f t="shared" si="35"/>
        <v>7.4091615016767518</v>
      </c>
      <c r="BG59" s="75">
        <f t="shared" si="35"/>
        <v>7.409160244198401</v>
      </c>
      <c r="BH59" s="75">
        <f t="shared" si="35"/>
        <v>7.4091736335618616</v>
      </c>
      <c r="BI59" s="75">
        <f t="shared" si="35"/>
        <v>7.409031085763961</v>
      </c>
      <c r="BJ59" s="75">
        <f t="shared" si="35"/>
        <v>7.4105508946959429</v>
      </c>
      <c r="BK59" s="75">
        <f t="shared" si="35"/>
        <v>7.3945886854683325</v>
      </c>
      <c r="BL59" s="75">
        <f t="shared" si="9"/>
        <v>7.6061841524803793</v>
      </c>
    </row>
    <row r="60" spans="1:64" s="75" customFormat="1" ht="12.95" customHeight="1" x14ac:dyDescent="0.2">
      <c r="A60" s="35" t="s">
        <v>251</v>
      </c>
      <c r="B60" s="37" t="s">
        <v>162</v>
      </c>
      <c r="C60" s="36">
        <v>20596.651000000002</v>
      </c>
      <c r="D60" s="36" t="s">
        <v>190</v>
      </c>
      <c r="E60" s="74">
        <f t="shared" si="12"/>
        <v>-8436.6046031861806</v>
      </c>
      <c r="F60" s="39">
        <f t="shared" si="37"/>
        <v>-8437</v>
      </c>
      <c r="G60" s="75">
        <f t="shared" si="38"/>
        <v>1.1194954999991751</v>
      </c>
      <c r="H60" s="75">
        <f t="shared" si="39"/>
        <v>1.1194954999991751</v>
      </c>
      <c r="P60" s="75">
        <f t="shared" si="31"/>
        <v>1.0457313124527083</v>
      </c>
      <c r="Q60" s="76">
        <f t="shared" si="32"/>
        <v>5578.1510000000017</v>
      </c>
      <c r="R60" s="75">
        <f t="shared" si="40"/>
        <v>5.4411553643903187E-3</v>
      </c>
      <c r="S60" s="77">
        <f t="shared" si="41"/>
        <v>0.1</v>
      </c>
      <c r="Z60" s="75">
        <f t="shared" si="18"/>
        <v>-8437</v>
      </c>
      <c r="AA60" s="75">
        <f t="shared" si="19"/>
        <v>1.1205082809223457</v>
      </c>
      <c r="AB60" s="75">
        <f t="shared" si="20"/>
        <v>1.0447185315295378</v>
      </c>
      <c r="AC60" s="75">
        <f t="shared" si="21"/>
        <v>7.3764187546466742E-2</v>
      </c>
      <c r="AD60" s="75">
        <f t="shared" si="33"/>
        <v>-1.0127809231705864E-3</v>
      </c>
      <c r="AE60" s="75">
        <f t="shared" si="22"/>
        <v>1.0257251983382653E-7</v>
      </c>
      <c r="AF60" s="75">
        <f t="shared" si="34"/>
        <v>7.3764187546466742E-2</v>
      </c>
      <c r="AG60" s="77"/>
      <c r="AH60" s="75">
        <f t="shared" si="23"/>
        <v>7.4776968469637342E-2</v>
      </c>
      <c r="AI60" s="75">
        <f t="shared" si="24"/>
        <v>1.1568298611133125</v>
      </c>
      <c r="AJ60" s="75">
        <f t="shared" si="25"/>
        <v>0.43493435269919517</v>
      </c>
      <c r="AK60" s="75">
        <f t="shared" si="26"/>
        <v>0.15179862638871716</v>
      </c>
      <c r="AL60" s="75">
        <f t="shared" si="27"/>
        <v>-2.3724949592412563</v>
      </c>
      <c r="AM60" s="75">
        <f t="shared" si="28"/>
        <v>-2.4709851630262958</v>
      </c>
      <c r="AN60" s="75">
        <f t="shared" si="42"/>
        <v>3.7685778685668812</v>
      </c>
      <c r="AO60" s="75">
        <f t="shared" si="42"/>
        <v>3.7685744796295264</v>
      </c>
      <c r="AP60" s="75">
        <f t="shared" si="42"/>
        <v>3.7685553060594583</v>
      </c>
      <c r="AQ60" s="75">
        <f t="shared" si="42"/>
        <v>3.768446832885223</v>
      </c>
      <c r="AR60" s="75">
        <f t="shared" si="42"/>
        <v>3.7678333136350375</v>
      </c>
      <c r="AS60" s="75">
        <f t="shared" si="42"/>
        <v>3.7643683827678007</v>
      </c>
      <c r="AT60" s="75">
        <f t="shared" si="42"/>
        <v>3.7449581660672071</v>
      </c>
      <c r="AU60" s="75">
        <f t="shared" si="30"/>
        <v>3.640522658980764</v>
      </c>
      <c r="AW60" s="75">
        <v>-400</v>
      </c>
      <c r="AX60" s="75">
        <f t="shared" si="1"/>
        <v>-5.9983824026108999E-4</v>
      </c>
      <c r="AY60" s="75">
        <f t="shared" si="2"/>
        <v>4.0641389811244856E-4</v>
      </c>
      <c r="AZ60" s="75">
        <f t="shared" si="3"/>
        <v>-1.0062521383735386E-3</v>
      </c>
      <c r="BA60" s="75">
        <f t="shared" si="4"/>
        <v>0.88579312688464573</v>
      </c>
      <c r="BB60" s="75">
        <f t="shared" si="5"/>
        <v>-0.1976235490785829</v>
      </c>
      <c r="BC60" s="75">
        <f t="shared" si="6"/>
        <v>1.0201300023609379</v>
      </c>
      <c r="BD60" s="75">
        <f t="shared" si="7"/>
        <v>0.55944405763905958</v>
      </c>
      <c r="BE60" s="75">
        <f t="shared" si="35"/>
        <v>7.5024713354520758</v>
      </c>
      <c r="BF60" s="75">
        <f t="shared" si="35"/>
        <v>7.5024713642083647</v>
      </c>
      <c r="BG60" s="75">
        <f t="shared" si="35"/>
        <v>7.5024709815629285</v>
      </c>
      <c r="BH60" s="75">
        <f t="shared" si="35"/>
        <v>7.5024760732655222</v>
      </c>
      <c r="BI60" s="75">
        <f t="shared" si="35"/>
        <v>7.5024083258982506</v>
      </c>
      <c r="BJ60" s="75">
        <f t="shared" si="35"/>
        <v>7.5033107617179366</v>
      </c>
      <c r="BK60" s="75">
        <f t="shared" si="35"/>
        <v>7.491466427160077</v>
      </c>
      <c r="BL60" s="75">
        <f t="shared" si="9"/>
        <v>7.7073877123502168</v>
      </c>
    </row>
    <row r="61" spans="1:64" s="75" customFormat="1" ht="12.95" customHeight="1" x14ac:dyDescent="0.2">
      <c r="A61" s="35" t="s">
        <v>251</v>
      </c>
      <c r="B61" s="37" t="s">
        <v>162</v>
      </c>
      <c r="C61" s="36">
        <v>20599.483</v>
      </c>
      <c r="D61" s="36" t="s">
        <v>190</v>
      </c>
      <c r="E61" s="74">
        <f t="shared" si="12"/>
        <v>-8435.6043635454334</v>
      </c>
      <c r="F61" s="39">
        <f t="shared" si="37"/>
        <v>-8436</v>
      </c>
      <c r="G61" s="75">
        <f t="shared" si="38"/>
        <v>1.1201739999960409</v>
      </c>
      <c r="H61" s="75">
        <f t="shared" si="39"/>
        <v>1.1201739999960409</v>
      </c>
      <c r="P61" s="75">
        <f t="shared" si="31"/>
        <v>1.0455241713258321</v>
      </c>
      <c r="Q61" s="76">
        <f t="shared" si="32"/>
        <v>5580.9830000000002</v>
      </c>
      <c r="R61" s="75">
        <f t="shared" si="40"/>
        <v>5.5725969204915371E-3</v>
      </c>
      <c r="S61" s="77">
        <f t="shared" si="41"/>
        <v>0.1</v>
      </c>
      <c r="Z61" s="75">
        <f t="shared" si="18"/>
        <v>-8436</v>
      </c>
      <c r="AA61" s="75">
        <f t="shared" si="19"/>
        <v>1.1202339311813245</v>
      </c>
      <c r="AB61" s="75">
        <f t="shared" si="20"/>
        <v>1.0454642401405485</v>
      </c>
      <c r="AC61" s="75">
        <f t="shared" si="21"/>
        <v>7.4649828670208862E-2</v>
      </c>
      <c r="AD61" s="75">
        <f t="shared" si="33"/>
        <v>-5.9931185283579325E-5</v>
      </c>
      <c r="AE61" s="75">
        <f t="shared" si="22"/>
        <v>3.5917469694947155E-10</v>
      </c>
      <c r="AF61" s="75">
        <f t="shared" si="34"/>
        <v>7.4649828670208862E-2</v>
      </c>
      <c r="AG61" s="77"/>
      <c r="AH61" s="75">
        <f t="shared" si="23"/>
        <v>7.4709759855492469E-2</v>
      </c>
      <c r="AI61" s="75">
        <f t="shared" si="24"/>
        <v>1.1567192260649266</v>
      </c>
      <c r="AJ61" s="75">
        <f t="shared" si="25"/>
        <v>0.43427820237321668</v>
      </c>
      <c r="AK61" s="75">
        <f t="shared" si="26"/>
        <v>0.15191284505245983</v>
      </c>
      <c r="AL61" s="75">
        <f t="shared" si="27"/>
        <v>-2.3717664056376186</v>
      </c>
      <c r="AM61" s="75">
        <f t="shared" si="28"/>
        <v>-2.4683990244301874</v>
      </c>
      <c r="AN61" s="75">
        <f t="shared" si="42"/>
        <v>3.7691924985142968</v>
      </c>
      <c r="AO61" s="75">
        <f t="shared" si="42"/>
        <v>3.7691891150696897</v>
      </c>
      <c r="AP61" s="75">
        <f t="shared" si="42"/>
        <v>3.7691699640442629</v>
      </c>
      <c r="AQ61" s="75">
        <f t="shared" si="42"/>
        <v>3.7690615701285859</v>
      </c>
      <c r="AR61" s="75">
        <f t="shared" si="42"/>
        <v>3.768448226085785</v>
      </c>
      <c r="AS61" s="75">
        <f t="shared" si="42"/>
        <v>3.764982748887439</v>
      </c>
      <c r="AT61" s="75">
        <f t="shared" si="42"/>
        <v>3.7455611513518599</v>
      </c>
      <c r="AU61" s="75">
        <f t="shared" si="30"/>
        <v>3.6410286767801132</v>
      </c>
      <c r="AW61" s="75">
        <v>-200</v>
      </c>
      <c r="AX61" s="75">
        <f t="shared" si="1"/>
        <v>1.7564152241464504E-3</v>
      </c>
      <c r="AY61" s="75">
        <f t="shared" si="2"/>
        <v>-9.8054099985226614E-3</v>
      </c>
      <c r="AZ61" s="75">
        <f t="shared" si="3"/>
        <v>1.1561825222669112E-2</v>
      </c>
      <c r="BA61" s="75">
        <f t="shared" si="4"/>
        <v>0.90239180910843064</v>
      </c>
      <c r="BB61" s="75">
        <f t="shared" si="5"/>
        <v>-0.11167235674674933</v>
      </c>
      <c r="BC61" s="75">
        <f t="shared" si="6"/>
        <v>1.1071572910996104</v>
      </c>
      <c r="BD61" s="75">
        <f t="shared" si="7"/>
        <v>0.61803991277400561</v>
      </c>
      <c r="BE61" s="75">
        <f t="shared" si="35"/>
        <v>7.5974703108286699</v>
      </c>
      <c r="BF61" s="75">
        <f t="shared" si="35"/>
        <v>7.5974703146766815</v>
      </c>
      <c r="BG61" s="75">
        <f t="shared" si="35"/>
        <v>7.5974702451863889</v>
      </c>
      <c r="BH61" s="75">
        <f t="shared" si="35"/>
        <v>7.5974715000973951</v>
      </c>
      <c r="BI61" s="75">
        <f t="shared" si="35"/>
        <v>7.5974488388404318</v>
      </c>
      <c r="BJ61" s="75">
        <f t="shared" si="35"/>
        <v>7.5978583591604991</v>
      </c>
      <c r="BK61" s="75">
        <f t="shared" si="35"/>
        <v>7.590553782415725</v>
      </c>
      <c r="BL61" s="75">
        <f t="shared" si="9"/>
        <v>7.8085912722200561</v>
      </c>
    </row>
    <row r="62" spans="1:64" s="75" customFormat="1" ht="12.95" customHeight="1" x14ac:dyDescent="0.2">
      <c r="A62" s="35" t="s">
        <v>251</v>
      </c>
      <c r="B62" s="37" t="s">
        <v>162</v>
      </c>
      <c r="C62" s="36">
        <v>20616.469000000001</v>
      </c>
      <c r="D62" s="36" t="s">
        <v>190</v>
      </c>
      <c r="E62" s="74">
        <f t="shared" si="12"/>
        <v>-8429.6050448527312</v>
      </c>
      <c r="F62" s="39">
        <f t="shared" si="37"/>
        <v>-8430</v>
      </c>
      <c r="G62" s="75">
        <f t="shared" si="38"/>
        <v>1.1182449999978417</v>
      </c>
      <c r="H62" s="75">
        <f t="shared" si="39"/>
        <v>1.1182449999978417</v>
      </c>
      <c r="P62" s="75">
        <f t="shared" si="31"/>
        <v>1.0442817274063565</v>
      </c>
      <c r="Q62" s="76">
        <f t="shared" si="32"/>
        <v>5597.969000000001</v>
      </c>
      <c r="R62" s="75">
        <f t="shared" si="40"/>
        <v>5.4705656924423406E-3</v>
      </c>
      <c r="S62" s="77">
        <f t="shared" si="41"/>
        <v>0.1</v>
      </c>
      <c r="Z62" s="75">
        <f t="shared" si="18"/>
        <v>-8430</v>
      </c>
      <c r="AA62" s="75">
        <f t="shared" si="19"/>
        <v>1.1185877792978203</v>
      </c>
      <c r="AB62" s="75">
        <f t="shared" si="20"/>
        <v>1.0439389481063779</v>
      </c>
      <c r="AC62" s="75">
        <f t="shared" si="21"/>
        <v>7.3963272591485163E-2</v>
      </c>
      <c r="AD62" s="75">
        <f t="shared" si="33"/>
        <v>-3.4277929997861278E-4</v>
      </c>
      <c r="AE62" s="75">
        <f t="shared" si="22"/>
        <v>1.1749764849382782E-8</v>
      </c>
      <c r="AF62" s="75">
        <f t="shared" si="34"/>
        <v>7.3963272591485163E-2</v>
      </c>
      <c r="AG62" s="77"/>
      <c r="AH62" s="75">
        <f t="shared" si="23"/>
        <v>7.4306051891463762E-2</v>
      </c>
      <c r="AI62" s="75">
        <f t="shared" si="24"/>
        <v>1.1560541179734443</v>
      </c>
      <c r="AJ62" s="75">
        <f t="shared" si="25"/>
        <v>0.43033911623230409</v>
      </c>
      <c r="AK62" s="75">
        <f t="shared" si="26"/>
        <v>0.1525960044491747</v>
      </c>
      <c r="AL62" s="75">
        <f t="shared" si="27"/>
        <v>-2.3673980134881583</v>
      </c>
      <c r="AM62" s="75">
        <f t="shared" si="28"/>
        <v>-2.4529895902949268</v>
      </c>
      <c r="AN62" s="75">
        <f t="shared" si="42"/>
        <v>3.772879042249504</v>
      </c>
      <c r="AO62" s="75">
        <f t="shared" si="42"/>
        <v>3.7728756918703237</v>
      </c>
      <c r="AP62" s="75">
        <f t="shared" si="42"/>
        <v>3.7728566770201941</v>
      </c>
      <c r="AQ62" s="75">
        <f t="shared" si="42"/>
        <v>3.7727487645325519</v>
      </c>
      <c r="AR62" s="75">
        <f t="shared" si="42"/>
        <v>3.772136504035513</v>
      </c>
      <c r="AS62" s="75">
        <f t="shared" si="42"/>
        <v>3.7686678969056446</v>
      </c>
      <c r="AT62" s="75">
        <f t="shared" si="42"/>
        <v>3.7491785001061047</v>
      </c>
      <c r="AU62" s="75">
        <f t="shared" si="30"/>
        <v>3.6440647835762086</v>
      </c>
      <c r="AW62" s="75">
        <v>0</v>
      </c>
      <c r="AX62" s="75">
        <f t="shared" si="1"/>
        <v>5.015308817548754E-3</v>
      </c>
      <c r="AY62" s="75">
        <f t="shared" si="2"/>
        <v>-1.9249916216091761E-2</v>
      </c>
      <c r="AZ62" s="75">
        <f t="shared" si="3"/>
        <v>2.4265225033640515E-2</v>
      </c>
      <c r="BA62" s="75">
        <f t="shared" si="4"/>
        <v>0.9204205644316038</v>
      </c>
      <c r="BB62" s="75">
        <f t="shared" si="5"/>
        <v>-2.1473224374556486E-2</v>
      </c>
      <c r="BC62" s="75">
        <f t="shared" si="6"/>
        <v>1.1975881908956139</v>
      </c>
      <c r="BD62" s="75">
        <f t="shared" si="7"/>
        <v>0.68236794685695001</v>
      </c>
      <c r="BE62" s="75">
        <f t="shared" si="35"/>
        <v>7.6943089710370005</v>
      </c>
      <c r="BF62" s="75">
        <f t="shared" si="35"/>
        <v>7.6943089711648112</v>
      </c>
      <c r="BG62" s="75">
        <f t="shared" si="35"/>
        <v>7.6943089674817911</v>
      </c>
      <c r="BH62" s="75">
        <f t="shared" si="35"/>
        <v>7.6943090736127084</v>
      </c>
      <c r="BI62" s="75">
        <f t="shared" si="35"/>
        <v>7.6943060153430398</v>
      </c>
      <c r="BJ62" s="75">
        <f t="shared" si="35"/>
        <v>7.6943941657632973</v>
      </c>
      <c r="BK62" s="75">
        <f t="shared" si="35"/>
        <v>7.6918724072494777</v>
      </c>
      <c r="BL62" s="75">
        <f t="shared" si="9"/>
        <v>7.9097948320898936</v>
      </c>
    </row>
    <row r="63" spans="1:64" s="75" customFormat="1" ht="12.95" customHeight="1" x14ac:dyDescent="0.2">
      <c r="A63" s="35" t="s">
        <v>251</v>
      </c>
      <c r="B63" s="37" t="s">
        <v>162</v>
      </c>
      <c r="C63" s="36">
        <v>20684.406999999999</v>
      </c>
      <c r="D63" s="36" t="s">
        <v>190</v>
      </c>
      <c r="E63" s="74">
        <f t="shared" si="12"/>
        <v>-8405.6098892337031</v>
      </c>
      <c r="F63" s="39">
        <f t="shared" si="37"/>
        <v>-8406</v>
      </c>
      <c r="G63" s="75">
        <f t="shared" si="38"/>
        <v>1.1045289999965462</v>
      </c>
      <c r="H63" s="75">
        <f t="shared" si="39"/>
        <v>1.1045289999965462</v>
      </c>
      <c r="P63" s="75">
        <f t="shared" si="31"/>
        <v>1.0393188575875656</v>
      </c>
      <c r="Q63" s="76">
        <f t="shared" si="32"/>
        <v>5665.9069999999992</v>
      </c>
      <c r="R63" s="75">
        <f t="shared" si="40"/>
        <v>4.2523626729995302E-3</v>
      </c>
      <c r="S63" s="77">
        <f t="shared" si="41"/>
        <v>0.1</v>
      </c>
      <c r="Z63" s="75">
        <f t="shared" si="18"/>
        <v>-8406</v>
      </c>
      <c r="AA63" s="75">
        <f t="shared" si="19"/>
        <v>1.1120023935033083</v>
      </c>
      <c r="AB63" s="75">
        <f t="shared" si="20"/>
        <v>1.0318454640808035</v>
      </c>
      <c r="AC63" s="75">
        <f t="shared" si="21"/>
        <v>6.5210142408980598E-2</v>
      </c>
      <c r="AD63" s="75">
        <f t="shared" si="33"/>
        <v>-7.4733935067621271E-3</v>
      </c>
      <c r="AE63" s="75">
        <f t="shared" si="22"/>
        <v>5.5851610506914324E-6</v>
      </c>
      <c r="AF63" s="75">
        <f t="shared" si="34"/>
        <v>6.5210142408980598E-2</v>
      </c>
      <c r="AG63" s="77"/>
      <c r="AH63" s="75">
        <f t="shared" si="23"/>
        <v>7.2683535915742656E-2</v>
      </c>
      <c r="AI63" s="75">
        <f t="shared" si="24"/>
        <v>1.153371869286087</v>
      </c>
      <c r="AJ63" s="75">
        <f t="shared" si="25"/>
        <v>0.41454732081928142</v>
      </c>
      <c r="AK63" s="75">
        <f t="shared" si="26"/>
        <v>0.15529165470820921</v>
      </c>
      <c r="AL63" s="75">
        <f t="shared" si="27"/>
        <v>-2.3499748998673593</v>
      </c>
      <c r="AM63" s="75">
        <f t="shared" si="28"/>
        <v>-2.3931367235757892</v>
      </c>
      <c r="AN63" s="75">
        <f t="shared" si="42"/>
        <v>3.7876039089087765</v>
      </c>
      <c r="AO63" s="75">
        <f t="shared" si="42"/>
        <v>3.7876006924553578</v>
      </c>
      <c r="AP63" s="75">
        <f t="shared" si="42"/>
        <v>3.78758223702232</v>
      </c>
      <c r="AQ63" s="75">
        <f t="shared" si="42"/>
        <v>3.7874763480194207</v>
      </c>
      <c r="AR63" s="75">
        <f t="shared" si="42"/>
        <v>3.7868689676189331</v>
      </c>
      <c r="AS63" s="75">
        <f t="shared" si="42"/>
        <v>3.7833903716499679</v>
      </c>
      <c r="AT63" s="75">
        <f t="shared" si="42"/>
        <v>3.7636381523622462</v>
      </c>
      <c r="AU63" s="75">
        <f t="shared" si="30"/>
        <v>3.656209210760589</v>
      </c>
      <c r="AW63" s="75">
        <v>200</v>
      </c>
      <c r="AX63" s="75">
        <f t="shared" si="1"/>
        <v>9.0676028766177065E-3</v>
      </c>
      <c r="AY63" s="75">
        <f t="shared" si="2"/>
        <v>-2.792710475459485E-2</v>
      </c>
      <c r="AZ63" s="75">
        <f t="shared" si="3"/>
        <v>3.6994707631212556E-2</v>
      </c>
      <c r="BA63" s="75">
        <f t="shared" si="4"/>
        <v>0.93988807748610426</v>
      </c>
      <c r="BB63" s="75">
        <f t="shared" si="5"/>
        <v>7.2651574803514765E-2</v>
      </c>
      <c r="BC63" s="75">
        <f t="shared" si="6"/>
        <v>1.2917787051267819</v>
      </c>
      <c r="BD63" s="75">
        <f t="shared" si="7"/>
        <v>0.7537383340379824</v>
      </c>
      <c r="BE63" s="75">
        <f t="shared" si="35"/>
        <v>7.7931399468511833</v>
      </c>
      <c r="BF63" s="75">
        <f t="shared" si="35"/>
        <v>7.7931399468502498</v>
      </c>
      <c r="BG63" s="75">
        <f t="shared" si="35"/>
        <v>7.7931399469206264</v>
      </c>
      <c r="BH63" s="75">
        <f t="shared" si="35"/>
        <v>7.7931399416176932</v>
      </c>
      <c r="BI63" s="75">
        <f t="shared" si="35"/>
        <v>7.7931403411993472</v>
      </c>
      <c r="BJ63" s="75">
        <f t="shared" si="35"/>
        <v>7.7931102396344665</v>
      </c>
      <c r="BK63" s="75">
        <f t="shared" si="35"/>
        <v>7.7954211241530409</v>
      </c>
      <c r="BL63" s="75">
        <f t="shared" si="9"/>
        <v>8.0109983919597312</v>
      </c>
    </row>
    <row r="64" spans="1:64" s="75" customFormat="1" ht="12.95" customHeight="1" x14ac:dyDescent="0.2">
      <c r="A64" s="35" t="s">
        <v>251</v>
      </c>
      <c r="B64" s="37" t="s">
        <v>162</v>
      </c>
      <c r="C64" s="36">
        <v>20735.375</v>
      </c>
      <c r="D64" s="36" t="s">
        <v>190</v>
      </c>
      <c r="E64" s="74">
        <f t="shared" si="12"/>
        <v>-8387.6084012359606</v>
      </c>
      <c r="F64" s="39">
        <f t="shared" si="37"/>
        <v>-8388</v>
      </c>
      <c r="G64" s="75">
        <f t="shared" si="38"/>
        <v>1.1087419999967096</v>
      </c>
      <c r="H64" s="75">
        <f t="shared" si="39"/>
        <v>1.1087419999967096</v>
      </c>
      <c r="P64" s="75">
        <f t="shared" si="31"/>
        <v>1.0356039563755397</v>
      </c>
      <c r="Q64" s="76">
        <f t="shared" si="32"/>
        <v>5716.875</v>
      </c>
      <c r="R64" s="75">
        <f t="shared" si="40"/>
        <v>5.3491734247321562E-3</v>
      </c>
      <c r="S64" s="77">
        <f t="shared" si="41"/>
        <v>0.1</v>
      </c>
      <c r="Z64" s="75">
        <f t="shared" si="18"/>
        <v>-8388</v>
      </c>
      <c r="AA64" s="75">
        <f t="shared" si="19"/>
        <v>1.1070627605811256</v>
      </c>
      <c r="AB64" s="75">
        <f t="shared" si="20"/>
        <v>1.0372831957911237</v>
      </c>
      <c r="AC64" s="75">
        <f t="shared" si="21"/>
        <v>7.3138043621169935E-2</v>
      </c>
      <c r="AD64" s="75">
        <f t="shared" si="33"/>
        <v>1.6792394155840107E-3</v>
      </c>
      <c r="AE64" s="75">
        <f t="shared" si="22"/>
        <v>2.8198450148509297E-7</v>
      </c>
      <c r="AF64" s="75">
        <f t="shared" si="34"/>
        <v>7.3138043621169935E-2</v>
      </c>
      <c r="AG64" s="77"/>
      <c r="AH64" s="75">
        <f t="shared" si="23"/>
        <v>7.145880420558598E-2</v>
      </c>
      <c r="AI64" s="75">
        <f t="shared" si="24"/>
        <v>1.1513379750969184</v>
      </c>
      <c r="AJ64" s="75">
        <f t="shared" si="25"/>
        <v>0.4026694614431553</v>
      </c>
      <c r="AK64" s="75">
        <f t="shared" si="26"/>
        <v>0.15727442768577074</v>
      </c>
      <c r="AL64" s="75">
        <f t="shared" si="27"/>
        <v>-2.3369609127589119</v>
      </c>
      <c r="AM64" s="75">
        <f t="shared" si="28"/>
        <v>-2.3500340964288697</v>
      </c>
      <c r="AN64" s="75">
        <f t="shared" si="42"/>
        <v>3.7986249937299883</v>
      </c>
      <c r="AO64" s="75">
        <f t="shared" si="42"/>
        <v>3.7986218791425417</v>
      </c>
      <c r="AP64" s="75">
        <f t="shared" si="42"/>
        <v>3.7986038573610466</v>
      </c>
      <c r="AQ64" s="75">
        <f t="shared" si="42"/>
        <v>3.7984995837464539</v>
      </c>
      <c r="AR64" s="75">
        <f t="shared" si="42"/>
        <v>3.7978964234995218</v>
      </c>
      <c r="AS64" s="75">
        <f t="shared" si="42"/>
        <v>3.7944129801534223</v>
      </c>
      <c r="AT64" s="75">
        <f t="shared" si="42"/>
        <v>3.7744725123912475</v>
      </c>
      <c r="AU64" s="75">
        <f t="shared" si="30"/>
        <v>3.6653175311488742</v>
      </c>
      <c r="AW64" s="75">
        <v>400</v>
      </c>
      <c r="AX64" s="75">
        <f t="shared" si="1"/>
        <v>1.3789626374648638E-2</v>
      </c>
      <c r="AY64" s="75">
        <f t="shared" si="2"/>
        <v>-3.5836975614031923E-2</v>
      </c>
      <c r="AZ64" s="75">
        <f t="shared" si="3"/>
        <v>4.962660198868056E-2</v>
      </c>
      <c r="BA64" s="75">
        <f t="shared" si="4"/>
        <v>0.96077540840334463</v>
      </c>
      <c r="BB64" s="75">
        <f t="shared" si="5"/>
        <v>0.17020576105237473</v>
      </c>
      <c r="BC64" s="75">
        <f t="shared" si="6"/>
        <v>1.3901015390560498</v>
      </c>
      <c r="BD64" s="75">
        <f t="shared" si="7"/>
        <v>0.83386297386403574</v>
      </c>
      <c r="BE64" s="75">
        <f t="shared" si="35"/>
        <v>7.8941154155415276</v>
      </c>
      <c r="BF64" s="75">
        <f t="shared" si="35"/>
        <v>7.8941154155419202</v>
      </c>
      <c r="BG64" s="75">
        <f t="shared" si="35"/>
        <v>7.8941154155867395</v>
      </c>
      <c r="BH64" s="75">
        <f t="shared" si="35"/>
        <v>7.8941154207046358</v>
      </c>
      <c r="BI64" s="75">
        <f t="shared" si="35"/>
        <v>7.8941160051125507</v>
      </c>
      <c r="BJ64" s="75">
        <f t="shared" si="35"/>
        <v>7.8941826822732892</v>
      </c>
      <c r="BK64" s="75">
        <f t="shared" si="35"/>
        <v>7.9011759341455523</v>
      </c>
      <c r="BL64" s="75">
        <f t="shared" si="9"/>
        <v>8.1122019518295705</v>
      </c>
    </row>
    <row r="65" spans="1:64" s="75" customFormat="1" ht="12.95" customHeight="1" x14ac:dyDescent="0.2">
      <c r="A65" s="35" t="s">
        <v>251</v>
      </c>
      <c r="B65" s="37" t="s">
        <v>162</v>
      </c>
      <c r="C65" s="36">
        <v>20749.530999999999</v>
      </c>
      <c r="D65" s="36" t="s">
        <v>190</v>
      </c>
      <c r="E65" s="74">
        <f t="shared" si="12"/>
        <v>-8382.6086158000799</v>
      </c>
      <c r="F65" s="39">
        <f t="shared" si="37"/>
        <v>-8383</v>
      </c>
      <c r="G65" s="75">
        <f t="shared" si="38"/>
        <v>1.108134499994776</v>
      </c>
      <c r="H65" s="75">
        <f t="shared" si="39"/>
        <v>1.108134499994776</v>
      </c>
      <c r="P65" s="75">
        <f t="shared" si="31"/>
        <v>1.0345731423913627</v>
      </c>
      <c r="Q65" s="76">
        <f t="shared" si="32"/>
        <v>5731.030999999999</v>
      </c>
      <c r="R65" s="75">
        <f t="shared" si="40"/>
        <v>5.4112733324572539E-3</v>
      </c>
      <c r="S65" s="77">
        <f t="shared" si="41"/>
        <v>0.1</v>
      </c>
      <c r="Z65" s="75">
        <f t="shared" si="18"/>
        <v>-8383</v>
      </c>
      <c r="AA65" s="75">
        <f t="shared" si="19"/>
        <v>1.1056905832579937</v>
      </c>
      <c r="AB65" s="75">
        <f t="shared" si="20"/>
        <v>1.0370170591281449</v>
      </c>
      <c r="AC65" s="75">
        <f t="shared" si="21"/>
        <v>7.3561357603413313E-2</v>
      </c>
      <c r="AD65" s="75">
        <f t="shared" si="33"/>
        <v>2.4439167367822368E-3</v>
      </c>
      <c r="AE65" s="75">
        <f t="shared" si="22"/>
        <v>5.972729016324337E-7</v>
      </c>
      <c r="AF65" s="75">
        <f t="shared" si="34"/>
        <v>7.3561357603413313E-2</v>
      </c>
      <c r="AG65" s="77"/>
      <c r="AH65" s="75">
        <f t="shared" si="23"/>
        <v>7.1117440866631118E-2</v>
      </c>
      <c r="AI65" s="75">
        <f t="shared" si="24"/>
        <v>1.1507697301061144</v>
      </c>
      <c r="AJ65" s="75">
        <f t="shared" si="25"/>
        <v>0.3993653556676946</v>
      </c>
      <c r="AK65" s="75">
        <f t="shared" si="26"/>
        <v>0.15781925355941731</v>
      </c>
      <c r="AL65" s="75">
        <f t="shared" si="27"/>
        <v>-2.3333540846402174</v>
      </c>
      <c r="AM65" s="75">
        <f t="shared" si="28"/>
        <v>-2.3383206690187337</v>
      </c>
      <c r="AN65" s="75">
        <f t="shared" si="42"/>
        <v>3.8016829458598504</v>
      </c>
      <c r="AO65" s="75">
        <f t="shared" si="42"/>
        <v>3.8016798597371726</v>
      </c>
      <c r="AP65" s="75">
        <f t="shared" si="42"/>
        <v>3.8016619603553634</v>
      </c>
      <c r="AQ65" s="75">
        <f t="shared" si="42"/>
        <v>3.8015581495967825</v>
      </c>
      <c r="AR65" s="75">
        <f t="shared" si="42"/>
        <v>3.8009562447935892</v>
      </c>
      <c r="AS65" s="75">
        <f t="shared" si="42"/>
        <v>3.7974718549894093</v>
      </c>
      <c r="AT65" s="75">
        <f t="shared" si="42"/>
        <v>3.7774804558541684</v>
      </c>
      <c r="AU65" s="75">
        <f t="shared" si="30"/>
        <v>3.6678476201456203</v>
      </c>
      <c r="AW65" s="75">
        <v>600</v>
      </c>
      <c r="AX65" s="75">
        <f t="shared" si="1"/>
        <v>1.9041885838063627E-2</v>
      </c>
      <c r="AY65" s="75">
        <f t="shared" si="2"/>
        <v>-4.2979528794402998E-2</v>
      </c>
      <c r="AZ65" s="75">
        <f t="shared" si="3"/>
        <v>6.2021414632466625E-2</v>
      </c>
      <c r="BA65" s="75">
        <f t="shared" si="4"/>
        <v>0.98302412928641869</v>
      </c>
      <c r="BB65" s="75">
        <f t="shared" si="5"/>
        <v>0.27046619672017613</v>
      </c>
      <c r="BC65" s="75">
        <f t="shared" si="6"/>
        <v>1.4929403091584208</v>
      </c>
      <c r="BD65" s="75">
        <f t="shared" si="7"/>
        <v>0.92502474372629651</v>
      </c>
      <c r="BE65" s="75">
        <f t="shared" si="35"/>
        <v>7.9973835612740549</v>
      </c>
      <c r="BF65" s="75">
        <f t="shared" si="35"/>
        <v>7.9973835616229785</v>
      </c>
      <c r="BG65" s="75">
        <f t="shared" si="35"/>
        <v>7.9973835728092793</v>
      </c>
      <c r="BH65" s="75">
        <f t="shared" si="35"/>
        <v>7.9973839314352242</v>
      </c>
      <c r="BI65" s="75">
        <f t="shared" si="35"/>
        <v>7.9973954282915365</v>
      </c>
      <c r="BJ65" s="75">
        <f t="shared" si="35"/>
        <v>7.9977635115591816</v>
      </c>
      <c r="BK65" s="75">
        <f t="shared" si="35"/>
        <v>8.0090902623652731</v>
      </c>
      <c r="BL65" s="75">
        <f t="shared" si="9"/>
        <v>8.2134055116994098</v>
      </c>
    </row>
    <row r="66" spans="1:64" s="75" customFormat="1" ht="12.95" customHeight="1" x14ac:dyDescent="0.2">
      <c r="A66" s="35" t="s">
        <v>251</v>
      </c>
      <c r="B66" s="37" t="s">
        <v>162</v>
      </c>
      <c r="C66" s="36">
        <v>20885.418000000001</v>
      </c>
      <c r="D66" s="36" t="s">
        <v>190</v>
      </c>
      <c r="E66" s="74">
        <f t="shared" si="12"/>
        <v>-8334.6144194504232</v>
      </c>
      <c r="F66" s="39">
        <f t="shared" si="37"/>
        <v>-8335</v>
      </c>
      <c r="G66" s="75">
        <f t="shared" si="38"/>
        <v>1.091702499998064</v>
      </c>
      <c r="H66" s="75">
        <f t="shared" si="39"/>
        <v>1.091702499998064</v>
      </c>
      <c r="P66" s="75">
        <f t="shared" si="31"/>
        <v>1.0247017288454585</v>
      </c>
      <c r="Q66" s="76">
        <f t="shared" si="32"/>
        <v>5866.9180000000015</v>
      </c>
      <c r="R66" s="75">
        <f t="shared" si="40"/>
        <v>4.4891033350438134E-3</v>
      </c>
      <c r="S66" s="77">
        <f t="shared" si="41"/>
        <v>0.1</v>
      </c>
      <c r="Z66" s="75">
        <f t="shared" si="18"/>
        <v>-8335</v>
      </c>
      <c r="AA66" s="75">
        <f t="shared" si="19"/>
        <v>1.0925175235756261</v>
      </c>
      <c r="AB66" s="75">
        <f t="shared" si="20"/>
        <v>1.0238867052678964</v>
      </c>
      <c r="AC66" s="75">
        <f t="shared" si="21"/>
        <v>6.7000771152605498E-2</v>
      </c>
      <c r="AD66" s="75">
        <f t="shared" si="33"/>
        <v>-8.1502357756213506E-4</v>
      </c>
      <c r="AE66" s="75">
        <f t="shared" si="22"/>
        <v>6.6426343198218153E-8</v>
      </c>
      <c r="AF66" s="75">
        <f t="shared" si="34"/>
        <v>6.7000771152605498E-2</v>
      </c>
      <c r="AG66" s="77"/>
      <c r="AH66" s="75">
        <f t="shared" si="23"/>
        <v>6.7815794730167731E-2</v>
      </c>
      <c r="AI66" s="75">
        <f t="shared" si="24"/>
        <v>1.1452455829550168</v>
      </c>
      <c r="AJ66" s="75">
        <f t="shared" si="25"/>
        <v>0.36755749245114683</v>
      </c>
      <c r="AK66" s="75">
        <f t="shared" si="26"/>
        <v>0.16291761397215324</v>
      </c>
      <c r="AL66" s="75">
        <f t="shared" si="27"/>
        <v>-2.2989108910069627</v>
      </c>
      <c r="AM66" s="75">
        <f t="shared" si="28"/>
        <v>-2.2312374122918919</v>
      </c>
      <c r="AN66" s="75">
        <f t="shared" si="42"/>
        <v>3.8309618529934291</v>
      </c>
      <c r="AO66" s="75">
        <f t="shared" si="42"/>
        <v>3.8309590423344329</v>
      </c>
      <c r="AP66" s="75">
        <f t="shared" si="42"/>
        <v>3.8309423542472079</v>
      </c>
      <c r="AQ66" s="75">
        <f t="shared" si="42"/>
        <v>3.8308432746471346</v>
      </c>
      <c r="AR66" s="75">
        <f t="shared" si="42"/>
        <v>3.8302551911391376</v>
      </c>
      <c r="AS66" s="75">
        <f t="shared" si="42"/>
        <v>3.8267704774256988</v>
      </c>
      <c r="AT66" s="75">
        <f t="shared" si="42"/>
        <v>3.8063205613774684</v>
      </c>
      <c r="AU66" s="75">
        <f t="shared" si="30"/>
        <v>3.6921364745143816</v>
      </c>
      <c r="AW66" s="75">
        <v>800</v>
      </c>
      <c r="AX66" s="75">
        <f t="shared" ref="AX66:AX87" si="43">AB$3+AB$4*AW66+AB$5*AW66^2+AZ66</f>
        <v>2.4667968033918852E-2</v>
      </c>
      <c r="AY66" s="75">
        <f t="shared" ref="AY66:AY87" si="44">AB$3+AB$4*AW66+AB$5*AW66^2</f>
        <v>-4.9354764295708051E-2</v>
      </c>
      <c r="AZ66" s="75">
        <f t="shared" ref="AZ66:AZ87" si="45">$AB$6*($AB$11/BA66*BB66+$AB$12)</f>
        <v>7.4022732329626903E-2</v>
      </c>
      <c r="BA66" s="75">
        <f t="shared" ref="BA66:BA87" si="46">1+$AB$7*COS(BC66)</f>
        <v>1.0065215118880919</v>
      </c>
      <c r="BB66" s="75">
        <f t="shared" ref="BB66:BB87" si="47">SIN(BC66+RADIANS($AB$9))</f>
        <v>0.37242158887345178</v>
      </c>
      <c r="BC66" s="75">
        <f t="shared" ref="BC66:BC87" si="48">2*ATAN(BD66)</f>
        <v>1.6006800166067865</v>
      </c>
      <c r="BD66" s="75">
        <f t="shared" ref="BD66:BD87" si="49">SQRT((1+$AB$7)/(1-$AB$7))*TAN(BE66/2)</f>
        <v>1.0303392723838132</v>
      </c>
      <c r="BE66" s="75">
        <f t="shared" si="35"/>
        <v>8.1030836189995945</v>
      </c>
      <c r="BF66" s="75">
        <f t="shared" si="35"/>
        <v>8.1030836260617125</v>
      </c>
      <c r="BG66" s="75">
        <f t="shared" si="35"/>
        <v>8.1030837573058054</v>
      </c>
      <c r="BH66" s="75">
        <f t="shared" si="35"/>
        <v>8.1030861963649485</v>
      </c>
      <c r="BI66" s="75">
        <f t="shared" si="35"/>
        <v>8.1031315199369462</v>
      </c>
      <c r="BJ66" s="75">
        <f t="shared" si="35"/>
        <v>8.1039722766624305</v>
      </c>
      <c r="BK66" s="75">
        <f t="shared" si="35"/>
        <v>8.1190954346897932</v>
      </c>
      <c r="BL66" s="75">
        <f t="shared" ref="BL66:BL87" si="50">RADIANS($AB$9)+$AB$18*(AW66-AB$15)</f>
        <v>8.3146090715692473</v>
      </c>
    </row>
    <row r="67" spans="1:64" s="75" customFormat="1" ht="12.95" customHeight="1" x14ac:dyDescent="0.2">
      <c r="A67" s="35" t="s">
        <v>251</v>
      </c>
      <c r="B67" s="37" t="s">
        <v>162</v>
      </c>
      <c r="C67" s="36">
        <v>20888.252</v>
      </c>
      <c r="D67" s="36" t="s">
        <v>190</v>
      </c>
      <c r="E67" s="74">
        <f t="shared" si="12"/>
        <v>-8333.6134734257485</v>
      </c>
      <c r="F67" s="39">
        <f t="shared" si="37"/>
        <v>-8334</v>
      </c>
      <c r="G67" s="75">
        <f t="shared" si="38"/>
        <v>1.0943809999989753</v>
      </c>
      <c r="H67" s="75">
        <f t="shared" si="39"/>
        <v>1.0943809999989753</v>
      </c>
      <c r="P67" s="75">
        <f t="shared" si="31"/>
        <v>1.024496544378664</v>
      </c>
      <c r="Q67" s="76">
        <f t="shared" si="32"/>
        <v>5869.7520000000004</v>
      </c>
      <c r="R67" s="75">
        <f t="shared" si="40"/>
        <v>4.8838371373472614E-3</v>
      </c>
      <c r="S67" s="77">
        <f t="shared" si="41"/>
        <v>0.1</v>
      </c>
      <c r="Z67" s="75">
        <f t="shared" si="18"/>
        <v>-8334</v>
      </c>
      <c r="AA67" s="75">
        <f t="shared" si="19"/>
        <v>1.0922430979240447</v>
      </c>
      <c r="AB67" s="75">
        <f t="shared" si="20"/>
        <v>1.0266344464535946</v>
      </c>
      <c r="AC67" s="75">
        <f t="shared" si="21"/>
        <v>6.9884455620311314E-2</v>
      </c>
      <c r="AD67" s="75">
        <f t="shared" si="33"/>
        <v>2.1379020749305866E-3</v>
      </c>
      <c r="AE67" s="75">
        <f t="shared" si="22"/>
        <v>4.5706252819925074E-7</v>
      </c>
      <c r="AF67" s="75">
        <f t="shared" si="34"/>
        <v>6.9884455620311314E-2</v>
      </c>
      <c r="AG67" s="77"/>
      <c r="AH67" s="75">
        <f t="shared" si="23"/>
        <v>6.7746553545380644E-2</v>
      </c>
      <c r="AI67" s="75">
        <f t="shared" si="24"/>
        <v>1.1451292176869994</v>
      </c>
      <c r="AJ67" s="75">
        <f t="shared" si="25"/>
        <v>0.36689334926488698</v>
      </c>
      <c r="AK67" s="75">
        <f t="shared" si="26"/>
        <v>0.1630212823035132</v>
      </c>
      <c r="AL67" s="75">
        <f t="shared" si="27"/>
        <v>-2.2981968598532521</v>
      </c>
      <c r="AM67" s="75">
        <f t="shared" si="28"/>
        <v>-2.2291047218694819</v>
      </c>
      <c r="AN67" s="75">
        <f t="shared" si="42"/>
        <v>3.8315703262979115</v>
      </c>
      <c r="AO67" s="75">
        <f t="shared" si="42"/>
        <v>3.8315675213984952</v>
      </c>
      <c r="AP67" s="75">
        <f t="shared" si="42"/>
        <v>3.831550859148261</v>
      </c>
      <c r="AQ67" s="75">
        <f t="shared" si="42"/>
        <v>3.8314518832866584</v>
      </c>
      <c r="AR67" s="75">
        <f t="shared" si="42"/>
        <v>3.8308641207180654</v>
      </c>
      <c r="AS67" s="75">
        <f t="shared" si="42"/>
        <v>3.8273795675904521</v>
      </c>
      <c r="AT67" s="75">
        <f t="shared" si="42"/>
        <v>3.8069206898805632</v>
      </c>
      <c r="AU67" s="75">
        <f t="shared" si="30"/>
        <v>3.6926424923137304</v>
      </c>
      <c r="AW67" s="75">
        <v>1000</v>
      </c>
      <c r="AX67" s="75">
        <f t="shared" si="43"/>
        <v>3.0494006191186945E-2</v>
      </c>
      <c r="AY67" s="75">
        <f t="shared" si="44"/>
        <v>-5.4962682117947095E-2</v>
      </c>
      <c r="AZ67" s="75">
        <f t="shared" si="45"/>
        <v>8.5456688309134041E-2</v>
      </c>
      <c r="BA67" s="75">
        <f t="shared" si="46"/>
        <v>1.0310828268793706</v>
      </c>
      <c r="BB67" s="75">
        <f t="shared" si="47"/>
        <v>0.47470559223043118</v>
      </c>
      <c r="BC67" s="75">
        <f t="shared" si="48"/>
        <v>1.7136925680578661</v>
      </c>
      <c r="BD67" s="75">
        <f t="shared" si="49"/>
        <v>1.1541741266234755</v>
      </c>
      <c r="BE67" s="75">
        <f t="shared" si="35"/>
        <v>8.2113391895677967</v>
      </c>
      <c r="BF67" s="75">
        <f t="shared" si="35"/>
        <v>8.2113392382786046</v>
      </c>
      <c r="BG67" s="75">
        <f t="shared" si="35"/>
        <v>8.2113398762870826</v>
      </c>
      <c r="BH67" s="75">
        <f t="shared" si="35"/>
        <v>8.2113482327470049</v>
      </c>
      <c r="BI67" s="75">
        <f t="shared" si="35"/>
        <v>8.2114576661048702</v>
      </c>
      <c r="BJ67" s="75">
        <f t="shared" si="35"/>
        <v>8.2128878208048555</v>
      </c>
      <c r="BK67" s="75">
        <f t="shared" si="35"/>
        <v>8.2311013805072815</v>
      </c>
      <c r="BL67" s="75">
        <f t="shared" si="50"/>
        <v>8.4158126314390849</v>
      </c>
    </row>
    <row r="68" spans="1:64" s="75" customFormat="1" ht="12.95" customHeight="1" x14ac:dyDescent="0.2">
      <c r="A68" s="35" t="s">
        <v>251</v>
      </c>
      <c r="B68" s="37" t="s">
        <v>162</v>
      </c>
      <c r="C68" s="36">
        <v>20899.573</v>
      </c>
      <c r="D68" s="36" t="s">
        <v>190</v>
      </c>
      <c r="E68" s="74">
        <f t="shared" si="12"/>
        <v>-8329.6149872065052</v>
      </c>
      <c r="F68" s="39">
        <f t="shared" si="37"/>
        <v>-8330</v>
      </c>
      <c r="G68" s="75">
        <f t="shared" si="38"/>
        <v>1.0900949999959266</v>
      </c>
      <c r="H68" s="75">
        <f t="shared" si="39"/>
        <v>1.0900949999959266</v>
      </c>
      <c r="P68" s="75">
        <f t="shared" si="31"/>
        <v>1.0236759983409056</v>
      </c>
      <c r="Q68" s="76">
        <f t="shared" si="32"/>
        <v>5881.0730000000003</v>
      </c>
      <c r="R68" s="75">
        <f t="shared" si="40"/>
        <v>4.4114837808496843E-3</v>
      </c>
      <c r="S68" s="77">
        <f t="shared" si="41"/>
        <v>0.1</v>
      </c>
      <c r="Z68" s="75">
        <f t="shared" si="18"/>
        <v>-8330</v>
      </c>
      <c r="AA68" s="75">
        <f t="shared" si="19"/>
        <v>1.0911454070978595</v>
      </c>
      <c r="AB68" s="75">
        <f t="shared" si="20"/>
        <v>1.0226255912389728</v>
      </c>
      <c r="AC68" s="75">
        <f t="shared" si="21"/>
        <v>6.6419001655021015E-2</v>
      </c>
      <c r="AD68" s="75">
        <f t="shared" si="33"/>
        <v>-1.0504071019328265E-3</v>
      </c>
      <c r="AE68" s="75">
        <f t="shared" si="22"/>
        <v>1.1033550797909195E-7</v>
      </c>
      <c r="AF68" s="75">
        <f t="shared" si="34"/>
        <v>6.6419001655021015E-2</v>
      </c>
      <c r="AG68" s="77"/>
      <c r="AH68" s="75">
        <f t="shared" si="23"/>
        <v>6.7469408756953911E-2</v>
      </c>
      <c r="AI68" s="75">
        <f t="shared" si="24"/>
        <v>1.1446632545593172</v>
      </c>
      <c r="AJ68" s="75">
        <f t="shared" si="25"/>
        <v>0.36423626142532517</v>
      </c>
      <c r="AK68" s="75">
        <f t="shared" si="26"/>
        <v>0.16343491392792542</v>
      </c>
      <c r="AL68" s="75">
        <f t="shared" si="27"/>
        <v>-2.2953421870571633</v>
      </c>
      <c r="AM68" s="75">
        <f t="shared" si="28"/>
        <v>-2.2206120974882189</v>
      </c>
      <c r="AN68" s="75">
        <f t="shared" si="42"/>
        <v>3.8340036008209895</v>
      </c>
      <c r="AO68" s="75">
        <f t="shared" si="42"/>
        <v>3.8340008189599426</v>
      </c>
      <c r="AP68" s="75">
        <f t="shared" si="42"/>
        <v>3.8339842602649821</v>
      </c>
      <c r="AQ68" s="75">
        <f t="shared" si="42"/>
        <v>3.8338857013197147</v>
      </c>
      <c r="AR68" s="75">
        <f t="shared" si="42"/>
        <v>3.8332992355333144</v>
      </c>
      <c r="AS68" s="75">
        <f t="shared" si="42"/>
        <v>3.8298153924260099</v>
      </c>
      <c r="AT68" s="75">
        <f t="shared" si="42"/>
        <v>3.8093209110381769</v>
      </c>
      <c r="AU68" s="75">
        <f t="shared" si="30"/>
        <v>3.6946665635111273</v>
      </c>
      <c r="AW68" s="75">
        <v>1200</v>
      </c>
      <c r="AX68" s="75">
        <f t="shared" si="43"/>
        <v>3.6329082539289466E-2</v>
      </c>
      <c r="AY68" s="75">
        <f t="shared" si="44"/>
        <v>-5.9803282261120132E-2</v>
      </c>
      <c r="AZ68" s="75">
        <f t="shared" si="45"/>
        <v>9.6132364800409598E-2</v>
      </c>
      <c r="BA68" s="75">
        <f t="shared" si="46"/>
        <v>1.0564314760694475</v>
      </c>
      <c r="BB68" s="75">
        <f t="shared" si="47"/>
        <v>0.57553072835802077</v>
      </c>
      <c r="BC68" s="75">
        <f t="shared" si="48"/>
        <v>1.8323160523761794</v>
      </c>
      <c r="BD68" s="75">
        <f t="shared" si="49"/>
        <v>1.302848121828649</v>
      </c>
      <c r="BE68" s="75">
        <f t="shared" si="35"/>
        <v>8.3222495511170997</v>
      </c>
      <c r="BF68" s="75">
        <f t="shared" si="35"/>
        <v>8.3222497461168388</v>
      </c>
      <c r="BG68" s="75">
        <f t="shared" si="35"/>
        <v>8.3222517255880497</v>
      </c>
      <c r="BH68" s="75">
        <f t="shared" si="35"/>
        <v>8.3222718190548406</v>
      </c>
      <c r="BI68" s="75">
        <f t="shared" si="35"/>
        <v>8.3224757412035171</v>
      </c>
      <c r="BJ68" s="75">
        <f t="shared" si="35"/>
        <v>8.3245406534717947</v>
      </c>
      <c r="BK68" s="75">
        <f t="shared" si="35"/>
        <v>8.3449975544470476</v>
      </c>
      <c r="BL68" s="75">
        <f t="shared" si="50"/>
        <v>8.5170161913089242</v>
      </c>
    </row>
    <row r="69" spans="1:64" s="75" customFormat="1" ht="12.95" customHeight="1" x14ac:dyDescent="0.2">
      <c r="A69" s="35" t="s">
        <v>251</v>
      </c>
      <c r="B69" s="37" t="s">
        <v>162</v>
      </c>
      <c r="C69" s="36">
        <v>20984.501</v>
      </c>
      <c r="D69" s="36" t="s">
        <v>190</v>
      </c>
      <c r="E69" s="74">
        <f t="shared" si="12"/>
        <v>-8299.6191001269199</v>
      </c>
      <c r="F69" s="39">
        <f t="shared" si="37"/>
        <v>-8300</v>
      </c>
      <c r="G69" s="75">
        <f t="shared" si="38"/>
        <v>1.0784499999972468</v>
      </c>
      <c r="H69" s="75">
        <f t="shared" si="39"/>
        <v>1.0784499999972468</v>
      </c>
      <c r="P69" s="75">
        <f t="shared" si="31"/>
        <v>1.0175316863581247</v>
      </c>
      <c r="Q69" s="76">
        <f t="shared" si="32"/>
        <v>5966.0010000000002</v>
      </c>
      <c r="R69" s="75">
        <f t="shared" si="40"/>
        <v>3.7110409366344415E-3</v>
      </c>
      <c r="S69" s="77">
        <f t="shared" si="41"/>
        <v>0.1</v>
      </c>
      <c r="Z69" s="75">
        <f t="shared" si="18"/>
        <v>-8300</v>
      </c>
      <c r="AA69" s="75">
        <f t="shared" si="19"/>
        <v>1.0829135423039011</v>
      </c>
      <c r="AB69" s="75">
        <f t="shared" si="20"/>
        <v>1.0130681440514704</v>
      </c>
      <c r="AC69" s="75">
        <f t="shared" si="21"/>
        <v>6.0918313639122035E-2</v>
      </c>
      <c r="AD69" s="75">
        <f t="shared" si="33"/>
        <v>-4.4635423066543556E-3</v>
      </c>
      <c r="AE69" s="75">
        <f t="shared" si="22"/>
        <v>1.9923209923293288E-6</v>
      </c>
      <c r="AF69" s="75">
        <f t="shared" si="34"/>
        <v>6.0918313639122035E-2</v>
      </c>
      <c r="AG69" s="77"/>
      <c r="AH69" s="75">
        <f t="shared" si="23"/>
        <v>6.5381855945776488E-2</v>
      </c>
      <c r="AI69" s="75">
        <f t="shared" si="24"/>
        <v>1.1411435914521804</v>
      </c>
      <c r="AJ69" s="75">
        <f t="shared" si="25"/>
        <v>0.34428476718144113</v>
      </c>
      <c r="AK69" s="75">
        <f t="shared" si="26"/>
        <v>0.16648397791469971</v>
      </c>
      <c r="AL69" s="75">
        <f t="shared" si="27"/>
        <v>-2.2740064607516062</v>
      </c>
      <c r="AM69" s="75">
        <f t="shared" si="28"/>
        <v>-2.158801636138862</v>
      </c>
      <c r="AN69" s="75">
        <f t="shared" ref="AN69:AT84" si="51">$AU69+$AB$7*SIN(AO69)</f>
        <v>3.8522214504437651</v>
      </c>
      <c r="AO69" s="75">
        <f t="shared" si="51"/>
        <v>3.8522188411025686</v>
      </c>
      <c r="AP69" s="75">
        <f t="shared" si="51"/>
        <v>3.8522030683817774</v>
      </c>
      <c r="AQ69" s="75">
        <f t="shared" si="51"/>
        <v>3.8521077313563823</v>
      </c>
      <c r="AR69" s="75">
        <f t="shared" si="51"/>
        <v>3.8515316402551938</v>
      </c>
      <c r="AS69" s="75">
        <f t="shared" si="51"/>
        <v>3.84805655055185</v>
      </c>
      <c r="AT69" s="75">
        <f t="shared" si="51"/>
        <v>3.8273074911844893</v>
      </c>
      <c r="AU69" s="75">
        <f t="shared" si="30"/>
        <v>3.7098470974916031</v>
      </c>
      <c r="AW69" s="75">
        <v>1400</v>
      </c>
      <c r="AX69" s="75">
        <f t="shared" si="43"/>
        <v>4.1967047132171406E-2</v>
      </c>
      <c r="AY69" s="75">
        <f t="shared" si="44"/>
        <v>-6.3876564725227153E-2</v>
      </c>
      <c r="AZ69" s="75">
        <f t="shared" si="45"/>
        <v>0.10584361185739856</v>
      </c>
      <c r="BA69" s="75">
        <f t="shared" si="46"/>
        <v>1.0821787754543553</v>
      </c>
      <c r="BB69" s="75">
        <f t="shared" si="47"/>
        <v>0.67263471047990619</v>
      </c>
      <c r="BC69" s="75">
        <f t="shared" si="48"/>
        <v>1.9568266587728027</v>
      </c>
      <c r="BD69" s="75">
        <f t="shared" si="49"/>
        <v>1.4858565602461393</v>
      </c>
      <c r="BE69" s="75">
        <f t="shared" si="35"/>
        <v>8.4358788182648592</v>
      </c>
      <c r="BF69" s="75">
        <f t="shared" si="35"/>
        <v>8.4358793714614091</v>
      </c>
      <c r="BG69" s="75">
        <f t="shared" si="35"/>
        <v>8.4358839829839756</v>
      </c>
      <c r="BH69" s="75">
        <f t="shared" si="35"/>
        <v>8.4359224240128192</v>
      </c>
      <c r="BI69" s="75">
        <f t="shared" si="35"/>
        <v>8.4362427758889922</v>
      </c>
      <c r="BJ69" s="75">
        <f t="shared" si="35"/>
        <v>8.4389064235308009</v>
      </c>
      <c r="BK69" s="75">
        <f t="shared" si="35"/>
        <v>8.4606540676369182</v>
      </c>
      <c r="BL69" s="75">
        <f t="shared" si="50"/>
        <v>8.6182197511787617</v>
      </c>
    </row>
    <row r="70" spans="1:64" s="75" customFormat="1" ht="12.95" customHeight="1" x14ac:dyDescent="0.2">
      <c r="A70" s="35" t="s">
        <v>251</v>
      </c>
      <c r="B70" s="37" t="s">
        <v>162</v>
      </c>
      <c r="C70" s="36">
        <v>21001.489000000001</v>
      </c>
      <c r="D70" s="36" t="s">
        <v>190</v>
      </c>
      <c r="E70" s="74">
        <f t="shared" si="12"/>
        <v>-8293.6190750502901</v>
      </c>
      <c r="F70" s="39">
        <f t="shared" si="37"/>
        <v>-8294</v>
      </c>
      <c r="G70" s="75">
        <f t="shared" si="38"/>
        <v>1.0785209999994549</v>
      </c>
      <c r="H70" s="75">
        <f t="shared" si="39"/>
        <v>1.0785209999994549</v>
      </c>
      <c r="P70" s="75">
        <f t="shared" si="31"/>
        <v>1.0163048957193022</v>
      </c>
      <c r="Q70" s="76">
        <f t="shared" si="32"/>
        <v>5982.9890000000014</v>
      </c>
      <c r="R70" s="75">
        <f t="shared" si="40"/>
        <v>3.8708436317988456E-3</v>
      </c>
      <c r="S70" s="77">
        <f t="shared" si="41"/>
        <v>0.1</v>
      </c>
      <c r="Z70" s="75">
        <f t="shared" si="18"/>
        <v>-8294</v>
      </c>
      <c r="AA70" s="75">
        <f t="shared" si="19"/>
        <v>1.0812673942642683</v>
      </c>
      <c r="AB70" s="75">
        <f t="shared" si="20"/>
        <v>1.0135585014544888</v>
      </c>
      <c r="AC70" s="75">
        <f t="shared" si="21"/>
        <v>6.2216104280152784E-2</v>
      </c>
      <c r="AD70" s="75">
        <f t="shared" si="33"/>
        <v>-2.7463942648133788E-3</v>
      </c>
      <c r="AE70" s="75">
        <f t="shared" si="22"/>
        <v>7.5426814577998191E-7</v>
      </c>
      <c r="AF70" s="75">
        <f t="shared" si="34"/>
        <v>6.2216104280152784E-2</v>
      </c>
      <c r="AG70" s="77"/>
      <c r="AH70" s="75">
        <f t="shared" si="23"/>
        <v>6.4962498544966149E-2</v>
      </c>
      <c r="AI70" s="75">
        <f t="shared" si="24"/>
        <v>1.1404345377024734</v>
      </c>
      <c r="AJ70" s="75">
        <f t="shared" si="25"/>
        <v>0.34029023029109512</v>
      </c>
      <c r="AK70" s="75">
        <f t="shared" si="26"/>
        <v>0.16708252131989987</v>
      </c>
      <c r="AL70" s="75">
        <f t="shared" si="27"/>
        <v>-2.2697551184652212</v>
      </c>
      <c r="AM70" s="75">
        <f t="shared" si="28"/>
        <v>-2.1468243795332973</v>
      </c>
      <c r="AN70" s="75">
        <f t="shared" si="51"/>
        <v>3.8558582686111711</v>
      </c>
      <c r="AO70" s="75">
        <f t="shared" si="51"/>
        <v>3.8558556936534019</v>
      </c>
      <c r="AP70" s="75">
        <f t="shared" si="51"/>
        <v>3.8558400797966947</v>
      </c>
      <c r="AQ70" s="75">
        <f t="shared" si="51"/>
        <v>3.8557454060625505</v>
      </c>
      <c r="AR70" s="75">
        <f t="shared" si="51"/>
        <v>3.8551715235030124</v>
      </c>
      <c r="AS70" s="75">
        <f t="shared" si="51"/>
        <v>3.8516989045585528</v>
      </c>
      <c r="AT70" s="75">
        <f t="shared" si="51"/>
        <v>3.8309015796295096</v>
      </c>
      <c r="AU70" s="75">
        <f t="shared" si="30"/>
        <v>3.7128832042876985</v>
      </c>
      <c r="AW70" s="75">
        <v>1600</v>
      </c>
      <c r="AX70" s="75">
        <f t="shared" si="43"/>
        <v>4.7190316037281813E-2</v>
      </c>
      <c r="AY70" s="75">
        <f t="shared" si="44"/>
        <v>-6.7182529510268166E-2</v>
      </c>
      <c r="AZ70" s="75">
        <f t="shared" si="45"/>
        <v>0.11437284554754998</v>
      </c>
      <c r="BA70" s="75">
        <f t="shared" si="46"/>
        <v>1.1078067910869382</v>
      </c>
      <c r="BB70" s="75">
        <f t="shared" si="47"/>
        <v>0.76325727246639852</v>
      </c>
      <c r="BC70" s="75">
        <f t="shared" si="48"/>
        <v>2.0874027564455448</v>
      </c>
      <c r="BD70" s="75">
        <f t="shared" si="49"/>
        <v>1.7181502346405089</v>
      </c>
      <c r="BE70" s="75">
        <f t="shared" si="35"/>
        <v>8.5522430688879805</v>
      </c>
      <c r="BF70" s="75">
        <f t="shared" si="35"/>
        <v>8.5522442910999548</v>
      </c>
      <c r="BG70" s="75">
        <f t="shared" si="35"/>
        <v>8.5522530013435514</v>
      </c>
      <c r="BH70" s="75">
        <f t="shared" ref="BH70:BK87" si="52">$BL70+$AB$7*SIN(BI70)</f>
        <v>8.552315073346044</v>
      </c>
      <c r="BI70" s="75">
        <f t="shared" si="52"/>
        <v>8.5527572856194372</v>
      </c>
      <c r="BJ70" s="75">
        <f t="shared" si="52"/>
        <v>8.5559009813277029</v>
      </c>
      <c r="BK70" s="75">
        <f t="shared" si="52"/>
        <v>8.5779230169108605</v>
      </c>
      <c r="BL70" s="75">
        <f t="shared" si="50"/>
        <v>8.719423311048601</v>
      </c>
    </row>
    <row r="71" spans="1:64" s="75" customFormat="1" ht="12.95" customHeight="1" x14ac:dyDescent="0.2">
      <c r="A71" s="35" t="s">
        <v>251</v>
      </c>
      <c r="B71" s="37" t="s">
        <v>162</v>
      </c>
      <c r="C71" s="36">
        <v>21018.467000000001</v>
      </c>
      <c r="D71" s="36" t="s">
        <v>190</v>
      </c>
      <c r="E71" s="74">
        <f t="shared" si="12"/>
        <v>-8287.6225818932962</v>
      </c>
      <c r="F71" s="39">
        <f t="shared" si="37"/>
        <v>-8288</v>
      </c>
      <c r="G71" s="75">
        <f t="shared" si="38"/>
        <v>1.0685919999959879</v>
      </c>
      <c r="H71" s="75">
        <f t="shared" si="39"/>
        <v>1.0685919999959879</v>
      </c>
      <c r="P71" s="75">
        <f t="shared" si="31"/>
        <v>1.0150787956663905</v>
      </c>
      <c r="Q71" s="76">
        <f t="shared" si="32"/>
        <v>5999.9670000000006</v>
      </c>
      <c r="R71" s="75">
        <f t="shared" si="40"/>
        <v>2.8636630376212406E-3</v>
      </c>
      <c r="S71" s="77">
        <f t="shared" si="41"/>
        <v>0.1</v>
      </c>
      <c r="Z71" s="75">
        <f t="shared" si="18"/>
        <v>-8288</v>
      </c>
      <c r="AA71" s="75">
        <f t="shared" si="19"/>
        <v>1.0796213393493126</v>
      </c>
      <c r="AB71" s="75">
        <f t="shared" si="20"/>
        <v>1.0040494563130657</v>
      </c>
      <c r="AC71" s="75">
        <f t="shared" si="21"/>
        <v>5.3513204329597386E-2</v>
      </c>
      <c r="AD71" s="75">
        <f t="shared" si="33"/>
        <v>-1.102933935332473E-2</v>
      </c>
      <c r="AE71" s="75">
        <f t="shared" si="22"/>
        <v>1.2164632657079757E-5</v>
      </c>
      <c r="AF71" s="75">
        <f t="shared" si="34"/>
        <v>5.3513204329597386E-2</v>
      </c>
      <c r="AG71" s="77"/>
      <c r="AH71" s="75">
        <f t="shared" si="23"/>
        <v>6.4542543682922018E-2</v>
      </c>
      <c r="AI71" s="75">
        <f t="shared" si="24"/>
        <v>1.1397238326685928</v>
      </c>
      <c r="AJ71" s="75">
        <f t="shared" si="25"/>
        <v>0.33629452436287349</v>
      </c>
      <c r="AK71" s="75">
        <f t="shared" si="26"/>
        <v>0.16767730584286386</v>
      </c>
      <c r="AL71" s="75">
        <f t="shared" si="27"/>
        <v>-2.2655090655733265</v>
      </c>
      <c r="AM71" s="75">
        <f t="shared" si="28"/>
        <v>-2.1349706409587315</v>
      </c>
      <c r="AN71" s="75">
        <f t="shared" si="51"/>
        <v>3.8594928236385986</v>
      </c>
      <c r="AO71" s="75">
        <f t="shared" si="51"/>
        <v>3.8594902830024087</v>
      </c>
      <c r="AP71" s="75">
        <f t="shared" si="51"/>
        <v>3.8594748284619138</v>
      </c>
      <c r="AQ71" s="75">
        <f t="shared" si="51"/>
        <v>3.8593808238941874</v>
      </c>
      <c r="AR71" s="75">
        <f t="shared" si="51"/>
        <v>3.8588091930624531</v>
      </c>
      <c r="AS71" s="75">
        <f t="shared" si="51"/>
        <v>3.8553392827306379</v>
      </c>
      <c r="AT71" s="75">
        <f t="shared" si="51"/>
        <v>3.8344945801885344</v>
      </c>
      <c r="AU71" s="75">
        <f t="shared" si="30"/>
        <v>3.7159193110837938</v>
      </c>
      <c r="AW71" s="75">
        <v>1800</v>
      </c>
      <c r="AX71" s="75">
        <f t="shared" si="43"/>
        <v>5.1776220582900462E-2</v>
      </c>
      <c r="AY71" s="75">
        <f t="shared" si="44"/>
        <v>-6.9721176616243177E-2</v>
      </c>
      <c r="AZ71" s="75">
        <f t="shared" si="45"/>
        <v>0.12149739719914364</v>
      </c>
      <c r="BA71" s="75">
        <f t="shared" si="46"/>
        <v>1.1326595590099358</v>
      </c>
      <c r="BB71" s="75">
        <f t="shared" si="47"/>
        <v>0.8441721118654848</v>
      </c>
      <c r="BC71" s="75">
        <f t="shared" si="48"/>
        <v>2.2240819905136262</v>
      </c>
      <c r="BD71" s="75">
        <f t="shared" si="49"/>
        <v>2.0247032951481514</v>
      </c>
      <c r="BE71" s="75">
        <f t="shared" ref="BE71:BG87" si="53">$BL71+$AB$7*SIN(BF71)</f>
        <v>8.6712960209908392</v>
      </c>
      <c r="BF71" s="75">
        <f t="shared" si="53"/>
        <v>8.6712982295738232</v>
      </c>
      <c r="BG71" s="75">
        <f t="shared" si="53"/>
        <v>8.6713121041112089</v>
      </c>
      <c r="BH71" s="75">
        <f t="shared" si="52"/>
        <v>8.6713992612011968</v>
      </c>
      <c r="BI71" s="75">
        <f t="shared" si="52"/>
        <v>8.6719466018964635</v>
      </c>
      <c r="BJ71" s="75">
        <f t="shared" si="52"/>
        <v>8.6753774760254263</v>
      </c>
      <c r="BK71" s="75">
        <f t="shared" si="52"/>
        <v>8.696639998364434</v>
      </c>
      <c r="BL71" s="75">
        <f t="shared" si="50"/>
        <v>8.8206268709184386</v>
      </c>
    </row>
    <row r="72" spans="1:64" s="75" customFormat="1" ht="12.95" customHeight="1" x14ac:dyDescent="0.2">
      <c r="A72" s="35" t="s">
        <v>251</v>
      </c>
      <c r="B72" s="37" t="s">
        <v>162</v>
      </c>
      <c r="C72" s="36">
        <v>21083.581999999999</v>
      </c>
      <c r="D72" s="36" t="s">
        <v>190</v>
      </c>
      <c r="E72" s="74">
        <f t="shared" si="12"/>
        <v>-8264.6244871873441</v>
      </c>
      <c r="F72" s="39">
        <f t="shared" si="37"/>
        <v>-8265</v>
      </c>
      <c r="G72" s="75">
        <f t="shared" si="38"/>
        <v>1.0631974999960221</v>
      </c>
      <c r="H72" s="75">
        <f t="shared" si="39"/>
        <v>1.0631974999960221</v>
      </c>
      <c r="P72" s="75">
        <f t="shared" si="31"/>
        <v>1.0103851429747122</v>
      </c>
      <c r="Q72" s="76">
        <f t="shared" si="32"/>
        <v>6065.0819999999985</v>
      </c>
      <c r="R72" s="75">
        <f t="shared" si="40"/>
        <v>2.7891450541463044E-3</v>
      </c>
      <c r="S72" s="77">
        <f t="shared" si="41"/>
        <v>0.1</v>
      </c>
      <c r="Z72" s="75">
        <f t="shared" si="18"/>
        <v>-8265</v>
      </c>
      <c r="AA72" s="75">
        <f t="shared" si="19"/>
        <v>1.0733124643136251</v>
      </c>
      <c r="AB72" s="75">
        <f t="shared" si="20"/>
        <v>1.0002701786571091</v>
      </c>
      <c r="AC72" s="75">
        <f t="shared" si="21"/>
        <v>5.281235702130993E-2</v>
      </c>
      <c r="AD72" s="75">
        <f t="shared" si="33"/>
        <v>-1.0114964317603059E-2</v>
      </c>
      <c r="AE72" s="75">
        <f t="shared" si="22"/>
        <v>1.0231250314638313E-5</v>
      </c>
      <c r="AF72" s="75">
        <f t="shared" si="34"/>
        <v>5.281235702130993E-2</v>
      </c>
      <c r="AG72" s="77"/>
      <c r="AH72" s="75">
        <f t="shared" si="23"/>
        <v>6.2927321338912892E-2</v>
      </c>
      <c r="AI72" s="75">
        <f t="shared" si="24"/>
        <v>1.1369845929303235</v>
      </c>
      <c r="AJ72" s="75">
        <f t="shared" si="25"/>
        <v>0.32096867383240474</v>
      </c>
      <c r="AK72" s="75">
        <f t="shared" si="26"/>
        <v>0.169922481179024</v>
      </c>
      <c r="AL72" s="75">
        <f t="shared" si="27"/>
        <v>-2.2492816878706292</v>
      </c>
      <c r="AM72" s="75">
        <f t="shared" si="28"/>
        <v>-2.0906408788665716</v>
      </c>
      <c r="AN72" s="75">
        <f t="shared" si="51"/>
        <v>3.8734042258871622</v>
      </c>
      <c r="AO72" s="75">
        <f t="shared" si="51"/>
        <v>3.873401816084288</v>
      </c>
      <c r="AP72" s="75">
        <f t="shared" si="51"/>
        <v>3.8733869756568562</v>
      </c>
      <c r="AQ72" s="75">
        <f t="shared" si="51"/>
        <v>3.8732955873599009</v>
      </c>
      <c r="AR72" s="75">
        <f t="shared" si="51"/>
        <v>3.8727329775924098</v>
      </c>
      <c r="AS72" s="75">
        <f t="shared" si="51"/>
        <v>3.8692756358202605</v>
      </c>
      <c r="AT72" s="75">
        <f t="shared" si="51"/>
        <v>3.8482575786031683</v>
      </c>
      <c r="AU72" s="75">
        <f t="shared" si="30"/>
        <v>3.7275577204688251</v>
      </c>
      <c r="AW72" s="75">
        <v>2000</v>
      </c>
      <c r="AX72" s="75">
        <f t="shared" si="43"/>
        <v>5.5506339855572878E-2</v>
      </c>
      <c r="AY72" s="75">
        <f t="shared" si="44"/>
        <v>-7.149250604315216E-2</v>
      </c>
      <c r="AZ72" s="75">
        <f t="shared" si="45"/>
        <v>0.12699884589872504</v>
      </c>
      <c r="BA72" s="75">
        <f t="shared" si="46"/>
        <v>1.1559497734948661</v>
      </c>
      <c r="BB72" s="75">
        <f t="shared" si="47"/>
        <v>0.91180204644100571</v>
      </c>
      <c r="BC72" s="75">
        <f t="shared" si="48"/>
        <v>2.3667144567400693</v>
      </c>
      <c r="BD72" s="75">
        <f t="shared" si="49"/>
        <v>2.4505932863842417</v>
      </c>
      <c r="BE72" s="75">
        <f t="shared" si="53"/>
        <v>8.7929145174669667</v>
      </c>
      <c r="BF72" s="75">
        <f t="shared" si="53"/>
        <v>8.7929178626522582</v>
      </c>
      <c r="BG72" s="75">
        <f t="shared" si="53"/>
        <v>8.7929368560408605</v>
      </c>
      <c r="BH72" s="75">
        <f t="shared" si="52"/>
        <v>8.7930446922401053</v>
      </c>
      <c r="BI72" s="75">
        <f t="shared" si="52"/>
        <v>8.7936567780770272</v>
      </c>
      <c r="BJ72" s="75">
        <f t="shared" si="52"/>
        <v>8.7971258523314759</v>
      </c>
      <c r="BK72" s="75">
        <f t="shared" si="52"/>
        <v>8.8166257897692812</v>
      </c>
      <c r="BL72" s="75">
        <f t="shared" si="50"/>
        <v>8.9218304307882779</v>
      </c>
    </row>
    <row r="73" spans="1:64" s="75" customFormat="1" ht="12.95" customHeight="1" x14ac:dyDescent="0.2">
      <c r="A73" s="35" t="s">
        <v>197</v>
      </c>
      <c r="B73" s="37" t="s">
        <v>162</v>
      </c>
      <c r="C73" s="36">
        <v>21499.748</v>
      </c>
      <c r="D73" s="36" t="s">
        <v>190</v>
      </c>
      <c r="E73" s="74">
        <f t="shared" si="12"/>
        <v>-8117.6380004884659</v>
      </c>
      <c r="F73" s="39">
        <f t="shared" si="37"/>
        <v>-8118</v>
      </c>
      <c r="G73" s="75">
        <f t="shared" si="38"/>
        <v>1.0249369999983173</v>
      </c>
      <c r="H73" s="75">
        <f t="shared" si="39"/>
        <v>1.0249369999983173</v>
      </c>
      <c r="P73" s="75">
        <f t="shared" si="31"/>
        <v>0.98062627097920119</v>
      </c>
      <c r="Q73" s="76">
        <f t="shared" si="32"/>
        <v>6481.2479999999996</v>
      </c>
      <c r="R73" s="75">
        <f t="shared" si="40"/>
        <v>1.9634407062055419E-3</v>
      </c>
      <c r="S73" s="77">
        <f t="shared" si="41"/>
        <v>0.1</v>
      </c>
      <c r="Z73" s="75">
        <f t="shared" si="18"/>
        <v>-8118</v>
      </c>
      <c r="AA73" s="75">
        <f t="shared" si="19"/>
        <v>1.0330539339447524</v>
      </c>
      <c r="AB73" s="75">
        <f t="shared" si="20"/>
        <v>0.9725093370327661</v>
      </c>
      <c r="AC73" s="75">
        <f t="shared" si="21"/>
        <v>4.4310729019116146E-2</v>
      </c>
      <c r="AD73" s="75">
        <f t="shared" si="33"/>
        <v>-8.1169339464350898E-3</v>
      </c>
      <c r="AE73" s="75">
        <f t="shared" si="22"/>
        <v>6.5884616690790327E-6</v>
      </c>
      <c r="AF73" s="75">
        <f t="shared" si="34"/>
        <v>4.4310729019116146E-2</v>
      </c>
      <c r="AG73" s="77"/>
      <c r="AH73" s="75">
        <f t="shared" si="23"/>
        <v>5.2427662965551257E-2</v>
      </c>
      <c r="AI73" s="75">
        <f t="shared" si="24"/>
        <v>1.1189984589025472</v>
      </c>
      <c r="AJ73" s="75">
        <f t="shared" si="25"/>
        <v>0.22301332786274911</v>
      </c>
      <c r="AK73" s="75">
        <f t="shared" si="26"/>
        <v>0.18296938292824022</v>
      </c>
      <c r="AL73" s="75">
        <f t="shared" si="27"/>
        <v>-2.1474341488869833</v>
      </c>
      <c r="AM73" s="75">
        <f t="shared" si="28"/>
        <v>-1.8432633152389157</v>
      </c>
      <c r="AN73" s="75">
        <f t="shared" si="51"/>
        <v>3.9615115881956955</v>
      </c>
      <c r="AO73" s="75">
        <f t="shared" si="51"/>
        <v>3.9615099612483071</v>
      </c>
      <c r="AP73" s="75">
        <f t="shared" si="51"/>
        <v>3.9614990360694913</v>
      </c>
      <c r="AQ73" s="75">
        <f t="shared" si="51"/>
        <v>3.9614256752813981</v>
      </c>
      <c r="AR73" s="75">
        <f t="shared" si="51"/>
        <v>3.9609332188409332</v>
      </c>
      <c r="AS73" s="75">
        <f t="shared" si="51"/>
        <v>3.9576341461267943</v>
      </c>
      <c r="AT73" s="75">
        <f t="shared" si="51"/>
        <v>3.9358229127860671</v>
      </c>
      <c r="AU73" s="75">
        <f t="shared" si="30"/>
        <v>3.8019423369731564</v>
      </c>
      <c r="AW73" s="75">
        <v>2200</v>
      </c>
      <c r="AX73" s="75">
        <f t="shared" si="43"/>
        <v>5.8178879603986211E-2</v>
      </c>
      <c r="AY73" s="75">
        <f t="shared" si="44"/>
        <v>-7.2496517790995141E-2</v>
      </c>
      <c r="AZ73" s="75">
        <f t="shared" si="45"/>
        <v>0.13067539739498135</v>
      </c>
      <c r="BA73" s="75">
        <f t="shared" si="46"/>
        <v>1.1767885596188721</v>
      </c>
      <c r="BB73" s="75">
        <f t="shared" si="47"/>
        <v>0.96244110901884572</v>
      </c>
      <c r="BC73" s="75">
        <f t="shared" si="48"/>
        <v>2.5149179940685955</v>
      </c>
      <c r="BD73" s="75">
        <f t="shared" si="49"/>
        <v>3.0863127895052465</v>
      </c>
      <c r="BE73" s="75">
        <f t="shared" si="53"/>
        <v>8.9168858917138039</v>
      </c>
      <c r="BF73" s="75">
        <f t="shared" si="53"/>
        <v>8.9168901691862423</v>
      </c>
      <c r="BG73" s="75">
        <f t="shared" si="53"/>
        <v>8.9169125980272312</v>
      </c>
      <c r="BH73" s="75">
        <f t="shared" si="52"/>
        <v>8.9170301986230438</v>
      </c>
      <c r="BI73" s="75">
        <f t="shared" si="52"/>
        <v>8.9176466850949954</v>
      </c>
      <c r="BJ73" s="75">
        <f t="shared" si="52"/>
        <v>8.9208749905000353</v>
      </c>
      <c r="BK73" s="75">
        <f t="shared" si="52"/>
        <v>8.9376881846297636</v>
      </c>
      <c r="BL73" s="75">
        <f t="shared" si="50"/>
        <v>9.0230339906581154</v>
      </c>
    </row>
    <row r="74" spans="1:64" s="75" customFormat="1" ht="12.95" customHeight="1" x14ac:dyDescent="0.2">
      <c r="A74" s="35" t="s">
        <v>197</v>
      </c>
      <c r="B74" s="37" t="s">
        <v>162</v>
      </c>
      <c r="C74" s="36">
        <v>22802.02</v>
      </c>
      <c r="D74" s="36" t="s">
        <v>190</v>
      </c>
      <c r="E74" s="74">
        <f t="shared" si="12"/>
        <v>-7657.6859957443912</v>
      </c>
      <c r="F74" s="39">
        <f t="shared" si="37"/>
        <v>-7658</v>
      </c>
      <c r="G74" s="75">
        <f t="shared" si="38"/>
        <v>0.88904699999693548</v>
      </c>
      <c r="H74" s="75">
        <f t="shared" si="39"/>
        <v>0.88904699999693548</v>
      </c>
      <c r="P74" s="75">
        <f t="shared" si="31"/>
        <v>0.89018140070628238</v>
      </c>
      <c r="Q74" s="76">
        <f t="shared" si="32"/>
        <v>7783.52</v>
      </c>
      <c r="R74" s="75">
        <f t="shared" si="40"/>
        <v>1.2868649693667373E-6</v>
      </c>
      <c r="S74" s="77">
        <f t="shared" si="41"/>
        <v>0.1</v>
      </c>
      <c r="Z74" s="75">
        <f t="shared" si="18"/>
        <v>-7658</v>
      </c>
      <c r="AA74" s="75">
        <f t="shared" si="19"/>
        <v>0.90874647809059617</v>
      </c>
      <c r="AB74" s="75">
        <f t="shared" si="20"/>
        <v>0.87048192261262169</v>
      </c>
      <c r="AC74" s="75">
        <f t="shared" si="21"/>
        <v>-1.1344007093468944E-3</v>
      </c>
      <c r="AD74" s="75">
        <f t="shared" si="33"/>
        <v>-1.9699478093660683E-2</v>
      </c>
      <c r="AE74" s="75">
        <f t="shared" si="22"/>
        <v>3.880694371626172E-5</v>
      </c>
      <c r="AF74" s="75">
        <f t="shared" si="34"/>
        <v>-1.1344007093468944E-3</v>
      </c>
      <c r="AG74" s="77"/>
      <c r="AH74" s="75">
        <f t="shared" si="23"/>
        <v>1.8565077384313813E-2</v>
      </c>
      <c r="AI74" s="75">
        <f t="shared" si="24"/>
        <v>1.0601431237100234</v>
      </c>
      <c r="AJ74" s="75">
        <f t="shared" si="25"/>
        <v>-7.2503260155669547E-2</v>
      </c>
      <c r="AK74" s="75">
        <f t="shared" si="26"/>
        <v>0.20981237566150152</v>
      </c>
      <c r="AL74" s="75">
        <f t="shared" si="27"/>
        <v>-1.8499626552833324</v>
      </c>
      <c r="AM74" s="75">
        <f t="shared" si="28"/>
        <v>-1.3269256176774118</v>
      </c>
      <c r="AN74" s="75">
        <f t="shared" si="51"/>
        <v>4.22784841319781</v>
      </c>
      <c r="AO74" s="75">
        <f t="shared" si="51"/>
        <v>4.227848182239951</v>
      </c>
      <c r="AP74" s="75">
        <f t="shared" si="51"/>
        <v>4.2278459105362467</v>
      </c>
      <c r="AQ74" s="75">
        <f t="shared" si="51"/>
        <v>4.2278235665594295</v>
      </c>
      <c r="AR74" s="75">
        <f t="shared" si="51"/>
        <v>4.2276038466449251</v>
      </c>
      <c r="AS74" s="75">
        <f t="shared" si="51"/>
        <v>4.2254480873994131</v>
      </c>
      <c r="AT74" s="75">
        <f t="shared" si="51"/>
        <v>4.204743484125804</v>
      </c>
      <c r="AU74" s="75">
        <f t="shared" si="30"/>
        <v>4.034710524673784</v>
      </c>
      <c r="AW74" s="75">
        <v>2400</v>
      </c>
      <c r="AX74" s="75">
        <f t="shared" si="43"/>
        <v>5.9623516268674126E-2</v>
      </c>
      <c r="AY74" s="75">
        <f t="shared" si="44"/>
        <v>-7.2733211859772107E-2</v>
      </c>
      <c r="AZ74" s="75">
        <f t="shared" si="45"/>
        <v>0.13235672812844623</v>
      </c>
      <c r="BA74" s="75">
        <f t="shared" si="46"/>
        <v>1.1942438094676988</v>
      </c>
      <c r="BB74" s="75">
        <f t="shared" si="47"/>
        <v>0.99258976425709733</v>
      </c>
      <c r="BC74" s="75">
        <f t="shared" si="48"/>
        <v>2.6680447317382829</v>
      </c>
      <c r="BD74" s="75">
        <f t="shared" si="49"/>
        <v>4.1442161766342744</v>
      </c>
      <c r="BE74" s="75">
        <f t="shared" si="53"/>
        <v>9.0429000220866165</v>
      </c>
      <c r="BF74" s="75">
        <f t="shared" si="53"/>
        <v>9.04290458704968</v>
      </c>
      <c r="BG74" s="75">
        <f t="shared" si="53"/>
        <v>9.0429271254727741</v>
      </c>
      <c r="BH74" s="75">
        <f t="shared" si="52"/>
        <v>9.0430384006050808</v>
      </c>
      <c r="BI74" s="75">
        <f t="shared" si="52"/>
        <v>9.0435877076287667</v>
      </c>
      <c r="BJ74" s="75">
        <f t="shared" si="52"/>
        <v>9.0462975816743789</v>
      </c>
      <c r="BK74" s="75">
        <f t="shared" si="52"/>
        <v>9.059623959113086</v>
      </c>
      <c r="BL74" s="75">
        <f t="shared" si="50"/>
        <v>9.1242375505279547</v>
      </c>
    </row>
    <row r="75" spans="1:64" s="75" customFormat="1" ht="12.95" customHeight="1" x14ac:dyDescent="0.2">
      <c r="A75" s="35" t="s">
        <v>197</v>
      </c>
      <c r="B75" s="37" t="s">
        <v>162</v>
      </c>
      <c r="C75" s="36">
        <v>25095.199000000001</v>
      </c>
      <c r="D75" s="36" t="s">
        <v>190</v>
      </c>
      <c r="E75" s="74">
        <f t="shared" si="12"/>
        <v>-6847.7536019840918</v>
      </c>
      <c r="F75" s="75">
        <f t="shared" ref="F75:F106" si="54">ROUND(2*E75,0)/2</f>
        <v>-6848</v>
      </c>
      <c r="G75" s="75">
        <f t="shared" si="38"/>
        <v>0.69763199999579228</v>
      </c>
      <c r="H75" s="75">
        <f t="shared" si="39"/>
        <v>0.69763199999579228</v>
      </c>
      <c r="P75" s="75">
        <f t="shared" si="31"/>
        <v>0.74078652751835417</v>
      </c>
      <c r="Q75" s="76">
        <f t="shared" si="32"/>
        <v>10076.699000000001</v>
      </c>
      <c r="R75" s="75">
        <f t="shared" si="40"/>
        <v>1.8623132456955509E-3</v>
      </c>
      <c r="S75" s="77">
        <f t="shared" si="41"/>
        <v>0.1</v>
      </c>
      <c r="Z75" s="75">
        <f t="shared" si="18"/>
        <v>-6848</v>
      </c>
      <c r="AA75" s="75">
        <f t="shared" si="19"/>
        <v>0.70239139379872506</v>
      </c>
      <c r="AB75" s="75">
        <f t="shared" si="20"/>
        <v>0.73602713371542139</v>
      </c>
      <c r="AC75" s="75">
        <f t="shared" si="21"/>
        <v>-4.3154527522561881E-2</v>
      </c>
      <c r="AD75" s="75">
        <f t="shared" si="33"/>
        <v>-4.7593938029327765E-3</v>
      </c>
      <c r="AE75" s="75">
        <f t="shared" si="22"/>
        <v>2.2651829371394917E-6</v>
      </c>
      <c r="AF75" s="75">
        <f t="shared" si="34"/>
        <v>-4.3154527522561881E-2</v>
      </c>
      <c r="AG75" s="77"/>
      <c r="AH75" s="75">
        <f t="shared" si="23"/>
        <v>-3.8395133719629077E-2</v>
      </c>
      <c r="AI75" s="75">
        <f t="shared" si="24"/>
        <v>0.96282525752177761</v>
      </c>
      <c r="AJ75" s="75">
        <f t="shared" si="25"/>
        <v>-0.49938527861502963</v>
      </c>
      <c r="AK75" s="75">
        <f t="shared" si="26"/>
        <v>0.21507316622954165</v>
      </c>
      <c r="AL75" s="75">
        <f t="shared" si="27"/>
        <v>-1.3996404859501079</v>
      </c>
      <c r="AM75" s="75">
        <f t="shared" si="28"/>
        <v>-0.84198114138277702</v>
      </c>
      <c r="AN75" s="75">
        <f t="shared" si="51"/>
        <v>4.6625765053726358</v>
      </c>
      <c r="AO75" s="75">
        <f t="shared" si="51"/>
        <v>4.6625765053714243</v>
      </c>
      <c r="AP75" s="75">
        <f t="shared" si="51"/>
        <v>4.6625765052599109</v>
      </c>
      <c r="AQ75" s="75">
        <f t="shared" si="51"/>
        <v>4.6625764949989534</v>
      </c>
      <c r="AR75" s="75">
        <f t="shared" si="51"/>
        <v>4.6625755508370519</v>
      </c>
      <c r="AS75" s="75">
        <f t="shared" si="51"/>
        <v>4.6624887501754984</v>
      </c>
      <c r="AT75" s="75">
        <f t="shared" si="51"/>
        <v>4.6550671233173295</v>
      </c>
      <c r="AU75" s="75">
        <f t="shared" si="30"/>
        <v>4.4445849421466299</v>
      </c>
      <c r="AW75" s="75">
        <v>2600</v>
      </c>
      <c r="AX75" s="75">
        <f t="shared" si="43"/>
        <v>5.9717263863194522E-2</v>
      </c>
      <c r="AY75" s="75">
        <f t="shared" si="44"/>
        <v>-7.2202588249483071E-2</v>
      </c>
      <c r="AZ75" s="75">
        <f t="shared" si="45"/>
        <v>0.13191985211267759</v>
      </c>
      <c r="BA75" s="75">
        <f t="shared" si="46"/>
        <v>1.2074265798476258</v>
      </c>
      <c r="BB75" s="75">
        <f t="shared" si="47"/>
        <v>0.99937664833455397</v>
      </c>
      <c r="BC75" s="75">
        <f t="shared" si="48"/>
        <v>2.8251699133615933</v>
      </c>
      <c r="BD75" s="75">
        <f t="shared" si="49"/>
        <v>6.2678329015906051</v>
      </c>
      <c r="BE75" s="75">
        <f t="shared" si="53"/>
        <v>9.1705491676460866</v>
      </c>
      <c r="BF75" s="75">
        <f t="shared" si="53"/>
        <v>9.1705530481784585</v>
      </c>
      <c r="BG75" s="75">
        <f t="shared" si="53"/>
        <v>9.1705714177778628</v>
      </c>
      <c r="BH75" s="75">
        <f t="shared" si="52"/>
        <v>9.170658374291337</v>
      </c>
      <c r="BI75" s="75">
        <f t="shared" si="52"/>
        <v>9.1710699753134328</v>
      </c>
      <c r="BJ75" s="75">
        <f t="shared" si="52"/>
        <v>9.1730176580105312</v>
      </c>
      <c r="BK75" s="75">
        <f t="shared" si="52"/>
        <v>9.1822209517244726</v>
      </c>
      <c r="BL75" s="75">
        <f t="shared" si="50"/>
        <v>9.2254411103977922</v>
      </c>
    </row>
    <row r="76" spans="1:64" s="75" customFormat="1" ht="12.95" customHeight="1" x14ac:dyDescent="0.2">
      <c r="A76" s="35" t="s">
        <v>197</v>
      </c>
      <c r="B76" s="37" t="s">
        <v>162</v>
      </c>
      <c r="C76" s="36">
        <v>26227.645</v>
      </c>
      <c r="D76" s="36" t="s">
        <v>190</v>
      </c>
      <c r="E76" s="74">
        <f t="shared" si="12"/>
        <v>-6447.7827756402803</v>
      </c>
      <c r="F76" s="75">
        <f t="shared" si="54"/>
        <v>-6448</v>
      </c>
      <c r="G76" s="75">
        <f t="shared" si="38"/>
        <v>0.61503199999788194</v>
      </c>
      <c r="H76" s="75">
        <f t="shared" si="39"/>
        <v>0.61503199999788194</v>
      </c>
      <c r="P76" s="75">
        <f t="shared" si="31"/>
        <v>0.67165355345797351</v>
      </c>
      <c r="Q76" s="76">
        <f t="shared" si="32"/>
        <v>11209.145</v>
      </c>
      <c r="R76" s="75">
        <f t="shared" si="40"/>
        <v>3.2060003162340074E-3</v>
      </c>
      <c r="S76" s="77">
        <f t="shared" si="41"/>
        <v>0.1</v>
      </c>
      <c r="Z76" s="75">
        <f t="shared" si="18"/>
        <v>-6448</v>
      </c>
      <c r="AA76" s="75">
        <f t="shared" si="19"/>
        <v>0.60881448800617843</v>
      </c>
      <c r="AB76" s="75">
        <f t="shared" si="20"/>
        <v>0.67787106544967701</v>
      </c>
      <c r="AC76" s="75">
        <f t="shared" si="21"/>
        <v>-5.6621553460091567E-2</v>
      </c>
      <c r="AD76" s="75">
        <f t="shared" si="33"/>
        <v>6.217511991703506E-3</v>
      </c>
      <c r="AE76" s="75">
        <f t="shared" si="22"/>
        <v>3.8657455366976901E-6</v>
      </c>
      <c r="AF76" s="75">
        <f t="shared" si="34"/>
        <v>-5.6621553460091567E-2</v>
      </c>
      <c r="AG76" s="77"/>
      <c r="AH76" s="75">
        <f t="shared" si="23"/>
        <v>-6.2839065451795115E-2</v>
      </c>
      <c r="AI76" s="75">
        <f t="shared" si="24"/>
        <v>0.92220247397731714</v>
      </c>
      <c r="AJ76" s="75">
        <f t="shared" si="25"/>
        <v>-0.65651450868886563</v>
      </c>
      <c r="AK76" s="75">
        <f t="shared" si="26"/>
        <v>0.20392639175710484</v>
      </c>
      <c r="AL76" s="75">
        <f t="shared" si="27"/>
        <v>-1.2063409194949963</v>
      </c>
      <c r="AM76" s="75">
        <f t="shared" si="28"/>
        <v>-0.68880131319933968</v>
      </c>
      <c r="AN76" s="75">
        <f t="shared" si="51"/>
        <v>4.862790393903401</v>
      </c>
      <c r="AO76" s="75">
        <f t="shared" si="51"/>
        <v>4.8627903938257466</v>
      </c>
      <c r="AP76" s="75">
        <f t="shared" si="51"/>
        <v>4.8627903962002339</v>
      </c>
      <c r="AQ76" s="75">
        <f t="shared" si="51"/>
        <v>4.8627903235933356</v>
      </c>
      <c r="AR76" s="75">
        <f t="shared" si="51"/>
        <v>4.8627925437460284</v>
      </c>
      <c r="AS76" s="75">
        <f t="shared" si="51"/>
        <v>4.8627246418459249</v>
      </c>
      <c r="AT76" s="75">
        <f t="shared" si="51"/>
        <v>4.8647877932755383</v>
      </c>
      <c r="AU76" s="75">
        <f t="shared" si="30"/>
        <v>4.6469920618863059</v>
      </c>
      <c r="AW76" s="75">
        <v>2800</v>
      </c>
      <c r="AX76" s="75">
        <f t="shared" si="43"/>
        <v>5.8399067456793061E-2</v>
      </c>
      <c r="AY76" s="75">
        <f t="shared" si="44"/>
        <v>-7.0904646960128007E-2</v>
      </c>
      <c r="AZ76" s="75">
        <f t="shared" si="45"/>
        <v>0.12930371441692107</v>
      </c>
      <c r="BA76" s="75">
        <f t="shared" si="46"/>
        <v>1.2155955669305478</v>
      </c>
      <c r="BB76" s="75">
        <f t="shared" si="47"/>
        <v>0.98099850454088877</v>
      </c>
      <c r="BC76" s="75">
        <f t="shared" si="48"/>
        <v>2.9851129630832181</v>
      </c>
      <c r="BD76" s="75">
        <f t="shared" si="49"/>
        <v>12.755120775536897</v>
      </c>
      <c r="BE76" s="75">
        <f t="shared" si="53"/>
        <v>9.2993381032146836</v>
      </c>
      <c r="BF76" s="75">
        <f t="shared" si="53"/>
        <v>9.2993403137831905</v>
      </c>
      <c r="BG76" s="75">
        <f t="shared" si="53"/>
        <v>9.2993505220193899</v>
      </c>
      <c r="BH76" s="75">
        <f t="shared" si="52"/>
        <v>9.2993976627025354</v>
      </c>
      <c r="BI76" s="75">
        <f t="shared" si="52"/>
        <v>9.2996153503512975</v>
      </c>
      <c r="BJ76" s="75">
        <f t="shared" si="52"/>
        <v>9.3006205176833117</v>
      </c>
      <c r="BK76" s="75">
        <f t="shared" si="52"/>
        <v>9.3052602344452104</v>
      </c>
      <c r="BL76" s="75">
        <f t="shared" si="50"/>
        <v>9.3266446702676298</v>
      </c>
    </row>
    <row r="77" spans="1:64" s="75" customFormat="1" ht="12.95" customHeight="1" x14ac:dyDescent="0.2">
      <c r="A77" s="35" t="s">
        <v>197</v>
      </c>
      <c r="B77" s="37" t="s">
        <v>162</v>
      </c>
      <c r="C77" s="36">
        <v>28209.419000000002</v>
      </c>
      <c r="D77" s="36" t="s">
        <v>190</v>
      </c>
      <c r="E77" s="74">
        <f t="shared" si="12"/>
        <v>-5747.8361252863733</v>
      </c>
      <c r="F77" s="75">
        <f t="shared" si="54"/>
        <v>-5748</v>
      </c>
      <c r="G77" s="75">
        <f t="shared" si="38"/>
        <v>0.46398200000112411</v>
      </c>
      <c r="H77" s="75">
        <f t="shared" si="39"/>
        <v>0.46398200000112411</v>
      </c>
      <c r="P77" s="75">
        <f t="shared" si="31"/>
        <v>0.55805628151331788</v>
      </c>
      <c r="Q77" s="76">
        <f t="shared" si="32"/>
        <v>13190.919000000002</v>
      </c>
      <c r="R77" s="75">
        <f t="shared" si="40"/>
        <v>8.8499704420354815E-3</v>
      </c>
      <c r="S77" s="77">
        <f t="shared" si="41"/>
        <v>0.1</v>
      </c>
      <c r="Z77" s="75">
        <f t="shared" si="18"/>
        <v>-5748</v>
      </c>
      <c r="AA77" s="75">
        <f t="shared" si="19"/>
        <v>0.4606645919094815</v>
      </c>
      <c r="AB77" s="75">
        <f t="shared" si="20"/>
        <v>0.56137368960496048</v>
      </c>
      <c r="AC77" s="75">
        <f t="shared" si="21"/>
        <v>-9.4074281512193769E-2</v>
      </c>
      <c r="AD77" s="75">
        <f t="shared" si="33"/>
        <v>3.3174080916426041E-3</v>
      </c>
      <c r="AE77" s="75">
        <f t="shared" si="22"/>
        <v>1.1005196446495824E-6</v>
      </c>
      <c r="AF77" s="75">
        <f t="shared" si="34"/>
        <v>-9.4074281512193769E-2</v>
      </c>
      <c r="AG77" s="77"/>
      <c r="AH77" s="75">
        <f t="shared" si="23"/>
        <v>-9.7391689603836346E-2</v>
      </c>
      <c r="AI77" s="75">
        <f t="shared" si="24"/>
        <v>0.8648295333878262</v>
      </c>
      <c r="AJ77" s="75">
        <f t="shared" si="25"/>
        <v>-0.85189220545787092</v>
      </c>
      <c r="AK77" s="75">
        <f t="shared" si="26"/>
        <v>0.17136911409635469</v>
      </c>
      <c r="AL77" s="75">
        <f t="shared" si="27"/>
        <v>-0.90294181193956258</v>
      </c>
      <c r="AM77" s="75">
        <f t="shared" si="28"/>
        <v>-0.48487048723427689</v>
      </c>
      <c r="AN77" s="75">
        <f t="shared" si="51"/>
        <v>5.1945807178862786</v>
      </c>
      <c r="AO77" s="75">
        <f t="shared" si="51"/>
        <v>5.1945805300111836</v>
      </c>
      <c r="AP77" s="75">
        <f t="shared" si="51"/>
        <v>5.1945823862423879</v>
      </c>
      <c r="AQ77" s="75">
        <f t="shared" si="51"/>
        <v>5.1945640461396465</v>
      </c>
      <c r="AR77" s="75">
        <f t="shared" si="51"/>
        <v>5.1947452234915374</v>
      </c>
      <c r="AS77" s="75">
        <f t="shared" si="51"/>
        <v>5.1929526574096556</v>
      </c>
      <c r="AT77" s="75">
        <f t="shared" si="51"/>
        <v>5.2104268048567652</v>
      </c>
      <c r="AU77" s="75">
        <f t="shared" si="30"/>
        <v>5.0012045214307399</v>
      </c>
      <c r="AW77" s="75">
        <v>3000</v>
      </c>
      <c r="AX77" s="75">
        <f t="shared" si="43"/>
        <v>5.5680350994985126E-2</v>
      </c>
      <c r="AY77" s="75">
        <f t="shared" si="44"/>
        <v>-6.8839387991706955E-2</v>
      </c>
      <c r="AZ77" s="75">
        <f t="shared" si="45"/>
        <v>0.12451973898669208</v>
      </c>
      <c r="BA77" s="75">
        <f t="shared" si="46"/>
        <v>1.2182596691323104</v>
      </c>
      <c r="BB77" s="75">
        <f t="shared" si="47"/>
        <v>0.93707652262342234</v>
      </c>
      <c r="BC77" s="75">
        <f t="shared" si="48"/>
        <v>-3.1366897604317634</v>
      </c>
      <c r="BD77" s="75">
        <f t="shared" si="49"/>
        <v>-407.92159427936383</v>
      </c>
      <c r="BE77" s="75">
        <f t="shared" si="53"/>
        <v>9.4287054307159455</v>
      </c>
      <c r="BF77" s="75">
        <f t="shared" si="53"/>
        <v>9.4287053582710545</v>
      </c>
      <c r="BG77" s="75">
        <f t="shared" si="53"/>
        <v>9.4287050263518424</v>
      </c>
      <c r="BH77" s="75">
        <f t="shared" si="52"/>
        <v>9.428703505604636</v>
      </c>
      <c r="BI77" s="75">
        <f t="shared" si="52"/>
        <v>9.4286965380295911</v>
      </c>
      <c r="BJ77" s="75">
        <f t="shared" si="52"/>
        <v>9.4286646148420008</v>
      </c>
      <c r="BK77" s="75">
        <f t="shared" si="52"/>
        <v>9.4285183531153951</v>
      </c>
      <c r="BL77" s="75">
        <f t="shared" si="50"/>
        <v>9.4278482301374691</v>
      </c>
    </row>
    <row r="78" spans="1:64" s="75" customFormat="1" ht="12.95" customHeight="1" x14ac:dyDescent="0.2">
      <c r="A78" s="35" t="s">
        <v>374</v>
      </c>
      <c r="B78" s="37" t="s">
        <v>162</v>
      </c>
      <c r="C78" s="36">
        <v>33005.408000000003</v>
      </c>
      <c r="D78" s="36" t="s">
        <v>190</v>
      </c>
      <c r="E78" s="74">
        <f t="shared" si="12"/>
        <v>-4053.9313532567744</v>
      </c>
      <c r="F78" s="75">
        <f t="shared" si="54"/>
        <v>-4054</v>
      </c>
      <c r="G78" s="75">
        <f t="shared" si="38"/>
        <v>0.19436100000166334</v>
      </c>
      <c r="H78" s="75">
        <f t="shared" si="39"/>
        <v>0.19436100000166334</v>
      </c>
      <c r="P78" s="75">
        <f t="shared" si="31"/>
        <v>0.32204848014626042</v>
      </c>
      <c r="Q78" s="76">
        <f t="shared" si="32"/>
        <v>17986.908000000003</v>
      </c>
      <c r="R78" s="75">
        <f t="shared" si="40"/>
        <v>1.6304092585676874E-2</v>
      </c>
      <c r="S78" s="77">
        <f t="shared" si="41"/>
        <v>0.1</v>
      </c>
      <c r="Z78" s="75">
        <f t="shared" si="18"/>
        <v>-4054</v>
      </c>
      <c r="AA78" s="75">
        <f t="shared" si="19"/>
        <v>0.18959872613570408</v>
      </c>
      <c r="AB78" s="75">
        <f t="shared" si="20"/>
        <v>0.32681075401221971</v>
      </c>
      <c r="AC78" s="75">
        <f t="shared" si="21"/>
        <v>-0.12768748014459708</v>
      </c>
      <c r="AD78" s="75">
        <f t="shared" si="33"/>
        <v>4.7622738659592601E-3</v>
      </c>
      <c r="AE78" s="75">
        <f t="shared" si="22"/>
        <v>2.267925237439856E-6</v>
      </c>
      <c r="AF78" s="75">
        <f t="shared" si="34"/>
        <v>-0.12768748014459708</v>
      </c>
      <c r="AG78" s="77"/>
      <c r="AH78" s="75">
        <f t="shared" si="23"/>
        <v>-0.13244975401055634</v>
      </c>
      <c r="AI78" s="75">
        <f t="shared" si="24"/>
        <v>0.79031981556286501</v>
      </c>
      <c r="AJ78" s="75">
        <f t="shared" si="25"/>
        <v>-0.99752453635767524</v>
      </c>
      <c r="AK78" s="75">
        <f t="shared" si="26"/>
        <v>6.0602380850353389E-2</v>
      </c>
      <c r="AL78" s="75">
        <f t="shared" si="27"/>
        <v>-0.28135591181138297</v>
      </c>
      <c r="AM78" s="75">
        <f t="shared" si="28"/>
        <v>-0.141613380587087</v>
      </c>
      <c r="AN78" s="75">
        <f t="shared" si="51"/>
        <v>5.9332320980592099</v>
      </c>
      <c r="AO78" s="75">
        <f t="shared" si="51"/>
        <v>5.9332254815839551</v>
      </c>
      <c r="AP78" s="75">
        <f t="shared" si="51"/>
        <v>5.9332577517435885</v>
      </c>
      <c r="AQ78" s="75">
        <f t="shared" si="51"/>
        <v>5.9331003587294253</v>
      </c>
      <c r="AR78" s="75">
        <f t="shared" si="51"/>
        <v>5.9338679348532768</v>
      </c>
      <c r="AS78" s="75">
        <f t="shared" si="51"/>
        <v>5.9301225705594574</v>
      </c>
      <c r="AT78" s="75">
        <f t="shared" si="51"/>
        <v>5.9483503236152595</v>
      </c>
      <c r="AU78" s="75">
        <f t="shared" si="30"/>
        <v>5.8583986735282707</v>
      </c>
      <c r="AW78" s="75">
        <v>3200</v>
      </c>
      <c r="AX78" s="75">
        <f t="shared" si="43"/>
        <v>5.1649018119181211E-2</v>
      </c>
      <c r="AY78" s="75">
        <f t="shared" si="44"/>
        <v>-6.6006811344219873E-2</v>
      </c>
      <c r="AZ78" s="75">
        <f t="shared" si="45"/>
        <v>0.11765582946340108</v>
      </c>
      <c r="BA78" s="75">
        <f t="shared" si="46"/>
        <v>1.2152533157005663</v>
      </c>
      <c r="BB78" s="75">
        <f t="shared" si="47"/>
        <v>0.86882449452807031</v>
      </c>
      <c r="BC78" s="75">
        <f t="shared" si="48"/>
        <v>-2.9753527576597496</v>
      </c>
      <c r="BD78" s="75">
        <f t="shared" si="49"/>
        <v>-12.003086957327056</v>
      </c>
      <c r="BE78" s="75">
        <f t="shared" si="53"/>
        <v>9.5580544839415236</v>
      </c>
      <c r="BF78" s="75">
        <f t="shared" si="53"/>
        <v>9.5580521491037604</v>
      </c>
      <c r="BG78" s="75">
        <f t="shared" si="53"/>
        <v>9.5580413560056279</v>
      </c>
      <c r="BH78" s="75">
        <f t="shared" si="52"/>
        <v>9.5579914636767551</v>
      </c>
      <c r="BI78" s="75">
        <f t="shared" si="52"/>
        <v>9.5577608350209466</v>
      </c>
      <c r="BJ78" s="75">
        <f t="shared" si="52"/>
        <v>9.5566948400056635</v>
      </c>
      <c r="BK78" s="75">
        <f t="shared" si="52"/>
        <v>9.5517696141345603</v>
      </c>
      <c r="BL78" s="75">
        <f t="shared" si="50"/>
        <v>9.5290517900073084</v>
      </c>
    </row>
    <row r="79" spans="1:64" s="75" customFormat="1" ht="12.95" customHeight="1" x14ac:dyDescent="0.2">
      <c r="A79" s="35" t="s">
        <v>374</v>
      </c>
      <c r="B79" s="37" t="s">
        <v>162</v>
      </c>
      <c r="C79" s="36">
        <v>33039.383000000002</v>
      </c>
      <c r="D79" s="36" t="s">
        <v>190</v>
      </c>
      <c r="E79" s="74">
        <f t="shared" si="12"/>
        <v>-4041.9316562954796</v>
      </c>
      <c r="F79" s="75">
        <f t="shared" si="54"/>
        <v>-4042</v>
      </c>
      <c r="G79" s="75">
        <f t="shared" si="38"/>
        <v>0.19350300000223797</v>
      </c>
      <c r="H79" s="75">
        <f t="shared" si="39"/>
        <v>0.19350300000223797</v>
      </c>
      <c r="P79" s="75">
        <f t="shared" si="31"/>
        <v>0.32057299871412054</v>
      </c>
      <c r="Q79" s="76">
        <f t="shared" si="32"/>
        <v>18020.883000000002</v>
      </c>
      <c r="R79" s="75">
        <f t="shared" si="40"/>
        <v>1.6146784572637837E-2</v>
      </c>
      <c r="S79" s="77">
        <f t="shared" si="41"/>
        <v>0.1</v>
      </c>
      <c r="Z79" s="75">
        <f t="shared" si="18"/>
        <v>-4042</v>
      </c>
      <c r="AA79" s="75">
        <f t="shared" si="19"/>
        <v>0.18812089507979499</v>
      </c>
      <c r="AB79" s="75">
        <f t="shared" si="20"/>
        <v>0.32595510363656355</v>
      </c>
      <c r="AC79" s="75">
        <f t="shared" si="21"/>
        <v>-0.12706999871188257</v>
      </c>
      <c r="AD79" s="75">
        <f t="shared" si="33"/>
        <v>5.3821049224429818E-3</v>
      </c>
      <c r="AE79" s="75">
        <f t="shared" si="22"/>
        <v>2.8967053396184977E-6</v>
      </c>
      <c r="AF79" s="75">
        <f t="shared" si="34"/>
        <v>-0.12706999871188257</v>
      </c>
      <c r="AG79" s="77"/>
      <c r="AH79" s="75">
        <f t="shared" si="23"/>
        <v>-0.13245210363432555</v>
      </c>
      <c r="AI79" s="75">
        <f t="shared" si="24"/>
        <v>0.7900743292579312</v>
      </c>
      <c r="AJ79" s="75">
        <f t="shared" si="25"/>
        <v>-0.99722936372627924</v>
      </c>
      <c r="AK79" s="75">
        <f t="shared" si="26"/>
        <v>5.9746473316964213E-2</v>
      </c>
      <c r="AL79" s="75">
        <f t="shared" si="27"/>
        <v>-0.27727633887045289</v>
      </c>
      <c r="AM79" s="75">
        <f t="shared" si="28"/>
        <v>-0.13953328549927546</v>
      </c>
      <c r="AN79" s="75">
        <f t="shared" si="51"/>
        <v>5.9382703558037191</v>
      </c>
      <c r="AO79" s="75">
        <f t="shared" si="51"/>
        <v>5.9382637544413281</v>
      </c>
      <c r="AP79" s="75">
        <f t="shared" si="51"/>
        <v>5.9382958922061029</v>
      </c>
      <c r="AQ79" s="75">
        <f t="shared" si="51"/>
        <v>5.9381394307163333</v>
      </c>
      <c r="AR79" s="75">
        <f t="shared" si="51"/>
        <v>5.9389010747867648</v>
      </c>
      <c r="AS79" s="75">
        <f t="shared" si="51"/>
        <v>5.9351914733779472</v>
      </c>
      <c r="AT79" s="75">
        <f t="shared" si="51"/>
        <v>5.9532133379702064</v>
      </c>
      <c r="AU79" s="75">
        <f t="shared" si="30"/>
        <v>5.8644708871204614</v>
      </c>
      <c r="AW79" s="75">
        <v>3400</v>
      </c>
      <c r="AX79" s="75">
        <f t="shared" si="43"/>
        <v>4.6465548298982057E-2</v>
      </c>
      <c r="AY79" s="75">
        <f t="shared" si="44"/>
        <v>-6.2406917017666777E-2</v>
      </c>
      <c r="AZ79" s="75">
        <f t="shared" si="45"/>
        <v>0.10887246531664883</v>
      </c>
      <c r="BA79" s="75">
        <f t="shared" si="46"/>
        <v>1.2067631531174408</v>
      </c>
      <c r="BB79" s="75">
        <f t="shared" si="47"/>
        <v>0.77896490002098251</v>
      </c>
      <c r="BC79" s="75">
        <f t="shared" si="48"/>
        <v>-2.8155430089591786</v>
      </c>
      <c r="BD79" s="75">
        <f t="shared" si="49"/>
        <v>-6.0795970742684267</v>
      </c>
      <c r="BE79" s="75">
        <f t="shared" si="53"/>
        <v>9.6867897286739773</v>
      </c>
      <c r="BF79" s="75">
        <f t="shared" si="53"/>
        <v>9.6867857767385708</v>
      </c>
      <c r="BG79" s="75">
        <f t="shared" si="53"/>
        <v>9.6867670306562417</v>
      </c>
      <c r="BH79" s="75">
        <f t="shared" si="52"/>
        <v>9.6866781095342649</v>
      </c>
      <c r="BI79" s="75">
        <f t="shared" si="52"/>
        <v>9.6862563454106461</v>
      </c>
      <c r="BJ79" s="75">
        <f t="shared" si="52"/>
        <v>9.6842565115906236</v>
      </c>
      <c r="BK79" s="75">
        <f t="shared" si="52"/>
        <v>9.6747883940794743</v>
      </c>
      <c r="BL79" s="75">
        <f t="shared" si="50"/>
        <v>9.6302553498771459</v>
      </c>
    </row>
    <row r="80" spans="1:64" s="75" customFormat="1" ht="12.95" customHeight="1" x14ac:dyDescent="0.2">
      <c r="A80" s="35" t="s">
        <v>380</v>
      </c>
      <c r="B80" s="37" t="s">
        <v>162</v>
      </c>
      <c r="C80" s="36">
        <v>33172.446000000004</v>
      </c>
      <c r="D80" s="36" t="s">
        <v>190</v>
      </c>
      <c r="E80" s="74">
        <f t="shared" si="12"/>
        <v>-3994.9348740508626</v>
      </c>
      <c r="F80" s="75">
        <f t="shared" si="54"/>
        <v>-3995</v>
      </c>
      <c r="G80" s="75">
        <f t="shared" si="38"/>
        <v>0.18439249999937601</v>
      </c>
      <c r="H80" s="75">
        <f t="shared" si="39"/>
        <v>0.18439249999937601</v>
      </c>
      <c r="P80" s="75">
        <f t="shared" si="31"/>
        <v>0.31482062692062307</v>
      </c>
      <c r="Q80" s="76">
        <f t="shared" si="32"/>
        <v>18153.946000000004</v>
      </c>
      <c r="R80" s="75">
        <f t="shared" si="40"/>
        <v>1.701149629218493E-2</v>
      </c>
      <c r="S80" s="77">
        <f t="shared" si="41"/>
        <v>0.1</v>
      </c>
      <c r="Z80" s="75">
        <f t="shared" si="18"/>
        <v>-3995</v>
      </c>
      <c r="AA80" s="75">
        <f t="shared" si="19"/>
        <v>0.18239165588896672</v>
      </c>
      <c r="AB80" s="75">
        <f t="shared" si="20"/>
        <v>0.31682147103103236</v>
      </c>
      <c r="AC80" s="75">
        <f t="shared" si="21"/>
        <v>-0.13042812692124706</v>
      </c>
      <c r="AD80" s="75">
        <f t="shared" si="33"/>
        <v>2.0008441104092944E-3</v>
      </c>
      <c r="AE80" s="75">
        <f t="shared" si="22"/>
        <v>4.0033771541595614E-7</v>
      </c>
      <c r="AF80" s="75">
        <f t="shared" si="34"/>
        <v>-0.13042812692124706</v>
      </c>
      <c r="AG80" s="77"/>
      <c r="AH80" s="75">
        <f t="shared" si="23"/>
        <v>-0.13242897103165635</v>
      </c>
      <c r="AI80" s="75">
        <f t="shared" si="24"/>
        <v>0.78914786410154003</v>
      </c>
      <c r="AJ80" s="75">
        <f t="shared" si="25"/>
        <v>-0.99591567422635685</v>
      </c>
      <c r="AK80" s="75">
        <f t="shared" si="26"/>
        <v>5.6389760572107303E-2</v>
      </c>
      <c r="AL80" s="75">
        <f t="shared" si="27"/>
        <v>-0.26132187792331862</v>
      </c>
      <c r="AM80" s="75">
        <f t="shared" si="28"/>
        <v>-0.1314096120880687</v>
      </c>
      <c r="AN80" s="75">
        <f t="shared" si="51"/>
        <v>5.9579887855880651</v>
      </c>
      <c r="AO80" s="75">
        <f t="shared" si="51"/>
        <v>5.9579822688030131</v>
      </c>
      <c r="AP80" s="75">
        <f t="shared" si="51"/>
        <v>5.9580137777434263</v>
      </c>
      <c r="AQ80" s="75">
        <f t="shared" si="51"/>
        <v>5.95786142753607</v>
      </c>
      <c r="AR80" s="75">
        <f t="shared" si="51"/>
        <v>5.9585979899445274</v>
      </c>
      <c r="AS80" s="75">
        <f t="shared" si="51"/>
        <v>5.9550352550563126</v>
      </c>
      <c r="AT80" s="75">
        <f t="shared" si="51"/>
        <v>5.9722290580686028</v>
      </c>
      <c r="AU80" s="75">
        <f t="shared" si="30"/>
        <v>5.8882537236898731</v>
      </c>
      <c r="AW80" s="75">
        <v>3600</v>
      </c>
      <c r="AX80" s="75">
        <f t="shared" si="43"/>
        <v>4.0351559489807343E-2</v>
      </c>
      <c r="AY80" s="75">
        <f t="shared" si="44"/>
        <v>-5.8039705012047707E-2</v>
      </c>
      <c r="AZ80" s="75">
        <f t="shared" si="45"/>
        <v>9.839126450185505E-2</v>
      </c>
      <c r="BA80" s="75">
        <f t="shared" si="46"/>
        <v>1.1932980080083677</v>
      </c>
      <c r="BB80" s="75">
        <f t="shared" si="47"/>
        <v>0.67140244614163114</v>
      </c>
      <c r="BC80" s="75">
        <f t="shared" si="48"/>
        <v>-2.6586291594010838</v>
      </c>
      <c r="BD80" s="75">
        <f t="shared" si="49"/>
        <v>-4.0602911506737023</v>
      </c>
      <c r="BE80" s="75">
        <f t="shared" si="53"/>
        <v>9.8143529823946043</v>
      </c>
      <c r="BF80" s="75">
        <f t="shared" si="53"/>
        <v>9.8143484092720961</v>
      </c>
      <c r="BG80" s="75">
        <f t="shared" si="53"/>
        <v>9.8143257598860352</v>
      </c>
      <c r="BH80" s="75">
        <f t="shared" si="52"/>
        <v>9.8142135869685809</v>
      </c>
      <c r="BI80" s="75">
        <f t="shared" si="52"/>
        <v>9.8136581175897639</v>
      </c>
      <c r="BJ80" s="75">
        <f t="shared" si="52"/>
        <v>9.810909344917313</v>
      </c>
      <c r="BK80" s="75">
        <f t="shared" si="52"/>
        <v>9.7973514486037825</v>
      </c>
      <c r="BL80" s="75">
        <f t="shared" si="50"/>
        <v>9.7314589097469835</v>
      </c>
    </row>
    <row r="81" spans="1:64" s="75" customFormat="1" ht="12.95" customHeight="1" x14ac:dyDescent="0.2">
      <c r="A81" s="35" t="s">
        <v>380</v>
      </c>
      <c r="B81" s="37" t="s">
        <v>162</v>
      </c>
      <c r="C81" s="36">
        <v>33390.457000000002</v>
      </c>
      <c r="D81" s="36" t="s">
        <v>190</v>
      </c>
      <c r="E81" s="74">
        <f t="shared" si="12"/>
        <v>-3917.9351408873918</v>
      </c>
      <c r="F81" s="75">
        <f t="shared" si="54"/>
        <v>-3918</v>
      </c>
      <c r="G81" s="75">
        <f t="shared" si="38"/>
        <v>0.18363700000190875</v>
      </c>
      <c r="H81" s="75">
        <f t="shared" si="39"/>
        <v>0.18363700000190875</v>
      </c>
      <c r="P81" s="75">
        <f t="shared" si="31"/>
        <v>0.30548810781542168</v>
      </c>
      <c r="Q81" s="76">
        <f t="shared" si="32"/>
        <v>18371.957000000002</v>
      </c>
      <c r="R81" s="75">
        <f t="shared" si="40"/>
        <v>1.4847692475380354E-2</v>
      </c>
      <c r="S81" s="77">
        <f t="shared" si="41"/>
        <v>0.1</v>
      </c>
      <c r="Z81" s="75">
        <f t="shared" si="18"/>
        <v>-3918</v>
      </c>
      <c r="AA81" s="75">
        <f t="shared" si="19"/>
        <v>0.17320797478856254</v>
      </c>
      <c r="AB81" s="75">
        <f t="shared" si="20"/>
        <v>0.31591713302876789</v>
      </c>
      <c r="AC81" s="75">
        <f t="shared" si="21"/>
        <v>-0.12185110781351294</v>
      </c>
      <c r="AD81" s="75">
        <f t="shared" si="33"/>
        <v>1.042902521334621E-2</v>
      </c>
      <c r="AE81" s="75">
        <f t="shared" si="22"/>
        <v>1.0876456690061098E-5</v>
      </c>
      <c r="AF81" s="75">
        <f t="shared" si="34"/>
        <v>-0.12185110781351294</v>
      </c>
      <c r="AG81" s="77"/>
      <c r="AH81" s="75">
        <f t="shared" si="23"/>
        <v>-0.13228013302685915</v>
      </c>
      <c r="AI81" s="75">
        <f t="shared" si="24"/>
        <v>0.78775006813048687</v>
      </c>
      <c r="AJ81" s="75">
        <f t="shared" si="25"/>
        <v>-0.99322478496575617</v>
      </c>
      <c r="AK81" s="75">
        <f t="shared" si="26"/>
        <v>5.087626884618443E-2</v>
      </c>
      <c r="AL81" s="75">
        <f t="shared" si="27"/>
        <v>-0.23526112286785814</v>
      </c>
      <c r="AM81" s="75">
        <f t="shared" si="28"/>
        <v>-0.11817613059723032</v>
      </c>
      <c r="AN81" s="75">
        <f t="shared" si="51"/>
        <v>5.9902455681837825</v>
      </c>
      <c r="AO81" s="75">
        <f t="shared" si="51"/>
        <v>5.9902392785122318</v>
      </c>
      <c r="AP81" s="75">
        <f t="shared" si="51"/>
        <v>5.9902693777215541</v>
      </c>
      <c r="AQ81" s="75">
        <f t="shared" si="51"/>
        <v>5.9901253355463622</v>
      </c>
      <c r="AR81" s="75">
        <f t="shared" si="51"/>
        <v>5.9908146042578831</v>
      </c>
      <c r="AS81" s="75">
        <f t="shared" si="51"/>
        <v>5.9875150226444527</v>
      </c>
      <c r="AT81" s="75">
        <f t="shared" si="51"/>
        <v>6.0032810761618123</v>
      </c>
      <c r="AU81" s="75">
        <f t="shared" si="30"/>
        <v>5.9272170942397615</v>
      </c>
      <c r="AW81" s="75">
        <v>3800</v>
      </c>
      <c r="AX81" s="75">
        <f t="shared" si="43"/>
        <v>3.3572898190711922E-2</v>
      </c>
      <c r="AY81" s="75">
        <f t="shared" si="44"/>
        <v>-5.290517532736258E-2</v>
      </c>
      <c r="AZ81" s="75">
        <f t="shared" si="45"/>
        <v>8.6478073518074502E-2</v>
      </c>
      <c r="BA81" s="75">
        <f t="shared" si="46"/>
        <v>1.1756112049288103</v>
      </c>
      <c r="BB81" s="75">
        <f t="shared" si="47"/>
        <v>0.55073783589108871</v>
      </c>
      <c r="BC81" s="75">
        <f t="shared" si="48"/>
        <v>-2.505777544484312</v>
      </c>
      <c r="BD81" s="75">
        <f t="shared" si="49"/>
        <v>-3.0388784191087947</v>
      </c>
      <c r="BE81" s="75">
        <f t="shared" si="53"/>
        <v>9.9402538310392039</v>
      </c>
      <c r="BF81" s="75">
        <f t="shared" si="53"/>
        <v>9.9402495961012622</v>
      </c>
      <c r="BG81" s="75">
        <f t="shared" si="53"/>
        <v>9.9402272955177082</v>
      </c>
      <c r="BH81" s="75">
        <f t="shared" si="52"/>
        <v>9.9401098684499321</v>
      </c>
      <c r="BI81" s="75">
        <f t="shared" si="52"/>
        <v>9.9394916673620965</v>
      </c>
      <c r="BJ81" s="75">
        <f t="shared" si="52"/>
        <v>9.9362406667721803</v>
      </c>
      <c r="BK81" s="75">
        <f t="shared" si="52"/>
        <v>9.9192401969915327</v>
      </c>
      <c r="BL81" s="75">
        <f t="shared" si="50"/>
        <v>9.8326624696168228</v>
      </c>
    </row>
    <row r="82" spans="1:64" s="75" customFormat="1" ht="12.95" customHeight="1" x14ac:dyDescent="0.2">
      <c r="A82" s="35" t="s">
        <v>380</v>
      </c>
      <c r="B82" s="37" t="s">
        <v>162</v>
      </c>
      <c r="C82" s="36">
        <v>33557.499000000003</v>
      </c>
      <c r="D82" s="36" t="s">
        <v>190</v>
      </c>
      <c r="E82" s="74">
        <f t="shared" si="12"/>
        <v>-3858.9372489136254</v>
      </c>
      <c r="F82" s="75">
        <f t="shared" si="54"/>
        <v>-3859</v>
      </c>
      <c r="G82" s="75">
        <f t="shared" si="38"/>
        <v>0.17766850000043632</v>
      </c>
      <c r="H82" s="75">
        <f t="shared" si="39"/>
        <v>0.17766850000043632</v>
      </c>
      <c r="P82" s="75">
        <f t="shared" si="31"/>
        <v>0.298414178516205</v>
      </c>
      <c r="Q82" s="76">
        <f t="shared" si="32"/>
        <v>18538.999000000003</v>
      </c>
      <c r="R82" s="75">
        <f t="shared" si="40"/>
        <v>1.457951888023336E-2</v>
      </c>
      <c r="S82" s="77">
        <f t="shared" si="41"/>
        <v>0.1</v>
      </c>
      <c r="Z82" s="75">
        <f t="shared" si="18"/>
        <v>-3859</v>
      </c>
      <c r="AA82" s="75">
        <f t="shared" si="19"/>
        <v>0.16634086094155032</v>
      </c>
      <c r="AB82" s="75">
        <f t="shared" si="20"/>
        <v>0.30974181757509101</v>
      </c>
      <c r="AC82" s="75">
        <f t="shared" si="21"/>
        <v>-0.12074567851576867</v>
      </c>
      <c r="AD82" s="75">
        <f t="shared" si="33"/>
        <v>1.1327639058886008E-2</v>
      </c>
      <c r="AE82" s="75">
        <f t="shared" si="22"/>
        <v>1.2831540664839987E-5</v>
      </c>
      <c r="AF82" s="75">
        <f t="shared" si="34"/>
        <v>-0.12074567851576867</v>
      </c>
      <c r="AG82" s="77"/>
      <c r="AH82" s="75">
        <f t="shared" si="23"/>
        <v>-0.13207331757465468</v>
      </c>
      <c r="AI82" s="75">
        <f t="shared" si="24"/>
        <v>0.78677930565791143</v>
      </c>
      <c r="AJ82" s="75">
        <f t="shared" si="25"/>
        <v>-0.99071450731633481</v>
      </c>
      <c r="AK82" s="75">
        <f t="shared" si="26"/>
        <v>4.6640795604275948E-2</v>
      </c>
      <c r="AL82" s="75">
        <f t="shared" si="27"/>
        <v>-0.21535218871173492</v>
      </c>
      <c r="AM82" s="75">
        <f t="shared" si="28"/>
        <v>-0.1080941706412242</v>
      </c>
      <c r="AN82" s="75">
        <f t="shared" si="51"/>
        <v>6.0149248263963484</v>
      </c>
      <c r="AO82" s="75">
        <f t="shared" si="51"/>
        <v>6.0149187854848805</v>
      </c>
      <c r="AP82" s="75">
        <f t="shared" si="51"/>
        <v>6.0149474893635411</v>
      </c>
      <c r="AQ82" s="75">
        <f t="shared" si="51"/>
        <v>6.0148110985472414</v>
      </c>
      <c r="AR82" s="75">
        <f t="shared" si="51"/>
        <v>6.0154591345707109</v>
      </c>
      <c r="AS82" s="75">
        <f t="shared" si="51"/>
        <v>6.0123790777569388</v>
      </c>
      <c r="AT82" s="75">
        <f t="shared" si="51"/>
        <v>6.0269954113823898</v>
      </c>
      <c r="AU82" s="75">
        <f t="shared" si="30"/>
        <v>5.957072144401363</v>
      </c>
      <c r="AW82" s="75">
        <v>4000</v>
      </c>
      <c r="AX82" s="75">
        <f t="shared" si="43"/>
        <v>2.6420331035584305E-2</v>
      </c>
      <c r="AY82" s="75">
        <f t="shared" si="44"/>
        <v>-4.7003327963611452E-2</v>
      </c>
      <c r="AZ82" s="75">
        <f t="shared" si="45"/>
        <v>7.3423658999195757E-2</v>
      </c>
      <c r="BA82" s="75">
        <f t="shared" si="46"/>
        <v>1.1545971807810718</v>
      </c>
      <c r="BB82" s="75">
        <f t="shared" si="47"/>
        <v>0.4217429859427303</v>
      </c>
      <c r="BC82" s="75">
        <f t="shared" si="48"/>
        <v>-2.3578963579851417</v>
      </c>
      <c r="BD82" s="75">
        <f t="shared" si="49"/>
        <v>-2.4200360652561388</v>
      </c>
      <c r="BE82" s="75">
        <f t="shared" si="53"/>
        <v>10.064090280303818</v>
      </c>
      <c r="BF82" s="75">
        <f t="shared" si="53"/>
        <v>10.06408700257813</v>
      </c>
      <c r="BG82" s="75">
        <f t="shared" si="53"/>
        <v>10.064068289665464</v>
      </c>
      <c r="BH82" s="75">
        <f t="shared" si="52"/>
        <v>10.063961460481535</v>
      </c>
      <c r="BI82" s="75">
        <f t="shared" si="52"/>
        <v>10.063351751183083</v>
      </c>
      <c r="BJ82" s="75">
        <f t="shared" si="52"/>
        <v>10.059877201223207</v>
      </c>
      <c r="BK82" s="75">
        <f t="shared" si="52"/>
        <v>10.040242958985813</v>
      </c>
      <c r="BL82" s="75">
        <f t="shared" si="50"/>
        <v>9.9338660294866621</v>
      </c>
    </row>
    <row r="83" spans="1:64" s="75" customFormat="1" ht="12.95" customHeight="1" x14ac:dyDescent="0.2">
      <c r="A83" s="35" t="s">
        <v>380</v>
      </c>
      <c r="B83" s="37" t="s">
        <v>162</v>
      </c>
      <c r="C83" s="36">
        <v>33744.358</v>
      </c>
      <c r="D83" s="36" t="s">
        <v>190</v>
      </c>
      <c r="E83" s="74">
        <f t="shared" si="12"/>
        <v>-3792.9401517983752</v>
      </c>
      <c r="F83" s="75">
        <f t="shared" si="54"/>
        <v>-3793</v>
      </c>
      <c r="G83" s="75">
        <f t="shared" si="38"/>
        <v>0.16944949999742676</v>
      </c>
      <c r="H83" s="75">
        <f t="shared" si="39"/>
        <v>0.16944949999742676</v>
      </c>
      <c r="P83" s="75">
        <f t="shared" si="31"/>
        <v>0.29058009910527727</v>
      </c>
      <c r="Q83" s="76">
        <f t="shared" si="32"/>
        <v>18725.858</v>
      </c>
      <c r="R83" s="75">
        <f t="shared" si="40"/>
        <v>1.4672622040226796E-2</v>
      </c>
      <c r="S83" s="77">
        <f t="shared" si="41"/>
        <v>0.1</v>
      </c>
      <c r="Z83" s="75">
        <f t="shared" si="18"/>
        <v>-3793</v>
      </c>
      <c r="AA83" s="75">
        <f t="shared" si="19"/>
        <v>0.15883297643116218</v>
      </c>
      <c r="AB83" s="75">
        <f t="shared" si="20"/>
        <v>0.30119662267154185</v>
      </c>
      <c r="AC83" s="75">
        <f t="shared" si="21"/>
        <v>-0.12113059910785051</v>
      </c>
      <c r="AD83" s="75">
        <f t="shared" si="33"/>
        <v>1.061652356626458E-2</v>
      </c>
      <c r="AE83" s="75">
        <f t="shared" si="22"/>
        <v>1.127105726330512E-5</v>
      </c>
      <c r="AF83" s="75">
        <f t="shared" si="34"/>
        <v>-0.12113059910785051</v>
      </c>
      <c r="AG83" s="77"/>
      <c r="AH83" s="75">
        <f t="shared" si="23"/>
        <v>-0.13174712267411509</v>
      </c>
      <c r="AI83" s="75">
        <f t="shared" si="24"/>
        <v>0.78579584907645483</v>
      </c>
      <c r="AJ83" s="75">
        <f t="shared" si="25"/>
        <v>-0.98744987896543646</v>
      </c>
      <c r="AK83" s="75">
        <f t="shared" si="26"/>
        <v>4.1892839930533457E-2</v>
      </c>
      <c r="AL83" s="75">
        <f t="shared" si="27"/>
        <v>-0.19313653863356764</v>
      </c>
      <c r="AM83" s="75">
        <f t="shared" si="28"/>
        <v>-9.6869573515752996E-2</v>
      </c>
      <c r="AN83" s="75">
        <f t="shared" si="51"/>
        <v>6.0424977904797617</v>
      </c>
      <c r="AO83" s="75">
        <f t="shared" si="51"/>
        <v>6.0424921036081711</v>
      </c>
      <c r="AP83" s="75">
        <f t="shared" si="51"/>
        <v>6.0425189321269377</v>
      </c>
      <c r="AQ83" s="75">
        <f t="shared" si="51"/>
        <v>6.0423923637282808</v>
      </c>
      <c r="AR83" s="75">
        <f t="shared" si="51"/>
        <v>6.0429894386258605</v>
      </c>
      <c r="AS83" s="75">
        <f t="shared" si="51"/>
        <v>6.0401720224626203</v>
      </c>
      <c r="AT83" s="75">
        <f t="shared" si="51"/>
        <v>6.0534497212840561</v>
      </c>
      <c r="AU83" s="75">
        <f t="shared" si="30"/>
        <v>5.99046931915841</v>
      </c>
      <c r="AW83" s="75">
        <v>4200</v>
      </c>
      <c r="AX83" s="75">
        <f t="shared" si="43"/>
        <v>1.9190949757446417E-2</v>
      </c>
      <c r="AY83" s="75">
        <f t="shared" si="44"/>
        <v>-4.0334162920794364E-2</v>
      </c>
      <c r="AZ83" s="75">
        <f t="shared" si="45"/>
        <v>5.9525112678240781E-2</v>
      </c>
      <c r="BA83" s="75">
        <f t="shared" si="46"/>
        <v>1.1311876269057881</v>
      </c>
      <c r="BB83" s="75">
        <f t="shared" si="47"/>
        <v>0.28890911315244128</v>
      </c>
      <c r="BC83" s="75">
        <f t="shared" si="48"/>
        <v>-2.2156167511304661</v>
      </c>
      <c r="BD83" s="75">
        <f t="shared" si="49"/>
        <v>-2.0033026465677071</v>
      </c>
      <c r="BE83" s="75">
        <f t="shared" si="53"/>
        <v>10.185558219215439</v>
      </c>
      <c r="BF83" s="75">
        <f t="shared" si="53"/>
        <v>10.18555607743634</v>
      </c>
      <c r="BG83" s="75">
        <f t="shared" si="53"/>
        <v>10.185542529447197</v>
      </c>
      <c r="BH83" s="75">
        <f t="shared" si="52"/>
        <v>10.185456834643031</v>
      </c>
      <c r="BI83" s="75">
        <f t="shared" si="52"/>
        <v>10.184914952954056</v>
      </c>
      <c r="BJ83" s="75">
        <f t="shared" si="52"/>
        <v>10.18149485994754</v>
      </c>
      <c r="BK83" s="75">
        <f t="shared" si="52"/>
        <v>10.16015712100209</v>
      </c>
      <c r="BL83" s="75">
        <f t="shared" si="50"/>
        <v>10.0350695893565</v>
      </c>
    </row>
    <row r="84" spans="1:64" s="75" customFormat="1" ht="12.95" customHeight="1" x14ac:dyDescent="0.2">
      <c r="A84" s="35" t="s">
        <v>380</v>
      </c>
      <c r="B84" s="37" t="s">
        <v>162</v>
      </c>
      <c r="C84" s="36">
        <v>33928.383000000002</v>
      </c>
      <c r="D84" s="36" t="s">
        <v>190</v>
      </c>
      <c r="E84" s="74">
        <f t="shared" si="12"/>
        <v>-3727.9440007077974</v>
      </c>
      <c r="F84" s="75">
        <f t="shared" si="54"/>
        <v>-3728</v>
      </c>
      <c r="G84" s="75">
        <f t="shared" si="38"/>
        <v>0.15855200000078185</v>
      </c>
      <c r="H84" s="75">
        <f t="shared" si="39"/>
        <v>0.15855200000078185</v>
      </c>
      <c r="P84" s="75">
        <f t="shared" si="31"/>
        <v>0.28294638924270799</v>
      </c>
      <c r="Q84" s="76">
        <f t="shared" si="32"/>
        <v>18909.883000000002</v>
      </c>
      <c r="R84" s="75">
        <f t="shared" si="40"/>
        <v>1.5473964074871829E-2</v>
      </c>
      <c r="S84" s="77">
        <f t="shared" si="41"/>
        <v>0.1</v>
      </c>
      <c r="Z84" s="75">
        <f t="shared" si="18"/>
        <v>-3728</v>
      </c>
      <c r="AA84" s="75">
        <f t="shared" si="19"/>
        <v>0.15161786348542791</v>
      </c>
      <c r="AB84" s="75">
        <f t="shared" si="20"/>
        <v>0.28988052575806189</v>
      </c>
      <c r="AC84" s="75">
        <f t="shared" si="21"/>
        <v>-0.12439438924192614</v>
      </c>
      <c r="AD84" s="75">
        <f t="shared" si="33"/>
        <v>6.9341365153539336E-3</v>
      </c>
      <c r="AE84" s="75">
        <f t="shared" si="22"/>
        <v>4.8082249213564798E-6</v>
      </c>
      <c r="AF84" s="75">
        <f t="shared" si="34"/>
        <v>-0.12439438924192614</v>
      </c>
      <c r="AG84" s="77"/>
      <c r="AH84" s="75">
        <f t="shared" si="23"/>
        <v>-0.13132852575728007</v>
      </c>
      <c r="AI84" s="75">
        <f t="shared" si="24"/>
        <v>0.78493252410199776</v>
      </c>
      <c r="AJ84" s="75">
        <f t="shared" si="25"/>
        <v>-0.98376762080511482</v>
      </c>
      <c r="AK84" s="75">
        <f t="shared" si="26"/>
        <v>3.7207648691961498E-2</v>
      </c>
      <c r="AL84" s="75">
        <f t="shared" si="27"/>
        <v>-0.17130884295829341</v>
      </c>
      <c r="AM84" s="75">
        <f t="shared" si="28"/>
        <v>-8.5864511069402669E-2</v>
      </c>
      <c r="AN84" s="75">
        <f t="shared" si="51"/>
        <v>6.0696210878262109</v>
      </c>
      <c r="AO84" s="75">
        <f t="shared" si="51"/>
        <v>6.0696158252705823</v>
      </c>
      <c r="AP84" s="75">
        <f t="shared" si="51"/>
        <v>6.0696404968839976</v>
      </c>
      <c r="AQ84" s="75">
        <f t="shared" si="51"/>
        <v>6.0695248316904769</v>
      </c>
      <c r="AR84" s="75">
        <f t="shared" si="51"/>
        <v>6.0700670669434587</v>
      </c>
      <c r="AS84" s="75">
        <f t="shared" si="51"/>
        <v>6.0675245300118847</v>
      </c>
      <c r="AT84" s="75">
        <f t="shared" si="51"/>
        <v>6.0794345180892586</v>
      </c>
      <c r="AU84" s="75">
        <f t="shared" si="30"/>
        <v>6.0233604761161077</v>
      </c>
      <c r="AW84" s="75">
        <v>4400</v>
      </c>
      <c r="AX84" s="75">
        <f t="shared" si="43"/>
        <v>1.2172622148795477E-2</v>
      </c>
      <c r="AY84" s="75">
        <f t="shared" si="44"/>
        <v>-3.2897680198911206E-2</v>
      </c>
      <c r="AZ84" s="75">
        <f t="shared" si="45"/>
        <v>4.5070302347706682E-2</v>
      </c>
      <c r="BA84" s="75">
        <f t="shared" si="46"/>
        <v>1.1062666164307735</v>
      </c>
      <c r="BB84" s="75">
        <f t="shared" si="47"/>
        <v>0.15613464843368005</v>
      </c>
      <c r="BC84" s="75">
        <f t="shared" si="48"/>
        <v>-2.0793056738754729</v>
      </c>
      <c r="BD84" s="75">
        <f t="shared" si="49"/>
        <v>-1.7022606775935523</v>
      </c>
      <c r="BE84" s="75">
        <f t="shared" si="53"/>
        <v>10.304450701055167</v>
      </c>
      <c r="BF84" s="75">
        <f t="shared" si="53"/>
        <v>10.304449529135454</v>
      </c>
      <c r="BG84" s="75">
        <f t="shared" si="53"/>
        <v>10.304441105453037</v>
      </c>
      <c r="BH84" s="75">
        <f t="shared" si="52"/>
        <v>10.304380559097575</v>
      </c>
      <c r="BI84" s="75">
        <f t="shared" si="52"/>
        <v>10.303945504283327</v>
      </c>
      <c r="BJ84" s="75">
        <f t="shared" si="52"/>
        <v>10.300826116887597</v>
      </c>
      <c r="BK84" s="75">
        <f t="shared" si="52"/>
        <v>10.27879120955847</v>
      </c>
      <c r="BL84" s="75">
        <f t="shared" si="50"/>
        <v>10.136273149226337</v>
      </c>
    </row>
    <row r="85" spans="1:64" s="75" customFormat="1" ht="12.95" customHeight="1" x14ac:dyDescent="0.2">
      <c r="A85" s="35" t="s">
        <v>380</v>
      </c>
      <c r="B85" s="37" t="s">
        <v>162</v>
      </c>
      <c r="C85" s="36">
        <v>33945.377999999997</v>
      </c>
      <c r="D85" s="36" t="s">
        <v>190</v>
      </c>
      <c r="E85" s="74">
        <f t="shared" ref="E85:E148" si="55">+(C85-C$7)/C$8</f>
        <v>-3721.9415032874244</v>
      </c>
      <c r="F85" s="75">
        <f t="shared" si="54"/>
        <v>-3722</v>
      </c>
      <c r="G85" s="75">
        <f t="shared" ref="G85:G116" si="56">+C85-(C$7+F85*C$8)</f>
        <v>0.16562299999350216</v>
      </c>
      <c r="H85" s="75">
        <f t="shared" ref="H85:H96" si="57">+G85</f>
        <v>0.16562299999350216</v>
      </c>
      <c r="P85" s="75">
        <f t="shared" si="31"/>
        <v>0.28224582506818874</v>
      </c>
      <c r="Q85" s="76">
        <f t="shared" ref="Q85:Q148" si="58">+C85-15018.5</f>
        <v>18926.877999999997</v>
      </c>
      <c r="R85" s="75">
        <f t="shared" ref="R85:R116" si="59">+(P85-G85)^2</f>
        <v>1.3600883328400945E-2</v>
      </c>
      <c r="S85" s="77">
        <f t="shared" ref="S85:S104" si="60">S$16</f>
        <v>0.1</v>
      </c>
      <c r="Z85" s="75">
        <f t="shared" ref="Z85:Z148" si="61">F85</f>
        <v>-3722</v>
      </c>
      <c r="AA85" s="75">
        <f t="shared" ref="AA85:AA148" si="62">AB$3+AB$4*Z85+AB$5*Z85^2+AH85</f>
        <v>0.15096078899768181</v>
      </c>
      <c r="AB85" s="75">
        <f t="shared" ref="AB85:AB148" si="63">IF(S85&lt;&gt;0,G85-AH85, -9999)</f>
        <v>0.29690803606400906</v>
      </c>
      <c r="AC85" s="75">
        <f t="shared" ref="AC85:AC148" si="64">+G85-P85</f>
        <v>-0.11662282507468658</v>
      </c>
      <c r="AD85" s="75">
        <f t="shared" si="33"/>
        <v>1.4662210995820352E-2</v>
      </c>
      <c r="AE85" s="75">
        <f t="shared" ref="AE85:AE148" si="65">+(G85-AA85)^2*S85</f>
        <v>2.1498043128595523E-5</v>
      </c>
      <c r="AF85" s="75">
        <f t="shared" si="34"/>
        <v>-0.11662282507468658</v>
      </c>
      <c r="AG85" s="77"/>
      <c r="AH85" s="75">
        <f t="shared" ref="AH85:AH148" si="66">$AB$6*($AB$11/AI85*AJ85+$AB$12)</f>
        <v>-0.13128503607050693</v>
      </c>
      <c r="AI85" s="75">
        <f t="shared" ref="AI85:AI148" si="67">1+$AB$7*COS(AL85)</f>
        <v>0.78485807919969752</v>
      </c>
      <c r="AJ85" s="75">
        <f t="shared" ref="AJ85:AJ148" si="68">SIN(AL85+RADIANS($AB$9))</f>
        <v>-0.98340449108288419</v>
      </c>
      <c r="AK85" s="75">
        <f t="shared" ref="AK85:AK148" si="69">$AB$7*SIN(AL85)</f>
        <v>3.6774749824826862E-2</v>
      </c>
      <c r="AL85" s="75">
        <f t="shared" ref="AL85:AL148" si="70">2*ATAN(AM85)</f>
        <v>-0.16929634056133228</v>
      </c>
      <c r="AM85" s="75">
        <f t="shared" ref="AM85:AM148" si="71">SQRT((1+$AB$7)/(1-$AB$7))*TAN(AN85/2)</f>
        <v>-8.4850928301098069E-2</v>
      </c>
      <c r="AN85" s="75">
        <f t="shared" ref="AN85:AT100" si="72">$AU85+$AB$7*SIN(AO85)</f>
        <v>6.0721233087357556</v>
      </c>
      <c r="AO85" s="75">
        <f t="shared" si="72"/>
        <v>6.072118088999968</v>
      </c>
      <c r="AP85" s="75">
        <f t="shared" si="72"/>
        <v>6.0721425466730059</v>
      </c>
      <c r="AQ85" s="75">
        <f t="shared" si="72"/>
        <v>6.072027946323109</v>
      </c>
      <c r="AR85" s="75">
        <f t="shared" si="72"/>
        <v>6.0725649003628233</v>
      </c>
      <c r="AS85" s="75">
        <f t="shared" si="72"/>
        <v>6.070048494829611</v>
      </c>
      <c r="AT85" s="75">
        <f t="shared" si="72"/>
        <v>6.08182994223802</v>
      </c>
      <c r="AU85" s="75">
        <f t="shared" ref="AU85:AU148" si="73">RADIANS($AB$9)+$AB$18*(F85-AB$15)</f>
        <v>6.0263965829122021</v>
      </c>
      <c r="AW85" s="75">
        <v>4600</v>
      </c>
      <c r="AX85" s="75">
        <f t="shared" si="43"/>
        <v>5.6326743749122478E-3</v>
      </c>
      <c r="AY85" s="75">
        <f t="shared" si="44"/>
        <v>-2.4693879797962059E-2</v>
      </c>
      <c r="AZ85" s="75">
        <f t="shared" si="45"/>
        <v>3.0326554172874307E-2</v>
      </c>
      <c r="BA85" s="75">
        <f t="shared" si="46"/>
        <v>1.0806140672131672</v>
      </c>
      <c r="BB85" s="75">
        <f t="shared" si="47"/>
        <v>2.6567602486254491E-2</v>
      </c>
      <c r="BC85" s="75">
        <f t="shared" si="48"/>
        <v>-1.9491003166431757</v>
      </c>
      <c r="BD85" s="75">
        <f t="shared" si="49"/>
        <v>-1.4735350626456689</v>
      </c>
      <c r="BE85" s="75">
        <f t="shared" si="53"/>
        <v>10.420649624609345</v>
      </c>
      <c r="BF85" s="75">
        <f t="shared" si="53"/>
        <v>10.420649101266598</v>
      </c>
      <c r="BG85" s="75">
        <f t="shared" si="53"/>
        <v>10.420644691768356</v>
      </c>
      <c r="BH85" s="75">
        <f t="shared" si="52"/>
        <v>10.420607540109557</v>
      </c>
      <c r="BI85" s="75">
        <f t="shared" si="52"/>
        <v>10.420294608128113</v>
      </c>
      <c r="BJ85" s="75">
        <f t="shared" si="52"/>
        <v>10.417664718119008</v>
      </c>
      <c r="BK85" s="75">
        <f t="shared" si="52"/>
        <v>10.395966850704568</v>
      </c>
      <c r="BL85" s="75">
        <f t="shared" si="50"/>
        <v>10.237476709096175</v>
      </c>
    </row>
    <row r="86" spans="1:64" s="75" customFormat="1" ht="12.95" customHeight="1" x14ac:dyDescent="0.2">
      <c r="A86" s="35" t="s">
        <v>398</v>
      </c>
      <c r="B86" s="37" t="s">
        <v>162</v>
      </c>
      <c r="C86" s="36">
        <v>34480.482000000004</v>
      </c>
      <c r="D86" s="36" t="s">
        <v>190</v>
      </c>
      <c r="E86" s="74">
        <f t="shared" si="55"/>
        <v>-3532.9470708289396</v>
      </c>
      <c r="F86" s="75">
        <f t="shared" si="54"/>
        <v>-3533</v>
      </c>
      <c r="G86" s="75">
        <f t="shared" si="56"/>
        <v>0.14985950000118464</v>
      </c>
      <c r="H86" s="75">
        <f t="shared" si="57"/>
        <v>0.14985950000118464</v>
      </c>
      <c r="P86" s="75">
        <f t="shared" ref="P86:P149" si="74">+D$11+D$12*F86+D$13*F86^2</f>
        <v>0.26053154723410815</v>
      </c>
      <c r="Q86" s="76">
        <f t="shared" si="58"/>
        <v>19461.982000000004</v>
      </c>
      <c r="R86" s="75">
        <f t="shared" si="59"/>
        <v>1.2248302038726452E-2</v>
      </c>
      <c r="S86" s="77">
        <f t="shared" si="60"/>
        <v>0.1</v>
      </c>
      <c r="Z86" s="75">
        <f t="shared" si="61"/>
        <v>-3533</v>
      </c>
      <c r="AA86" s="75">
        <f t="shared" si="62"/>
        <v>0.13103259748543278</v>
      </c>
      <c r="AB86" s="75">
        <f t="shared" si="63"/>
        <v>0.27935844974986002</v>
      </c>
      <c r="AC86" s="75">
        <f t="shared" si="64"/>
        <v>-0.11067204723292351</v>
      </c>
      <c r="AD86" s="75">
        <f t="shared" ref="AD86:AD149" si="75">IF(S86&lt;&gt;0,G86-AA86, -9999)</f>
        <v>1.8826902515751864E-2</v>
      </c>
      <c r="AE86" s="75">
        <f t="shared" si="65"/>
        <v>3.5445225833762386E-5</v>
      </c>
      <c r="AF86" s="75">
        <f t="shared" ref="AF86:AF149" si="76">IF(S86&lt;&gt;0,G86-P86, -9999)</f>
        <v>-0.11067204723292351</v>
      </c>
      <c r="AG86" s="77"/>
      <c r="AH86" s="75">
        <f t="shared" si="66"/>
        <v>-0.12949894974867537</v>
      </c>
      <c r="AI86" s="75">
        <f t="shared" si="67"/>
        <v>0.78296444637838369</v>
      </c>
      <c r="AJ86" s="75">
        <f t="shared" si="68"/>
        <v>-0.96997699092749412</v>
      </c>
      <c r="AK86" s="75">
        <f t="shared" si="69"/>
        <v>2.310837022554205E-2</v>
      </c>
      <c r="AL86" s="75">
        <f t="shared" si="70"/>
        <v>-0.10607311463910001</v>
      </c>
      <c r="AM86" s="75">
        <f t="shared" si="71"/>
        <v>-5.3086341762319064E-2</v>
      </c>
      <c r="AN86" s="75">
        <f t="shared" si="72"/>
        <v>6.1508370918224387</v>
      </c>
      <c r="AO86" s="75">
        <f t="shared" si="72"/>
        <v>6.1508335048736518</v>
      </c>
      <c r="AP86" s="75">
        <f t="shared" si="72"/>
        <v>6.150850083972073</v>
      </c>
      <c r="AQ86" s="75">
        <f t="shared" si="72"/>
        <v>6.1507734540507526</v>
      </c>
      <c r="AR86" s="75">
        <f t="shared" si="72"/>
        <v>6.1511276371475816</v>
      </c>
      <c r="AS86" s="75">
        <f t="shared" si="72"/>
        <v>6.1494904645163562</v>
      </c>
      <c r="AT86" s="75">
        <f t="shared" si="72"/>
        <v>6.1570551696424998</v>
      </c>
      <c r="AU86" s="75">
        <f t="shared" si="73"/>
        <v>6.1220339469892</v>
      </c>
      <c r="AW86" s="75">
        <v>4800</v>
      </c>
      <c r="AX86" s="75">
        <f t="shared" si="43"/>
        <v>-1.8907188264015093E-4</v>
      </c>
      <c r="AY86" s="75">
        <f t="shared" si="44"/>
        <v>-1.5722761717946898E-2</v>
      </c>
      <c r="AZ86" s="75">
        <f t="shared" si="45"/>
        <v>1.5533689835306747E-2</v>
      </c>
      <c r="BA86" s="75">
        <f t="shared" si="46"/>
        <v>1.0548775648671922</v>
      </c>
      <c r="BB86" s="75">
        <f t="shared" si="47"/>
        <v>-9.7421643390691148E-2</v>
      </c>
      <c r="BC86" s="75">
        <f t="shared" si="48"/>
        <v>-1.8249531780353201</v>
      </c>
      <c r="BD86" s="75">
        <f t="shared" si="49"/>
        <v>-1.2929651222167859</v>
      </c>
      <c r="BE86" s="75">
        <f t="shared" si="53"/>
        <v>10.534112911711397</v>
      </c>
      <c r="BF86" s="75">
        <f t="shared" si="53"/>
        <v>10.534112730447205</v>
      </c>
      <c r="BG86" s="75">
        <f t="shared" si="53"/>
        <v>10.534110865264074</v>
      </c>
      <c r="BH86" s="75">
        <f t="shared" si="52"/>
        <v>10.534091673197418</v>
      </c>
      <c r="BI86" s="75">
        <f t="shared" si="52"/>
        <v>10.533894236704935</v>
      </c>
      <c r="BJ86" s="75">
        <f t="shared" si="52"/>
        <v>10.531867657191428</v>
      </c>
      <c r="BK86" s="75">
        <f t="shared" si="52"/>
        <v>10.511520595397362</v>
      </c>
      <c r="BL86" s="75">
        <f t="shared" si="50"/>
        <v>10.338680268966014</v>
      </c>
    </row>
    <row r="87" spans="1:64" s="75" customFormat="1" ht="12.95" customHeight="1" x14ac:dyDescent="0.2">
      <c r="A87" s="35" t="s">
        <v>403</v>
      </c>
      <c r="B87" s="37" t="s">
        <v>162</v>
      </c>
      <c r="C87" s="36">
        <v>34913.665999999997</v>
      </c>
      <c r="D87" s="36" t="s">
        <v>190</v>
      </c>
      <c r="E87" s="74">
        <f t="shared" si="55"/>
        <v>-3379.9499632945272</v>
      </c>
      <c r="F87" s="75">
        <f t="shared" si="54"/>
        <v>-3380</v>
      </c>
      <c r="G87" s="75">
        <f t="shared" si="56"/>
        <v>0.14166999999724794</v>
      </c>
      <c r="H87" s="75">
        <f t="shared" si="57"/>
        <v>0.14166999999724794</v>
      </c>
      <c r="P87" s="75">
        <f t="shared" si="74"/>
        <v>0.24345520563173992</v>
      </c>
      <c r="Q87" s="76">
        <f t="shared" si="58"/>
        <v>19895.165999999997</v>
      </c>
      <c r="R87" s="75">
        <f t="shared" si="59"/>
        <v>1.0360228086055818E-2</v>
      </c>
      <c r="S87" s="77">
        <f t="shared" si="60"/>
        <v>0.1</v>
      </c>
      <c r="Z87" s="75">
        <f t="shared" si="61"/>
        <v>-3380</v>
      </c>
      <c r="AA87" s="75">
        <f t="shared" si="62"/>
        <v>0.11598616754363561</v>
      </c>
      <c r="AB87" s="75">
        <f t="shared" si="63"/>
        <v>0.26913903808535222</v>
      </c>
      <c r="AC87" s="75">
        <f t="shared" si="64"/>
        <v>-0.10178520563449198</v>
      </c>
      <c r="AD87" s="75">
        <f t="shared" si="75"/>
        <v>2.5683832453612332E-2</v>
      </c>
      <c r="AE87" s="75">
        <f t="shared" si="65"/>
        <v>6.5965924950523016E-5</v>
      </c>
      <c r="AF87" s="75">
        <f t="shared" si="76"/>
        <v>-0.10178520563449198</v>
      </c>
      <c r="AG87" s="77"/>
      <c r="AH87" s="75">
        <f t="shared" si="66"/>
        <v>-0.12746903808810431</v>
      </c>
      <c r="AI87" s="75">
        <f t="shared" si="67"/>
        <v>0.78206860015192659</v>
      </c>
      <c r="AJ87" s="75">
        <f t="shared" si="68"/>
        <v>-0.95631757583468269</v>
      </c>
      <c r="AK87" s="75">
        <f t="shared" si="69"/>
        <v>1.201387824898105E-2</v>
      </c>
      <c r="AL87" s="75">
        <f t="shared" si="70"/>
        <v>-5.5071139126357652E-2</v>
      </c>
      <c r="AM87" s="75">
        <f t="shared" si="71"/>
        <v>-2.7542530900398592E-2</v>
      </c>
      <c r="AN87" s="75">
        <f t="shared" si="72"/>
        <v>6.2144463942565897</v>
      </c>
      <c r="AO87" s="75">
        <f t="shared" si="72"/>
        <v>6.2144444493063178</v>
      </c>
      <c r="AP87" s="75">
        <f t="shared" si="72"/>
        <v>6.2144533814675187</v>
      </c>
      <c r="AQ87" s="75">
        <f t="shared" si="72"/>
        <v>6.2144123605771728</v>
      </c>
      <c r="AR87" s="75">
        <f t="shared" si="72"/>
        <v>6.2146007477855871</v>
      </c>
      <c r="AS87" s="75">
        <f t="shared" si="72"/>
        <v>6.2137355649675774</v>
      </c>
      <c r="AT87" s="75">
        <f t="shared" si="72"/>
        <v>6.2177085644614651</v>
      </c>
      <c r="AU87" s="75">
        <f t="shared" si="73"/>
        <v>6.1994546702896258</v>
      </c>
      <c r="AW87" s="75">
        <v>5000</v>
      </c>
      <c r="AX87" s="75">
        <f t="shared" si="43"/>
        <v>-5.083498241552401E-3</v>
      </c>
      <c r="AY87" s="75">
        <f t="shared" si="44"/>
        <v>-5.9843259588657216E-3</v>
      </c>
      <c r="AZ87" s="75">
        <f t="shared" si="45"/>
        <v>9.0082771731332027E-4</v>
      </c>
      <c r="BA87" s="75">
        <f t="shared" si="46"/>
        <v>1.0295668346950402</v>
      </c>
      <c r="BB87" s="75">
        <f t="shared" si="47"/>
        <v>-0.21417855863024812</v>
      </c>
      <c r="BC87" s="75">
        <f t="shared" si="48"/>
        <v>-1.7066787917235722</v>
      </c>
      <c r="BD87" s="75">
        <f t="shared" si="49"/>
        <v>-1.1460285860732067</v>
      </c>
      <c r="BE87" s="75">
        <f t="shared" si="53"/>
        <v>10.644859953017443</v>
      </c>
      <c r="BF87" s="75">
        <f t="shared" si="53"/>
        <v>10.644859908886334</v>
      </c>
      <c r="BG87" s="75">
        <f t="shared" si="53"/>
        <v>10.644859320378716</v>
      </c>
      <c r="BH87" s="75">
        <f t="shared" si="52"/>
        <v>10.644851472463236</v>
      </c>
      <c r="BI87" s="75">
        <f t="shared" si="52"/>
        <v>10.644746834377711</v>
      </c>
      <c r="BJ87" s="75">
        <f t="shared" si="52"/>
        <v>10.643354517939406</v>
      </c>
      <c r="BK87" s="75">
        <f t="shared" si="52"/>
        <v>10.625305592144185</v>
      </c>
      <c r="BL87" s="75">
        <f t="shared" si="50"/>
        <v>10.439883828835853</v>
      </c>
    </row>
    <row r="88" spans="1:64" s="75" customFormat="1" ht="12.95" customHeight="1" x14ac:dyDescent="0.2">
      <c r="A88" s="35" t="s">
        <v>403</v>
      </c>
      <c r="B88" s="37" t="s">
        <v>162</v>
      </c>
      <c r="C88" s="36">
        <v>35029.747000000003</v>
      </c>
      <c r="D88" s="36" t="s">
        <v>187</v>
      </c>
      <c r="E88" s="74">
        <f t="shared" si="55"/>
        <v>-3338.9510869747573</v>
      </c>
      <c r="F88" s="75">
        <f t="shared" si="54"/>
        <v>-3339</v>
      </c>
      <c r="G88" s="75">
        <f t="shared" si="56"/>
        <v>0.13848850000067614</v>
      </c>
      <c r="H88" s="75">
        <f t="shared" si="57"/>
        <v>0.13848850000067614</v>
      </c>
      <c r="P88" s="75">
        <f t="shared" si="74"/>
        <v>0.2389554830828497</v>
      </c>
      <c r="Q88" s="76">
        <f t="shared" si="58"/>
        <v>20011.247000000003</v>
      </c>
      <c r="R88" s="75">
        <f t="shared" si="59"/>
        <v>1.0093614689633747E-2</v>
      </c>
      <c r="S88" s="77">
        <f t="shared" si="60"/>
        <v>0.1</v>
      </c>
      <c r="Z88" s="75">
        <f t="shared" si="61"/>
        <v>-3339</v>
      </c>
      <c r="AA88" s="75">
        <f t="shared" si="62"/>
        <v>0.1121179957614753</v>
      </c>
      <c r="AB88" s="75">
        <f t="shared" si="63"/>
        <v>0.26532598732205054</v>
      </c>
      <c r="AC88" s="75">
        <f t="shared" si="64"/>
        <v>-0.10046698308217356</v>
      </c>
      <c r="AD88" s="75">
        <f t="shared" si="75"/>
        <v>2.6370504239200843E-2</v>
      </c>
      <c r="AE88" s="75">
        <f t="shared" si="65"/>
        <v>6.9540349382970961E-5</v>
      </c>
      <c r="AF88" s="75">
        <f t="shared" si="76"/>
        <v>-0.10046698308217356</v>
      </c>
      <c r="AG88" s="77"/>
      <c r="AH88" s="75">
        <f t="shared" si="66"/>
        <v>-0.1268374873213744</v>
      </c>
      <c r="AI88" s="75">
        <f t="shared" si="67"/>
        <v>0.78192491308249756</v>
      </c>
      <c r="AJ88" s="75">
        <f t="shared" si="68"/>
        <v>-0.95223813335843721</v>
      </c>
      <c r="AK88" s="75">
        <f t="shared" si="69"/>
        <v>9.0379630584539305E-3</v>
      </c>
      <c r="AL88" s="75">
        <f t="shared" si="70"/>
        <v>-4.1420567081325216E-2</v>
      </c>
      <c r="AM88" s="75">
        <f t="shared" si="71"/>
        <v>-2.0713245038340707E-2</v>
      </c>
      <c r="AN88" s="75">
        <f t="shared" si="72"/>
        <v>6.2314816521422047</v>
      </c>
      <c r="AO88" s="75">
        <f t="shared" si="72"/>
        <v>6.2314801790856027</v>
      </c>
      <c r="AP88" s="75">
        <f t="shared" si="72"/>
        <v>6.2314869371360802</v>
      </c>
      <c r="AQ88" s="75">
        <f t="shared" si="72"/>
        <v>6.2314559327097427</v>
      </c>
      <c r="AR88" s="75">
        <f t="shared" si="72"/>
        <v>6.231598173684505</v>
      </c>
      <c r="AS88" s="75">
        <f t="shared" si="72"/>
        <v>6.2309455970937355</v>
      </c>
      <c r="AT88" s="75">
        <f t="shared" si="72"/>
        <v>6.2339393248178006</v>
      </c>
      <c r="AU88" s="75">
        <f t="shared" si="73"/>
        <v>6.2202014000629431</v>
      </c>
    </row>
    <row r="89" spans="1:64" s="75" customFormat="1" ht="12.95" customHeight="1" x14ac:dyDescent="0.2">
      <c r="A89" s="35" t="s">
        <v>403</v>
      </c>
      <c r="B89" s="37" t="s">
        <v>162</v>
      </c>
      <c r="C89" s="36">
        <v>35298.71</v>
      </c>
      <c r="D89" s="36" t="s">
        <v>187</v>
      </c>
      <c r="E89" s="74">
        <f t="shared" si="55"/>
        <v>-3243.9555168849615</v>
      </c>
      <c r="F89" s="75">
        <f t="shared" si="54"/>
        <v>-3244</v>
      </c>
      <c r="G89" s="75">
        <f t="shared" si="56"/>
        <v>0.12594599999283673</v>
      </c>
      <c r="H89" s="75">
        <f t="shared" si="57"/>
        <v>0.12594599999283673</v>
      </c>
      <c r="P89" s="75">
        <f t="shared" si="74"/>
        <v>0.2286532184942488</v>
      </c>
      <c r="Q89" s="76">
        <f t="shared" si="58"/>
        <v>20280.21</v>
      </c>
      <c r="R89" s="75">
        <f t="shared" si="59"/>
        <v>1.0548772732296801E-2</v>
      </c>
      <c r="S89" s="77">
        <f t="shared" si="60"/>
        <v>0.1</v>
      </c>
      <c r="Z89" s="75">
        <f t="shared" si="61"/>
        <v>-3244</v>
      </c>
      <c r="AA89" s="75">
        <f t="shared" si="62"/>
        <v>0.10341981947932785</v>
      </c>
      <c r="AB89" s="75">
        <f t="shared" si="63"/>
        <v>0.25117939900775765</v>
      </c>
      <c r="AC89" s="75">
        <f t="shared" si="64"/>
        <v>-0.10270721850141207</v>
      </c>
      <c r="AD89" s="75">
        <f t="shared" si="75"/>
        <v>2.2526180513508881E-2</v>
      </c>
      <c r="AE89" s="75">
        <f t="shared" si="65"/>
        <v>5.0742880852718724E-5</v>
      </c>
      <c r="AF89" s="75">
        <f t="shared" si="76"/>
        <v>-0.10270721850141207</v>
      </c>
      <c r="AG89" s="77"/>
      <c r="AH89" s="75">
        <f t="shared" si="66"/>
        <v>-0.12523339901492095</v>
      </c>
      <c r="AI89" s="75">
        <f t="shared" si="67"/>
        <v>0.78174819986015387</v>
      </c>
      <c r="AJ89" s="75">
        <f t="shared" si="68"/>
        <v>-0.94210998098731913</v>
      </c>
      <c r="AK89" s="75">
        <f t="shared" si="69"/>
        <v>2.1401042121508645E-3</v>
      </c>
      <c r="AL89" s="75">
        <f t="shared" si="70"/>
        <v>-9.8053515417729775E-3</v>
      </c>
      <c r="AM89" s="75">
        <f t="shared" si="71"/>
        <v>-4.9027150518778373E-3</v>
      </c>
      <c r="AN89" s="75">
        <f t="shared" si="72"/>
        <v>6.2709447525564341</v>
      </c>
      <c r="AO89" s="75">
        <f t="shared" si="72"/>
        <v>6.2709444008528008</v>
      </c>
      <c r="AP89" s="75">
        <f t="shared" si="72"/>
        <v>6.2709460123541625</v>
      </c>
      <c r="AQ89" s="75">
        <f t="shared" si="72"/>
        <v>6.2709386284761415</v>
      </c>
      <c r="AR89" s="75">
        <f t="shared" si="72"/>
        <v>6.2709724613025344</v>
      </c>
      <c r="AS89" s="75">
        <f t="shared" si="72"/>
        <v>6.2708174396472618</v>
      </c>
      <c r="AT89" s="75">
        <f t="shared" si="72"/>
        <v>6.2715277448616034</v>
      </c>
      <c r="AU89" s="75">
        <f t="shared" si="73"/>
        <v>6.2682730910011166</v>
      </c>
    </row>
    <row r="90" spans="1:64" s="75" customFormat="1" ht="12.95" customHeight="1" x14ac:dyDescent="0.2">
      <c r="A90" s="35" t="s">
        <v>403</v>
      </c>
      <c r="B90" s="37" t="s">
        <v>162</v>
      </c>
      <c r="C90" s="36">
        <v>35315.699999999997</v>
      </c>
      <c r="D90" s="36" t="s">
        <v>187</v>
      </c>
      <c r="E90" s="74">
        <f t="shared" si="55"/>
        <v>-3237.9547854244056</v>
      </c>
      <c r="F90" s="75">
        <f t="shared" si="54"/>
        <v>-3238</v>
      </c>
      <c r="G90" s="75">
        <f t="shared" si="56"/>
        <v>0.12801699999545235</v>
      </c>
      <c r="H90" s="75">
        <f t="shared" si="57"/>
        <v>0.12801699999545235</v>
      </c>
      <c r="P90" s="75">
        <f t="shared" si="74"/>
        <v>0.22800836158322979</v>
      </c>
      <c r="Q90" s="76">
        <f t="shared" si="58"/>
        <v>20297.199999999997</v>
      </c>
      <c r="R90" s="75">
        <f t="shared" si="59"/>
        <v>9.998272392177654E-3</v>
      </c>
      <c r="S90" s="77">
        <f t="shared" si="60"/>
        <v>0.1</v>
      </c>
      <c r="Z90" s="75">
        <f t="shared" si="61"/>
        <v>-3238</v>
      </c>
      <c r="AA90" s="75">
        <f t="shared" si="62"/>
        <v>0.10288283823514202</v>
      </c>
      <c r="AB90" s="75">
        <f t="shared" si="63"/>
        <v>0.25314252334354015</v>
      </c>
      <c r="AC90" s="75">
        <f t="shared" si="64"/>
        <v>-9.9991361587777439E-2</v>
      </c>
      <c r="AD90" s="75">
        <f t="shared" si="75"/>
        <v>2.5134161760310331E-2</v>
      </c>
      <c r="AE90" s="75">
        <f t="shared" si="65"/>
        <v>6.3172608739344615E-5</v>
      </c>
      <c r="AF90" s="75">
        <f t="shared" si="76"/>
        <v>-9.9991361587777439E-2</v>
      </c>
      <c r="AG90" s="77"/>
      <c r="AH90" s="75">
        <f t="shared" si="66"/>
        <v>-0.12512552334808777</v>
      </c>
      <c r="AI90" s="75">
        <f t="shared" si="67"/>
        <v>0.78174436232356848</v>
      </c>
      <c r="AJ90" s="75">
        <f t="shared" si="68"/>
        <v>-0.94143870921663997</v>
      </c>
      <c r="AK90" s="75">
        <f t="shared" si="69"/>
        <v>1.7043863342706637E-3</v>
      </c>
      <c r="AL90" s="75">
        <f t="shared" si="70"/>
        <v>-7.8089698290318968E-3</v>
      </c>
      <c r="AM90" s="75">
        <f t="shared" si="71"/>
        <v>-3.9045047559309676E-3</v>
      </c>
      <c r="AN90" s="75">
        <f t="shared" si="72"/>
        <v>6.2734369286798204</v>
      </c>
      <c r="AO90" s="75">
        <f t="shared" si="72"/>
        <v>6.2734366485315318</v>
      </c>
      <c r="AP90" s="75">
        <f t="shared" si="72"/>
        <v>6.2734379321320857</v>
      </c>
      <c r="AQ90" s="75">
        <f t="shared" si="72"/>
        <v>6.2734320508524686</v>
      </c>
      <c r="AR90" s="75">
        <f t="shared" si="72"/>
        <v>6.2734589980567756</v>
      </c>
      <c r="AS90" s="75">
        <f t="shared" si="72"/>
        <v>6.2733355296604678</v>
      </c>
      <c r="AT90" s="75">
        <f t="shared" si="72"/>
        <v>6.2739012437243105</v>
      </c>
      <c r="AU90" s="75">
        <f t="shared" si="73"/>
        <v>6.2713091977972111</v>
      </c>
    </row>
    <row r="91" spans="1:64" s="75" customFormat="1" ht="12.95" customHeight="1" x14ac:dyDescent="0.2">
      <c r="A91" s="35" t="s">
        <v>403</v>
      </c>
      <c r="B91" s="37" t="s">
        <v>948</v>
      </c>
      <c r="C91" s="36">
        <v>35333.682999999997</v>
      </c>
      <c r="D91" s="36" t="s">
        <v>187</v>
      </c>
      <c r="E91" s="74">
        <f t="shared" si="55"/>
        <v>-3231.6033343440531</v>
      </c>
      <c r="F91" s="75">
        <f t="shared" si="54"/>
        <v>-3231.5</v>
      </c>
      <c r="G91" s="75">
        <f t="shared" si="56"/>
        <v>-0.29257275000418304</v>
      </c>
      <c r="H91" s="75">
        <f t="shared" si="57"/>
        <v>-0.29257275000418304</v>
      </c>
      <c r="P91" s="75">
        <f t="shared" si="74"/>
        <v>0.22731054590331035</v>
      </c>
      <c r="Q91" s="76">
        <f t="shared" si="58"/>
        <v>20315.182999999997</v>
      </c>
      <c r="R91" s="75">
        <f t="shared" si="59"/>
        <v>0.27027864136363833</v>
      </c>
      <c r="S91" s="77">
        <f t="shared" si="60"/>
        <v>0.1</v>
      </c>
      <c r="Z91" s="75">
        <f t="shared" si="61"/>
        <v>-3231.5</v>
      </c>
      <c r="AA91" s="75">
        <f t="shared" si="62"/>
        <v>0.10230276429613502</v>
      </c>
      <c r="AB91" s="75">
        <f t="shared" si="63"/>
        <v>-0.16756496839700771</v>
      </c>
      <c r="AC91" s="75">
        <f t="shared" si="64"/>
        <v>-0.51988329590749338</v>
      </c>
      <c r="AD91" s="75">
        <f t="shared" si="75"/>
        <v>-0.39487551430031809</v>
      </c>
      <c r="AE91" s="75">
        <f t="shared" si="65"/>
        <v>1.5592667179394072E-2</v>
      </c>
      <c r="AF91" s="75">
        <f t="shared" si="76"/>
        <v>-0.51988329590749338</v>
      </c>
      <c r="AG91" s="77"/>
      <c r="AH91" s="75">
        <f t="shared" si="66"/>
        <v>-0.12500778160717532</v>
      </c>
      <c r="AI91" s="75">
        <f t="shared" si="67"/>
        <v>0.78174118663659364</v>
      </c>
      <c r="AJ91" s="75">
        <f t="shared" si="68"/>
        <v>-0.94070727063730797</v>
      </c>
      <c r="AK91" s="75">
        <f t="shared" si="69"/>
        <v>1.2323552734274552E-3</v>
      </c>
      <c r="AL91" s="75">
        <f t="shared" si="70"/>
        <v>-5.6462424520604551E-3</v>
      </c>
      <c r="AM91" s="75">
        <f t="shared" si="71"/>
        <v>-2.8231287261588586E-3</v>
      </c>
      <c r="AN91" s="75">
        <f t="shared" si="72"/>
        <v>6.2761367739848319</v>
      </c>
      <c r="AO91" s="75">
        <f t="shared" si="72"/>
        <v>6.2761365713937129</v>
      </c>
      <c r="AP91" s="75">
        <f t="shared" si="72"/>
        <v>6.2761374996170378</v>
      </c>
      <c r="AQ91" s="75">
        <f t="shared" si="72"/>
        <v>6.2761332467230453</v>
      </c>
      <c r="AR91" s="75">
        <f t="shared" si="72"/>
        <v>6.276152732450087</v>
      </c>
      <c r="AS91" s="75">
        <f t="shared" si="72"/>
        <v>6.276063453560778</v>
      </c>
      <c r="AT91" s="75">
        <f t="shared" si="72"/>
        <v>6.2764725073874317</v>
      </c>
      <c r="AU91" s="75">
        <f t="shared" si="73"/>
        <v>6.274598313492981</v>
      </c>
    </row>
    <row r="92" spans="1:64" s="75" customFormat="1" ht="12.95" customHeight="1" x14ac:dyDescent="0.2">
      <c r="A92" s="35" t="s">
        <v>403</v>
      </c>
      <c r="B92" s="37" t="s">
        <v>162</v>
      </c>
      <c r="C92" s="36">
        <v>35400.631999999998</v>
      </c>
      <c r="D92" s="36" t="s">
        <v>187</v>
      </c>
      <c r="E92" s="74">
        <f t="shared" si="55"/>
        <v>-3207.9574855769665</v>
      </c>
      <c r="F92" s="75">
        <f t="shared" si="54"/>
        <v>-3208</v>
      </c>
      <c r="G92" s="75">
        <f t="shared" si="56"/>
        <v>0.12037199999031145</v>
      </c>
      <c r="H92" s="75">
        <f t="shared" si="57"/>
        <v>0.12037199999031145</v>
      </c>
      <c r="P92" s="75">
        <f t="shared" si="74"/>
        <v>0.22479443581680209</v>
      </c>
      <c r="Q92" s="76">
        <f t="shared" si="58"/>
        <v>20382.131999999998</v>
      </c>
      <c r="R92" s="75">
        <f t="shared" si="59"/>
        <v>1.0904045103937554E-2</v>
      </c>
      <c r="S92" s="77">
        <f t="shared" si="60"/>
        <v>0.1</v>
      </c>
      <c r="Z92" s="75">
        <f t="shared" si="61"/>
        <v>-3208</v>
      </c>
      <c r="AA92" s="75">
        <f t="shared" si="62"/>
        <v>0.10021992960897209</v>
      </c>
      <c r="AB92" s="75">
        <f t="shared" si="63"/>
        <v>0.24494650619814146</v>
      </c>
      <c r="AC92" s="75">
        <f t="shared" si="64"/>
        <v>-0.10442243582649063</v>
      </c>
      <c r="AD92" s="75">
        <f t="shared" si="75"/>
        <v>2.0152070381339357E-2</v>
      </c>
      <c r="AE92" s="75">
        <f t="shared" si="65"/>
        <v>4.0610594065445497E-5</v>
      </c>
      <c r="AF92" s="75">
        <f t="shared" si="76"/>
        <v>-0.10442243582649063</v>
      </c>
      <c r="AG92" s="77"/>
      <c r="AH92" s="75">
        <f t="shared" si="66"/>
        <v>-0.12457450620782999</v>
      </c>
      <c r="AI92" s="75">
        <f t="shared" si="67"/>
        <v>0.78173822273777116</v>
      </c>
      <c r="AJ92" s="75">
        <f t="shared" si="68"/>
        <v>-0.93802618185622011</v>
      </c>
      <c r="AK92" s="75">
        <f t="shared" si="69"/>
        <v>-4.7423270173336596E-4</v>
      </c>
      <c r="AL92" s="75">
        <f t="shared" si="70"/>
        <v>2.1727668555199323E-3</v>
      </c>
      <c r="AM92" s="75">
        <f t="shared" si="71"/>
        <v>1.0863838551538928E-3</v>
      </c>
      <c r="AN92" s="75">
        <f t="shared" si="72"/>
        <v>6.285897701978536</v>
      </c>
      <c r="AO92" s="75">
        <f t="shared" si="72"/>
        <v>6.2858977799500941</v>
      </c>
      <c r="AP92" s="75">
        <f t="shared" si="72"/>
        <v>6.2858974227109039</v>
      </c>
      <c r="AQ92" s="75">
        <f t="shared" si="72"/>
        <v>6.2858990594595188</v>
      </c>
      <c r="AR92" s="75">
        <f t="shared" si="72"/>
        <v>6.285891560433428</v>
      </c>
      <c r="AS92" s="75">
        <f t="shared" si="72"/>
        <v>6.28592591842453</v>
      </c>
      <c r="AT92" s="75">
        <f t="shared" si="72"/>
        <v>6.2857685018021874</v>
      </c>
      <c r="AU92" s="75">
        <f t="shared" si="73"/>
        <v>6.2864897317776869</v>
      </c>
    </row>
    <row r="93" spans="1:64" s="75" customFormat="1" ht="12.95" customHeight="1" x14ac:dyDescent="0.2">
      <c r="A93" s="35" t="s">
        <v>403</v>
      </c>
      <c r="B93" s="37" t="s">
        <v>162</v>
      </c>
      <c r="C93" s="36">
        <v>35417.618999999999</v>
      </c>
      <c r="D93" s="36" t="s">
        <v>190</v>
      </c>
      <c r="E93" s="74">
        <f t="shared" si="55"/>
        <v>-3201.9578136923005</v>
      </c>
      <c r="F93" s="75">
        <f t="shared" si="54"/>
        <v>-3202</v>
      </c>
      <c r="G93" s="75">
        <f t="shared" si="56"/>
        <v>0.11944299999595387</v>
      </c>
      <c r="H93" s="75">
        <f t="shared" si="57"/>
        <v>0.11944299999595387</v>
      </c>
      <c r="P93" s="75">
        <f t="shared" si="74"/>
        <v>0.22415372242125003</v>
      </c>
      <c r="Q93" s="76">
        <f t="shared" si="58"/>
        <v>20399.118999999999</v>
      </c>
      <c r="R93" s="75">
        <f t="shared" si="59"/>
        <v>1.0964335390827421E-2</v>
      </c>
      <c r="S93" s="77">
        <f t="shared" si="60"/>
        <v>0.1</v>
      </c>
      <c r="Z93" s="75">
        <f t="shared" si="61"/>
        <v>-3202</v>
      </c>
      <c r="AA93" s="75">
        <f t="shared" si="62"/>
        <v>9.969174344482841E-2</v>
      </c>
      <c r="AB93" s="75">
        <f t="shared" si="63"/>
        <v>0.24390497897237551</v>
      </c>
      <c r="AC93" s="75">
        <f t="shared" si="64"/>
        <v>-0.10471072242529617</v>
      </c>
      <c r="AD93" s="75">
        <f t="shared" si="75"/>
        <v>1.975125655112546E-2</v>
      </c>
      <c r="AE93" s="75">
        <f t="shared" si="65"/>
        <v>3.9011213534837642E-5</v>
      </c>
      <c r="AF93" s="75">
        <f t="shared" si="76"/>
        <v>-0.10471072242529617</v>
      </c>
      <c r="AG93" s="77"/>
      <c r="AH93" s="75">
        <f t="shared" si="66"/>
        <v>-0.12446197897642162</v>
      </c>
      <c r="AI93" s="75">
        <f t="shared" si="67"/>
        <v>0.78173960439775414</v>
      </c>
      <c r="AJ93" s="75">
        <f t="shared" si="68"/>
        <v>-0.93733245133478071</v>
      </c>
      <c r="AK93" s="75">
        <f t="shared" si="69"/>
        <v>-9.0995707226144496E-4</v>
      </c>
      <c r="AL93" s="75">
        <f t="shared" si="70"/>
        <v>4.1691109264654289E-3</v>
      </c>
      <c r="AM93" s="75">
        <f t="shared" si="71"/>
        <v>2.0845584826272483E-3</v>
      </c>
      <c r="AN93" s="75">
        <f t="shared" si="72"/>
        <v>6.2883898545990684</v>
      </c>
      <c r="AO93" s="75">
        <f t="shared" si="72"/>
        <v>6.2883900042011156</v>
      </c>
      <c r="AP93" s="75">
        <f t="shared" si="72"/>
        <v>6.2883893187685951</v>
      </c>
      <c r="AQ93" s="75">
        <f t="shared" si="72"/>
        <v>6.2883924592185556</v>
      </c>
      <c r="AR93" s="75">
        <f t="shared" si="72"/>
        <v>6.2883780706020698</v>
      </c>
      <c r="AS93" s="75">
        <f t="shared" si="72"/>
        <v>6.288443995012523</v>
      </c>
      <c r="AT93" s="75">
        <f t="shared" si="72"/>
        <v>6.2881419489289074</v>
      </c>
      <c r="AU93" s="75">
        <f t="shared" si="73"/>
        <v>6.2895258385737822</v>
      </c>
    </row>
    <row r="94" spans="1:64" s="75" customFormat="1" ht="12.95" customHeight="1" x14ac:dyDescent="0.2">
      <c r="A94" s="35" t="s">
        <v>425</v>
      </c>
      <c r="B94" s="37" t="s">
        <v>162</v>
      </c>
      <c r="C94" s="36">
        <v>35553.519999999997</v>
      </c>
      <c r="D94" s="36" t="s">
        <v>190</v>
      </c>
      <c r="E94" s="74">
        <f t="shared" si="55"/>
        <v>-3153.9586726551565</v>
      </c>
      <c r="F94" s="75">
        <f t="shared" si="54"/>
        <v>-3154</v>
      </c>
      <c r="G94" s="75">
        <f t="shared" si="56"/>
        <v>0.11701099999481812</v>
      </c>
      <c r="H94" s="75">
        <f t="shared" si="57"/>
        <v>0.11701099999481812</v>
      </c>
      <c r="P94" s="75">
        <f t="shared" si="74"/>
        <v>0.21905287634963522</v>
      </c>
      <c r="Q94" s="76">
        <f t="shared" si="58"/>
        <v>20535.019999999997</v>
      </c>
      <c r="R94" s="75">
        <f t="shared" si="59"/>
        <v>1.041254453001178E-2</v>
      </c>
      <c r="S94" s="77">
        <f t="shared" si="60"/>
        <v>0.1</v>
      </c>
      <c r="Z94" s="75">
        <f t="shared" si="61"/>
        <v>-3154</v>
      </c>
      <c r="AA94" s="75">
        <f t="shared" si="62"/>
        <v>9.5518905017181188E-2</v>
      </c>
      <c r="AB94" s="75">
        <f t="shared" si="63"/>
        <v>0.24054497132727215</v>
      </c>
      <c r="AC94" s="75">
        <f t="shared" si="64"/>
        <v>-0.1020418763548171</v>
      </c>
      <c r="AD94" s="75">
        <f t="shared" si="75"/>
        <v>2.1492094977636933E-2</v>
      </c>
      <c r="AE94" s="75">
        <f t="shared" si="65"/>
        <v>4.6191014652776671E-5</v>
      </c>
      <c r="AF94" s="75">
        <f t="shared" si="76"/>
        <v>-0.1020418763548171</v>
      </c>
      <c r="AG94" s="77"/>
      <c r="AH94" s="75">
        <f t="shared" si="66"/>
        <v>-0.12353397133245403</v>
      </c>
      <c r="AI94" s="75">
        <f t="shared" si="67"/>
        <v>0.78178197428435969</v>
      </c>
      <c r="AJ94" s="75">
        <f t="shared" si="68"/>
        <v>-0.93164810264603959</v>
      </c>
      <c r="AK94" s="75">
        <f t="shared" si="69"/>
        <v>-4.3956299992555332E-3</v>
      </c>
      <c r="AL94" s="75">
        <f t="shared" si="70"/>
        <v>2.0140570959602401E-2</v>
      </c>
      <c r="AM94" s="75">
        <f t="shared" si="71"/>
        <v>1.0070625905007841E-2</v>
      </c>
      <c r="AN94" s="75">
        <f t="shared" si="72"/>
        <v>6.3083275172866013</v>
      </c>
      <c r="AO94" s="75">
        <f t="shared" si="72"/>
        <v>6.3083282385211978</v>
      </c>
      <c r="AP94" s="75">
        <f t="shared" si="72"/>
        <v>6.3083249330368245</v>
      </c>
      <c r="AQ94" s="75">
        <f t="shared" si="72"/>
        <v>6.3083400823774429</v>
      </c>
      <c r="AR94" s="75">
        <f t="shared" si="72"/>
        <v>6.3082706515955334</v>
      </c>
      <c r="AS94" s="75">
        <f t="shared" si="72"/>
        <v>6.3085888600721134</v>
      </c>
      <c r="AT94" s="75">
        <f t="shared" si="72"/>
        <v>6.3071304982435246</v>
      </c>
      <c r="AU94" s="75">
        <f t="shared" si="73"/>
        <v>6.3138146929425432</v>
      </c>
    </row>
    <row r="95" spans="1:64" s="75" customFormat="1" ht="12.95" customHeight="1" x14ac:dyDescent="0.2">
      <c r="A95" s="35" t="s">
        <v>403</v>
      </c>
      <c r="B95" s="37" t="s">
        <v>162</v>
      </c>
      <c r="C95" s="36">
        <v>35703.574000000001</v>
      </c>
      <c r="D95" s="36" t="s">
        <v>190</v>
      </c>
      <c r="E95" s="74">
        <f t="shared" si="55"/>
        <v>-3100.960805758019</v>
      </c>
      <c r="F95" s="75">
        <f t="shared" si="54"/>
        <v>-3101</v>
      </c>
      <c r="G95" s="75">
        <f t="shared" si="56"/>
        <v>0.11097149999841349</v>
      </c>
      <c r="H95" s="75">
        <f t="shared" si="57"/>
        <v>0.11097149999841349</v>
      </c>
      <c r="P95" s="75">
        <f t="shared" si="74"/>
        <v>0.21347203528976103</v>
      </c>
      <c r="Q95" s="76">
        <f t="shared" si="58"/>
        <v>20685.074000000001</v>
      </c>
      <c r="R95" s="75">
        <f t="shared" si="59"/>
        <v>1.0506359735012781E-2</v>
      </c>
      <c r="S95" s="77">
        <f t="shared" si="60"/>
        <v>0.1</v>
      </c>
      <c r="Z95" s="75">
        <f t="shared" si="61"/>
        <v>-3101</v>
      </c>
      <c r="AA95" s="75">
        <f t="shared" si="62"/>
        <v>9.1019874942389875E-2</v>
      </c>
      <c r="AB95" s="75">
        <f t="shared" si="63"/>
        <v>0.23342366034578466</v>
      </c>
      <c r="AC95" s="75">
        <f t="shared" si="64"/>
        <v>-0.10250053529134753</v>
      </c>
      <c r="AD95" s="75">
        <f t="shared" si="75"/>
        <v>1.9951625056023617E-2</v>
      </c>
      <c r="AE95" s="75">
        <f t="shared" si="65"/>
        <v>3.980673423761494E-5</v>
      </c>
      <c r="AF95" s="75">
        <f t="shared" si="76"/>
        <v>-0.10250053529134753</v>
      </c>
      <c r="AG95" s="77"/>
      <c r="AH95" s="75">
        <f t="shared" si="66"/>
        <v>-0.12245216034737115</v>
      </c>
      <c r="AI95" s="75">
        <f t="shared" si="67"/>
        <v>0.7818934479938987</v>
      </c>
      <c r="AJ95" s="75">
        <f t="shared" si="68"/>
        <v>-0.92509432540341086</v>
      </c>
      <c r="AK95" s="75">
        <f t="shared" si="69"/>
        <v>-8.2438026621233836E-3</v>
      </c>
      <c r="AL95" s="75">
        <f t="shared" si="70"/>
        <v>3.7779150534087792E-2</v>
      </c>
      <c r="AM95" s="75">
        <f t="shared" si="71"/>
        <v>1.8891822288988565E-2</v>
      </c>
      <c r="AN95" s="75">
        <f t="shared" si="72"/>
        <v>6.330344158677006</v>
      </c>
      <c r="AO95" s="75">
        <f t="shared" si="72"/>
        <v>6.3303455042784185</v>
      </c>
      <c r="AP95" s="75">
        <f t="shared" si="72"/>
        <v>6.3303393323512642</v>
      </c>
      <c r="AQ95" s="75">
        <f t="shared" si="72"/>
        <v>6.330367641406494</v>
      </c>
      <c r="AR95" s="75">
        <f t="shared" si="72"/>
        <v>6.3302377953034874</v>
      </c>
      <c r="AS95" s="75">
        <f t="shared" si="72"/>
        <v>6.3308333713886089</v>
      </c>
      <c r="AT95" s="75">
        <f t="shared" si="72"/>
        <v>6.3281017281475291</v>
      </c>
      <c r="AU95" s="75">
        <f t="shared" si="73"/>
        <v>6.3406336363080502</v>
      </c>
    </row>
    <row r="96" spans="1:64" s="75" customFormat="1" ht="12.95" customHeight="1" x14ac:dyDescent="0.2">
      <c r="A96" s="35" t="s">
        <v>433</v>
      </c>
      <c r="B96" s="37" t="s">
        <v>162</v>
      </c>
      <c r="C96" s="36">
        <v>35720.563999999998</v>
      </c>
      <c r="D96" s="36" t="s">
        <v>190</v>
      </c>
      <c r="E96" s="74">
        <f t="shared" si="55"/>
        <v>-3094.9600742974631</v>
      </c>
      <c r="F96" s="75">
        <f t="shared" si="54"/>
        <v>-3095</v>
      </c>
      <c r="G96" s="75">
        <f t="shared" si="56"/>
        <v>0.11304249999375315</v>
      </c>
      <c r="H96" s="75">
        <f t="shared" si="57"/>
        <v>0.11304249999375315</v>
      </c>
      <c r="P96" s="75">
        <f t="shared" si="74"/>
        <v>0.21284363734295797</v>
      </c>
      <c r="Q96" s="76">
        <f t="shared" si="58"/>
        <v>20702.063999999998</v>
      </c>
      <c r="R96" s="75">
        <f t="shared" si="59"/>
        <v>9.9602670161948442E-3</v>
      </c>
      <c r="S96" s="77">
        <f t="shared" si="60"/>
        <v>0.1</v>
      </c>
      <c r="Z96" s="75">
        <f t="shared" si="61"/>
        <v>-3095</v>
      </c>
      <c r="AA96" s="75">
        <f t="shared" si="62"/>
        <v>9.0517707528553204E-2</v>
      </c>
      <c r="AB96" s="75">
        <f t="shared" si="63"/>
        <v>0.23536842980815792</v>
      </c>
      <c r="AC96" s="75">
        <f t="shared" si="64"/>
        <v>-9.9801137349204816E-2</v>
      </c>
      <c r="AD96" s="75">
        <f t="shared" si="75"/>
        <v>2.252479246519995E-2</v>
      </c>
      <c r="AE96" s="75">
        <f t="shared" si="65"/>
        <v>5.0736627560032847E-5</v>
      </c>
      <c r="AF96" s="75">
        <f t="shared" si="76"/>
        <v>-9.9801137349204816E-2</v>
      </c>
      <c r="AG96" s="77"/>
      <c r="AH96" s="75">
        <f t="shared" si="66"/>
        <v>-0.12232592981440477</v>
      </c>
      <c r="AI96" s="75">
        <f t="shared" si="67"/>
        <v>0.78191034729722797</v>
      </c>
      <c r="AJ96" s="75">
        <f t="shared" si="68"/>
        <v>-0.92433407820023405</v>
      </c>
      <c r="AK96" s="75">
        <f t="shared" si="69"/>
        <v>-8.6793832906787455E-3</v>
      </c>
      <c r="AL96" s="75">
        <f t="shared" si="70"/>
        <v>3.9776327396560208E-2</v>
      </c>
      <c r="AM96" s="75">
        <f t="shared" si="71"/>
        <v>1.9890786295043553E-2</v>
      </c>
      <c r="AN96" s="75">
        <f t="shared" si="72"/>
        <v>6.3328368312246237</v>
      </c>
      <c r="AO96" s="75">
        <f t="shared" si="72"/>
        <v>6.332838246803286</v>
      </c>
      <c r="AP96" s="75">
        <f t="shared" si="72"/>
        <v>6.3328317531244815</v>
      </c>
      <c r="AQ96" s="75">
        <f t="shared" si="72"/>
        <v>6.3328615415706775</v>
      </c>
      <c r="AR96" s="75">
        <f t="shared" si="72"/>
        <v>6.3327248934242384</v>
      </c>
      <c r="AS96" s="75">
        <f t="shared" si="72"/>
        <v>6.3333517453212718</v>
      </c>
      <c r="AT96" s="75">
        <f t="shared" si="72"/>
        <v>6.3304763192934823</v>
      </c>
      <c r="AU96" s="75">
        <f t="shared" si="73"/>
        <v>6.3436697431041456</v>
      </c>
    </row>
    <row r="97" spans="1:47" s="75" customFormat="1" ht="12.95" customHeight="1" x14ac:dyDescent="0.2">
      <c r="A97" s="35" t="s">
        <v>438</v>
      </c>
      <c r="B97" s="37" t="s">
        <v>162</v>
      </c>
      <c r="C97" s="36">
        <v>36207.531999999999</v>
      </c>
      <c r="D97" s="36" t="s">
        <v>190</v>
      </c>
      <c r="E97" s="74">
        <f t="shared" si="55"/>
        <v>-2922.9668901959753</v>
      </c>
      <c r="F97" s="75">
        <f t="shared" si="54"/>
        <v>-2923</v>
      </c>
      <c r="G97" s="75">
        <f t="shared" si="56"/>
        <v>9.3744499994500075E-2</v>
      </c>
      <c r="I97" s="75">
        <f t="shared" ref="I97:I104" si="77">+G97</f>
        <v>9.3744499994500075E-2</v>
      </c>
      <c r="P97" s="75">
        <f t="shared" si="74"/>
        <v>0.19512321534371554</v>
      </c>
      <c r="Q97" s="76">
        <f t="shared" si="58"/>
        <v>21189.031999999999</v>
      </c>
      <c r="R97" s="75">
        <f t="shared" si="59"/>
        <v>1.0277643925857257E-2</v>
      </c>
      <c r="S97" s="77">
        <f t="shared" si="60"/>
        <v>0.1</v>
      </c>
      <c r="Z97" s="75">
        <f t="shared" si="61"/>
        <v>-2923</v>
      </c>
      <c r="AA97" s="75">
        <f t="shared" si="62"/>
        <v>7.6737916567083911E-2</v>
      </c>
      <c r="AB97" s="75">
        <f t="shared" si="63"/>
        <v>0.21212979877113169</v>
      </c>
      <c r="AC97" s="75">
        <f t="shared" si="64"/>
        <v>-0.10137871534921547</v>
      </c>
      <c r="AD97" s="75">
        <f t="shared" si="75"/>
        <v>1.7006583427416164E-2</v>
      </c>
      <c r="AE97" s="75">
        <f t="shared" si="65"/>
        <v>2.8922387987366615E-5</v>
      </c>
      <c r="AF97" s="75">
        <f t="shared" si="76"/>
        <v>-0.10137871534921547</v>
      </c>
      <c r="AG97" s="77"/>
      <c r="AH97" s="75">
        <f t="shared" si="66"/>
        <v>-0.11838529877663163</v>
      </c>
      <c r="AI97" s="75">
        <f t="shared" si="67"/>
        <v>0.78276549150441455</v>
      </c>
      <c r="AJ97" s="75">
        <f t="shared" si="68"/>
        <v>-0.90096097469277581</v>
      </c>
      <c r="AK97" s="75">
        <f t="shared" si="69"/>
        <v>-2.1156479598544317E-2</v>
      </c>
      <c r="AL97" s="75">
        <f t="shared" si="70"/>
        <v>9.7083881194334601E-2</v>
      </c>
      <c r="AM97" s="75">
        <f t="shared" si="71"/>
        <v>4.8580103348805977E-2</v>
      </c>
      <c r="AN97" s="75">
        <f t="shared" si="72"/>
        <v>6.4043278598823443</v>
      </c>
      <c r="AO97" s="75">
        <f t="shared" si="72"/>
        <v>6.4043311747246126</v>
      </c>
      <c r="AP97" s="75">
        <f t="shared" si="72"/>
        <v>6.4043158751801572</v>
      </c>
      <c r="AQ97" s="75">
        <f t="shared" si="72"/>
        <v>6.4043864899575214</v>
      </c>
      <c r="AR97" s="75">
        <f t="shared" si="72"/>
        <v>6.4040605737607965</v>
      </c>
      <c r="AS97" s="75">
        <f t="shared" si="72"/>
        <v>6.4055649190612973</v>
      </c>
      <c r="AT97" s="75">
        <f t="shared" si="72"/>
        <v>6.3986235158527176</v>
      </c>
      <c r="AU97" s="75">
        <f t="shared" si="73"/>
        <v>6.4307048045922066</v>
      </c>
    </row>
    <row r="98" spans="1:47" s="75" customFormat="1" ht="12.95" customHeight="1" x14ac:dyDescent="0.2">
      <c r="A98" s="35" t="s">
        <v>438</v>
      </c>
      <c r="B98" s="37" t="s">
        <v>162</v>
      </c>
      <c r="C98" s="36">
        <v>36207.534</v>
      </c>
      <c r="D98" s="36" t="s">
        <v>190</v>
      </c>
      <c r="E98" s="74">
        <f t="shared" si="55"/>
        <v>-2922.9661838120478</v>
      </c>
      <c r="F98" s="75">
        <f t="shared" si="54"/>
        <v>-2923</v>
      </c>
      <c r="G98" s="75">
        <f t="shared" si="56"/>
        <v>9.5744499994907528E-2</v>
      </c>
      <c r="I98" s="75">
        <f t="shared" si="77"/>
        <v>9.5744499994907528E-2</v>
      </c>
      <c r="P98" s="75">
        <f t="shared" si="74"/>
        <v>0.19512321534371554</v>
      </c>
      <c r="Q98" s="76">
        <f t="shared" si="58"/>
        <v>21189.034</v>
      </c>
      <c r="R98" s="75">
        <f t="shared" si="59"/>
        <v>9.8761290643794106E-3</v>
      </c>
      <c r="S98" s="77">
        <f t="shared" si="60"/>
        <v>0.1</v>
      </c>
      <c r="Z98" s="75">
        <f t="shared" si="61"/>
        <v>-2923</v>
      </c>
      <c r="AA98" s="75">
        <f t="shared" si="62"/>
        <v>7.6737916567083911E-2</v>
      </c>
      <c r="AB98" s="75">
        <f t="shared" si="63"/>
        <v>0.21412979877153915</v>
      </c>
      <c r="AC98" s="75">
        <f t="shared" si="64"/>
        <v>-9.9378715348808017E-2</v>
      </c>
      <c r="AD98" s="75">
        <f t="shared" si="75"/>
        <v>1.9006583427823617E-2</v>
      </c>
      <c r="AE98" s="75">
        <f t="shared" si="65"/>
        <v>3.6125021359881939E-5</v>
      </c>
      <c r="AF98" s="75">
        <f t="shared" si="76"/>
        <v>-9.9378715348808017E-2</v>
      </c>
      <c r="AG98" s="77"/>
      <c r="AH98" s="75">
        <f t="shared" si="66"/>
        <v>-0.11838529877663163</v>
      </c>
      <c r="AI98" s="75">
        <f t="shared" si="67"/>
        <v>0.78276549150441455</v>
      </c>
      <c r="AJ98" s="75">
        <f t="shared" si="68"/>
        <v>-0.90096097469277581</v>
      </c>
      <c r="AK98" s="75">
        <f t="shared" si="69"/>
        <v>-2.1156479598544317E-2</v>
      </c>
      <c r="AL98" s="75">
        <f t="shared" si="70"/>
        <v>9.7083881194334601E-2</v>
      </c>
      <c r="AM98" s="75">
        <f t="shared" si="71"/>
        <v>4.8580103348805977E-2</v>
      </c>
      <c r="AN98" s="75">
        <f t="shared" si="72"/>
        <v>6.4043278598823443</v>
      </c>
      <c r="AO98" s="75">
        <f t="shared" si="72"/>
        <v>6.4043311747246126</v>
      </c>
      <c r="AP98" s="75">
        <f t="shared" si="72"/>
        <v>6.4043158751801572</v>
      </c>
      <c r="AQ98" s="75">
        <f t="shared" si="72"/>
        <v>6.4043864899575214</v>
      </c>
      <c r="AR98" s="75">
        <f t="shared" si="72"/>
        <v>6.4040605737607965</v>
      </c>
      <c r="AS98" s="75">
        <f t="shared" si="72"/>
        <v>6.4055649190612973</v>
      </c>
      <c r="AT98" s="75">
        <f t="shared" si="72"/>
        <v>6.3986235158527176</v>
      </c>
      <c r="AU98" s="75">
        <f t="shared" si="73"/>
        <v>6.4307048045922066</v>
      </c>
    </row>
    <row r="99" spans="1:47" s="75" customFormat="1" ht="12.95" customHeight="1" x14ac:dyDescent="0.2">
      <c r="A99" s="35" t="s">
        <v>438</v>
      </c>
      <c r="B99" s="37" t="s">
        <v>162</v>
      </c>
      <c r="C99" s="36">
        <v>36207.535000000003</v>
      </c>
      <c r="D99" s="36" t="s">
        <v>190</v>
      </c>
      <c r="E99" s="74">
        <f t="shared" si="55"/>
        <v>-2922.9658306200831</v>
      </c>
      <c r="F99" s="75">
        <f t="shared" si="54"/>
        <v>-2923</v>
      </c>
      <c r="G99" s="75">
        <f t="shared" si="56"/>
        <v>9.6744499998749234E-2</v>
      </c>
      <c r="I99" s="75">
        <f t="shared" si="77"/>
        <v>9.6744499998749234E-2</v>
      </c>
      <c r="P99" s="75">
        <f t="shared" si="74"/>
        <v>0.19512321534371554</v>
      </c>
      <c r="Q99" s="76">
        <f t="shared" si="58"/>
        <v>21189.035000000003</v>
      </c>
      <c r="R99" s="75">
        <f t="shared" si="59"/>
        <v>9.6783716329259094E-3</v>
      </c>
      <c r="S99" s="77">
        <f t="shared" si="60"/>
        <v>0.1</v>
      </c>
      <c r="Z99" s="75">
        <f t="shared" si="61"/>
        <v>-2923</v>
      </c>
      <c r="AA99" s="75">
        <f t="shared" si="62"/>
        <v>7.6737916567083911E-2</v>
      </c>
      <c r="AB99" s="75">
        <f t="shared" si="63"/>
        <v>0.21512979877538085</v>
      </c>
      <c r="AC99" s="75">
        <f t="shared" si="64"/>
        <v>-9.8378715344966311E-2</v>
      </c>
      <c r="AD99" s="75">
        <f t="shared" si="75"/>
        <v>2.0006583431665323E-2</v>
      </c>
      <c r="AE99" s="75">
        <f t="shared" si="65"/>
        <v>4.0026338060818542E-5</v>
      </c>
      <c r="AF99" s="75">
        <f t="shared" si="76"/>
        <v>-9.8378715344966311E-2</v>
      </c>
      <c r="AG99" s="77"/>
      <c r="AH99" s="75">
        <f t="shared" si="66"/>
        <v>-0.11838529877663163</v>
      </c>
      <c r="AI99" s="75">
        <f t="shared" si="67"/>
        <v>0.78276549150441455</v>
      </c>
      <c r="AJ99" s="75">
        <f t="shared" si="68"/>
        <v>-0.90096097469277581</v>
      </c>
      <c r="AK99" s="75">
        <f t="shared" si="69"/>
        <v>-2.1156479598544317E-2</v>
      </c>
      <c r="AL99" s="75">
        <f t="shared" si="70"/>
        <v>9.7083881194334601E-2</v>
      </c>
      <c r="AM99" s="75">
        <f t="shared" si="71"/>
        <v>4.8580103348805977E-2</v>
      </c>
      <c r="AN99" s="75">
        <f t="shared" si="72"/>
        <v>6.4043278598823443</v>
      </c>
      <c r="AO99" s="75">
        <f t="shared" si="72"/>
        <v>6.4043311747246126</v>
      </c>
      <c r="AP99" s="75">
        <f t="shared" si="72"/>
        <v>6.4043158751801572</v>
      </c>
      <c r="AQ99" s="75">
        <f t="shared" si="72"/>
        <v>6.4043864899575214</v>
      </c>
      <c r="AR99" s="75">
        <f t="shared" si="72"/>
        <v>6.4040605737607965</v>
      </c>
      <c r="AS99" s="75">
        <f t="shared" si="72"/>
        <v>6.4055649190612973</v>
      </c>
      <c r="AT99" s="75">
        <f t="shared" si="72"/>
        <v>6.3986235158527176</v>
      </c>
      <c r="AU99" s="75">
        <f t="shared" si="73"/>
        <v>6.4307048045922066</v>
      </c>
    </row>
    <row r="100" spans="1:47" s="75" customFormat="1" ht="12.95" customHeight="1" x14ac:dyDescent="0.2">
      <c r="A100" s="35" t="s">
        <v>438</v>
      </c>
      <c r="B100" s="37" t="s">
        <v>162</v>
      </c>
      <c r="C100" s="36">
        <v>36207.536</v>
      </c>
      <c r="D100" s="36" t="s">
        <v>190</v>
      </c>
      <c r="E100" s="74">
        <f t="shared" si="55"/>
        <v>-2922.9654774281207</v>
      </c>
      <c r="F100" s="75">
        <f t="shared" si="54"/>
        <v>-2923</v>
      </c>
      <c r="G100" s="75">
        <f t="shared" si="56"/>
        <v>9.7744499995314982E-2</v>
      </c>
      <c r="I100" s="75">
        <f t="shared" si="77"/>
        <v>9.7744499995314982E-2</v>
      </c>
      <c r="P100" s="75">
        <f t="shared" si="74"/>
        <v>0.19512321534371554</v>
      </c>
      <c r="Q100" s="76">
        <f t="shared" si="58"/>
        <v>21189.036</v>
      </c>
      <c r="R100" s="75">
        <f t="shared" si="59"/>
        <v>9.4826142029048235E-3</v>
      </c>
      <c r="S100" s="77">
        <f t="shared" si="60"/>
        <v>0.1</v>
      </c>
      <c r="Z100" s="75">
        <f t="shared" si="61"/>
        <v>-2923</v>
      </c>
      <c r="AA100" s="75">
        <f t="shared" si="62"/>
        <v>7.6737916567083911E-2</v>
      </c>
      <c r="AB100" s="75">
        <f t="shared" si="63"/>
        <v>0.2161297987719466</v>
      </c>
      <c r="AC100" s="75">
        <f t="shared" si="64"/>
        <v>-9.7378715348400563E-2</v>
      </c>
      <c r="AD100" s="75">
        <f t="shared" si="75"/>
        <v>2.1006583428231071E-2</v>
      </c>
      <c r="AE100" s="75">
        <f t="shared" si="65"/>
        <v>4.412765473272323E-5</v>
      </c>
      <c r="AF100" s="75">
        <f t="shared" si="76"/>
        <v>-9.7378715348400563E-2</v>
      </c>
      <c r="AG100" s="77"/>
      <c r="AH100" s="75">
        <f t="shared" si="66"/>
        <v>-0.11838529877663163</v>
      </c>
      <c r="AI100" s="75">
        <f t="shared" si="67"/>
        <v>0.78276549150441455</v>
      </c>
      <c r="AJ100" s="75">
        <f t="shared" si="68"/>
        <v>-0.90096097469277581</v>
      </c>
      <c r="AK100" s="75">
        <f t="shared" si="69"/>
        <v>-2.1156479598544317E-2</v>
      </c>
      <c r="AL100" s="75">
        <f t="shared" si="70"/>
        <v>9.7083881194334601E-2</v>
      </c>
      <c r="AM100" s="75">
        <f t="shared" si="71"/>
        <v>4.8580103348805977E-2</v>
      </c>
      <c r="AN100" s="75">
        <f t="shared" si="72"/>
        <v>6.4043278598823443</v>
      </c>
      <c r="AO100" s="75">
        <f t="shared" si="72"/>
        <v>6.4043311747246126</v>
      </c>
      <c r="AP100" s="75">
        <f t="shared" si="72"/>
        <v>6.4043158751801572</v>
      </c>
      <c r="AQ100" s="75">
        <f t="shared" si="72"/>
        <v>6.4043864899575214</v>
      </c>
      <c r="AR100" s="75">
        <f t="shared" si="72"/>
        <v>6.4040605737607965</v>
      </c>
      <c r="AS100" s="75">
        <f t="shared" si="72"/>
        <v>6.4055649190612973</v>
      </c>
      <c r="AT100" s="75">
        <f t="shared" si="72"/>
        <v>6.3986235158527176</v>
      </c>
      <c r="AU100" s="75">
        <f t="shared" si="73"/>
        <v>6.4307048045922066</v>
      </c>
    </row>
    <row r="101" spans="1:47" s="75" customFormat="1" ht="12.95" customHeight="1" x14ac:dyDescent="0.2">
      <c r="A101" s="35" t="s">
        <v>438</v>
      </c>
      <c r="B101" s="37" t="s">
        <v>162</v>
      </c>
      <c r="C101" s="36">
        <v>36847.387000000002</v>
      </c>
      <c r="D101" s="36" t="s">
        <v>190</v>
      </c>
      <c r="E101" s="74">
        <f t="shared" si="55"/>
        <v>-2696.9752463646396</v>
      </c>
      <c r="F101" s="75">
        <f t="shared" si="54"/>
        <v>-2697</v>
      </c>
      <c r="G101" s="75">
        <f t="shared" si="56"/>
        <v>7.0085500003187917E-2</v>
      </c>
      <c r="I101" s="75">
        <f t="shared" si="77"/>
        <v>7.0085500003187917E-2</v>
      </c>
      <c r="P101" s="75">
        <f t="shared" si="74"/>
        <v>0.17270213867484324</v>
      </c>
      <c r="Q101" s="76">
        <f t="shared" si="58"/>
        <v>21828.887000000002</v>
      </c>
      <c r="R101" s="75">
        <f t="shared" si="59"/>
        <v>1.0530174532269067E-2</v>
      </c>
      <c r="S101" s="77">
        <f t="shared" si="60"/>
        <v>0.1</v>
      </c>
      <c r="Z101" s="75">
        <f t="shared" si="61"/>
        <v>-2697</v>
      </c>
      <c r="AA101" s="75">
        <f t="shared" si="62"/>
        <v>6.0423063778652336E-2</v>
      </c>
      <c r="AB101" s="75">
        <f t="shared" si="63"/>
        <v>0.18236457489937882</v>
      </c>
      <c r="AC101" s="75">
        <f t="shared" si="64"/>
        <v>-0.10261663867165532</v>
      </c>
      <c r="AD101" s="75">
        <f t="shared" si="75"/>
        <v>9.662436224535581E-3</v>
      </c>
      <c r="AE101" s="75">
        <f t="shared" si="65"/>
        <v>9.3362673793217423E-6</v>
      </c>
      <c r="AF101" s="75">
        <f t="shared" si="76"/>
        <v>-0.10261663867165532</v>
      </c>
      <c r="AG101" s="77"/>
      <c r="AH101" s="75">
        <f t="shared" si="66"/>
        <v>-0.11227907489619091</v>
      </c>
      <c r="AI101" s="75">
        <f t="shared" si="67"/>
        <v>0.78498340717652815</v>
      </c>
      <c r="AJ101" s="75">
        <f t="shared" si="68"/>
        <v>-0.86562236813546845</v>
      </c>
      <c r="AK101" s="75">
        <f t="shared" si="69"/>
        <v>-3.7500574941026363E-2</v>
      </c>
      <c r="AL101" s="75">
        <f t="shared" si="70"/>
        <v>0.17267102409948762</v>
      </c>
      <c r="AM101" s="75">
        <f t="shared" si="71"/>
        <v>8.655066335948243E-2</v>
      </c>
      <c r="AN101" s="75">
        <f t="shared" ref="AN101:AT116" si="78">$AU101+$AB$7*SIN(AO101)</f>
        <v>6.4984430429554694</v>
      </c>
      <c r="AO101" s="75">
        <f t="shared" si="78"/>
        <v>6.498448334145964</v>
      </c>
      <c r="AP101" s="75">
        <f t="shared" si="78"/>
        <v>6.4984235191392257</v>
      </c>
      <c r="AQ101" s="75">
        <f t="shared" si="78"/>
        <v>6.4985398995124068</v>
      </c>
      <c r="AR101" s="75">
        <f t="shared" si="78"/>
        <v>6.4979941105887784</v>
      </c>
      <c r="AS101" s="75">
        <f t="shared" si="78"/>
        <v>6.5005542616510938</v>
      </c>
      <c r="AT101" s="75">
        <f t="shared" si="78"/>
        <v>6.488557495409971</v>
      </c>
      <c r="AU101" s="75">
        <f t="shared" si="73"/>
        <v>6.545064827245124</v>
      </c>
    </row>
    <row r="102" spans="1:47" s="75" customFormat="1" ht="12.95" customHeight="1" x14ac:dyDescent="0.2">
      <c r="A102" s="35" t="s">
        <v>438</v>
      </c>
      <c r="B102" s="37" t="s">
        <v>162</v>
      </c>
      <c r="C102" s="36">
        <v>36847.39</v>
      </c>
      <c r="D102" s="36" t="s">
        <v>190</v>
      </c>
      <c r="E102" s="74">
        <f t="shared" si="55"/>
        <v>-2696.9741867887501</v>
      </c>
      <c r="F102" s="75">
        <f t="shared" si="54"/>
        <v>-2697</v>
      </c>
      <c r="G102" s="75">
        <f t="shared" si="56"/>
        <v>7.3085500000161119E-2</v>
      </c>
      <c r="I102" s="75">
        <f t="shared" si="77"/>
        <v>7.3085500000161119E-2</v>
      </c>
      <c r="P102" s="75">
        <f t="shared" si="74"/>
        <v>0.17270213867484324</v>
      </c>
      <c r="Q102" s="76">
        <f t="shared" si="58"/>
        <v>21828.89</v>
      </c>
      <c r="R102" s="75">
        <f t="shared" si="59"/>
        <v>9.9234747008421741E-3</v>
      </c>
      <c r="S102" s="77">
        <f t="shared" si="60"/>
        <v>0.1</v>
      </c>
      <c r="Z102" s="75">
        <f t="shared" si="61"/>
        <v>-2697</v>
      </c>
      <c r="AA102" s="75">
        <f t="shared" si="62"/>
        <v>6.0423063778652336E-2</v>
      </c>
      <c r="AB102" s="75">
        <f t="shared" si="63"/>
        <v>0.18536457489635202</v>
      </c>
      <c r="AC102" s="75">
        <f t="shared" si="64"/>
        <v>-9.9616638674682123E-2</v>
      </c>
      <c r="AD102" s="75">
        <f t="shared" si="75"/>
        <v>1.2662436221508783E-2</v>
      </c>
      <c r="AE102" s="75">
        <f t="shared" si="65"/>
        <v>1.6033729106377761E-5</v>
      </c>
      <c r="AF102" s="75">
        <f t="shared" si="76"/>
        <v>-9.9616638674682123E-2</v>
      </c>
      <c r="AG102" s="77"/>
      <c r="AH102" s="75">
        <f t="shared" si="66"/>
        <v>-0.11227907489619091</v>
      </c>
      <c r="AI102" s="75">
        <f t="shared" si="67"/>
        <v>0.78498340717652815</v>
      </c>
      <c r="AJ102" s="75">
        <f t="shared" si="68"/>
        <v>-0.86562236813546845</v>
      </c>
      <c r="AK102" s="75">
        <f t="shared" si="69"/>
        <v>-3.7500574941026363E-2</v>
      </c>
      <c r="AL102" s="75">
        <f t="shared" si="70"/>
        <v>0.17267102409948762</v>
      </c>
      <c r="AM102" s="75">
        <f t="shared" si="71"/>
        <v>8.655066335948243E-2</v>
      </c>
      <c r="AN102" s="75">
        <f t="shared" si="78"/>
        <v>6.4984430429554694</v>
      </c>
      <c r="AO102" s="75">
        <f t="shared" si="78"/>
        <v>6.498448334145964</v>
      </c>
      <c r="AP102" s="75">
        <f t="shared" si="78"/>
        <v>6.4984235191392257</v>
      </c>
      <c r="AQ102" s="75">
        <f t="shared" si="78"/>
        <v>6.4985398995124068</v>
      </c>
      <c r="AR102" s="75">
        <f t="shared" si="78"/>
        <v>6.4979941105887784</v>
      </c>
      <c r="AS102" s="75">
        <f t="shared" si="78"/>
        <v>6.5005542616510938</v>
      </c>
      <c r="AT102" s="75">
        <f t="shared" si="78"/>
        <v>6.488557495409971</v>
      </c>
      <c r="AU102" s="75">
        <f t="shared" si="73"/>
        <v>6.545064827245124</v>
      </c>
    </row>
    <row r="103" spans="1:47" s="75" customFormat="1" ht="12.95" customHeight="1" x14ac:dyDescent="0.2">
      <c r="A103" s="35" t="s">
        <v>461</v>
      </c>
      <c r="B103" s="37" t="s">
        <v>162</v>
      </c>
      <c r="C103" s="36">
        <v>37903.436999999998</v>
      </c>
      <c r="D103" s="36" t="s">
        <v>190</v>
      </c>
      <c r="E103" s="74">
        <f t="shared" si="55"/>
        <v>-2323.986873267485</v>
      </c>
      <c r="F103" s="75">
        <f t="shared" si="54"/>
        <v>-2324</v>
      </c>
      <c r="G103" s="75">
        <f t="shared" si="56"/>
        <v>3.716599999461323E-2</v>
      </c>
      <c r="I103" s="75">
        <f t="shared" si="77"/>
        <v>3.716599999461323E-2</v>
      </c>
      <c r="P103" s="75">
        <f t="shared" si="74"/>
        <v>0.13784043492932799</v>
      </c>
      <c r="Q103" s="76">
        <f t="shared" si="58"/>
        <v>22884.936999999998</v>
      </c>
      <c r="R103" s="75">
        <f t="shared" si="59"/>
        <v>1.0135341849424115E-2</v>
      </c>
      <c r="S103" s="77">
        <f t="shared" si="60"/>
        <v>0.1</v>
      </c>
      <c r="Z103" s="75">
        <f t="shared" si="61"/>
        <v>-2324</v>
      </c>
      <c r="AA103" s="75">
        <f t="shared" si="62"/>
        <v>3.7854685502269128E-2</v>
      </c>
      <c r="AB103" s="75">
        <f t="shared" si="63"/>
        <v>0.13715174942167208</v>
      </c>
      <c r="AC103" s="75">
        <f t="shared" si="64"/>
        <v>-0.10067443493471476</v>
      </c>
      <c r="AD103" s="75">
        <f t="shared" si="75"/>
        <v>-6.8868550765589787E-4</v>
      </c>
      <c r="AE103" s="75">
        <f t="shared" si="65"/>
        <v>4.7428772845526176E-8</v>
      </c>
      <c r="AF103" s="75">
        <f t="shared" si="76"/>
        <v>-0.10067443493471476</v>
      </c>
      <c r="AG103" s="77"/>
      <c r="AH103" s="75">
        <f t="shared" si="66"/>
        <v>-9.9985749427058859E-2</v>
      </c>
      <c r="AI103" s="75">
        <f t="shared" si="67"/>
        <v>0.79140519943987631</v>
      </c>
      <c r="AJ103" s="75">
        <f t="shared" si="68"/>
        <v>-0.7957950618436358</v>
      </c>
      <c r="AK103" s="75">
        <f t="shared" si="69"/>
        <v>-6.4238909467739358E-2</v>
      </c>
      <c r="AL103" s="75">
        <f t="shared" si="70"/>
        <v>0.29874369318273469</v>
      </c>
      <c r="AM103" s="75">
        <f t="shared" si="71"/>
        <v>0.15049277736744426</v>
      </c>
      <c r="AN103" s="75">
        <f t="shared" si="78"/>
        <v>6.6545944331164923</v>
      </c>
      <c r="AO103" s="75">
        <f t="shared" si="78"/>
        <v>6.6546010849502633</v>
      </c>
      <c r="AP103" s="75">
        <f t="shared" si="78"/>
        <v>6.6545683787214394</v>
      </c>
      <c r="AQ103" s="75">
        <f t="shared" si="78"/>
        <v>6.6547291951415852</v>
      </c>
      <c r="AR103" s="75">
        <f t="shared" si="78"/>
        <v>6.6539385582602693</v>
      </c>
      <c r="AS103" s="75">
        <f t="shared" si="78"/>
        <v>6.6578279930282553</v>
      </c>
      <c r="AT103" s="75">
        <f t="shared" si="78"/>
        <v>6.6387502419966644</v>
      </c>
      <c r="AU103" s="75">
        <f t="shared" si="73"/>
        <v>6.7338094664023727</v>
      </c>
    </row>
    <row r="104" spans="1:47" s="75" customFormat="1" ht="12.95" customHeight="1" x14ac:dyDescent="0.2">
      <c r="A104" s="35" t="s">
        <v>461</v>
      </c>
      <c r="B104" s="37" t="s">
        <v>162</v>
      </c>
      <c r="C104" s="36">
        <v>37903.444000000003</v>
      </c>
      <c r="D104" s="36" t="s">
        <v>190</v>
      </c>
      <c r="E104" s="74">
        <f t="shared" si="55"/>
        <v>-2323.9844009237381</v>
      </c>
      <c r="F104" s="75">
        <f t="shared" si="54"/>
        <v>-2324</v>
      </c>
      <c r="G104" s="75">
        <f t="shared" si="56"/>
        <v>4.4165999999677297E-2</v>
      </c>
      <c r="I104" s="75">
        <f t="shared" si="77"/>
        <v>4.4165999999677297E-2</v>
      </c>
      <c r="P104" s="75">
        <f t="shared" si="74"/>
        <v>0.13784043492932799</v>
      </c>
      <c r="Q104" s="76">
        <f t="shared" si="58"/>
        <v>22884.944000000003</v>
      </c>
      <c r="R104" s="75">
        <f t="shared" si="59"/>
        <v>8.7748997593893614E-3</v>
      </c>
      <c r="S104" s="77">
        <f t="shared" si="60"/>
        <v>0.1</v>
      </c>
      <c r="Z104" s="75">
        <f t="shared" si="61"/>
        <v>-2324</v>
      </c>
      <c r="AA104" s="75">
        <f t="shared" si="62"/>
        <v>3.7854685502269128E-2</v>
      </c>
      <c r="AB104" s="75">
        <f t="shared" si="63"/>
        <v>0.14415174942673614</v>
      </c>
      <c r="AC104" s="75">
        <f t="shared" si="64"/>
        <v>-9.3674434929650691E-2</v>
      </c>
      <c r="AD104" s="75">
        <f t="shared" si="75"/>
        <v>6.3113144974081686E-3</v>
      </c>
      <c r="AE104" s="75">
        <f t="shared" si="65"/>
        <v>3.9832690685194528E-6</v>
      </c>
      <c r="AF104" s="75">
        <f t="shared" si="76"/>
        <v>-9.3674434929650691E-2</v>
      </c>
      <c r="AG104" s="77"/>
      <c r="AH104" s="75">
        <f t="shared" si="66"/>
        <v>-9.9985749427058859E-2</v>
      </c>
      <c r="AI104" s="75">
        <f t="shared" si="67"/>
        <v>0.79140519943987631</v>
      </c>
      <c r="AJ104" s="75">
        <f t="shared" si="68"/>
        <v>-0.7957950618436358</v>
      </c>
      <c r="AK104" s="75">
        <f t="shared" si="69"/>
        <v>-6.4238909467739358E-2</v>
      </c>
      <c r="AL104" s="75">
        <f t="shared" si="70"/>
        <v>0.29874369318273469</v>
      </c>
      <c r="AM104" s="75">
        <f t="shared" si="71"/>
        <v>0.15049277736744426</v>
      </c>
      <c r="AN104" s="75">
        <f t="shared" si="78"/>
        <v>6.6545944331164923</v>
      </c>
      <c r="AO104" s="75">
        <f t="shared" si="78"/>
        <v>6.6546010849502633</v>
      </c>
      <c r="AP104" s="75">
        <f t="shared" si="78"/>
        <v>6.6545683787214394</v>
      </c>
      <c r="AQ104" s="75">
        <f t="shared" si="78"/>
        <v>6.6547291951415852</v>
      </c>
      <c r="AR104" s="75">
        <f t="shared" si="78"/>
        <v>6.6539385582602693</v>
      </c>
      <c r="AS104" s="75">
        <f t="shared" si="78"/>
        <v>6.6578279930282553</v>
      </c>
      <c r="AT104" s="75">
        <f t="shared" si="78"/>
        <v>6.6387502419966644</v>
      </c>
      <c r="AU104" s="75">
        <f t="shared" si="73"/>
        <v>6.7338094664023727</v>
      </c>
    </row>
    <row r="105" spans="1:47" s="75" customFormat="1" ht="12.95" customHeight="1" x14ac:dyDescent="0.2">
      <c r="A105" s="119" t="s">
        <v>90</v>
      </c>
      <c r="B105" s="120"/>
      <c r="C105" s="121">
        <v>38288.493000000002</v>
      </c>
      <c r="D105" s="86"/>
      <c r="E105" s="75">
        <f t="shared" si="55"/>
        <v>-2187.9881885543555</v>
      </c>
      <c r="F105" s="75">
        <f t="shared" si="54"/>
        <v>-2188</v>
      </c>
      <c r="G105" s="75">
        <f t="shared" si="56"/>
        <v>3.34419999999227E-2</v>
      </c>
      <c r="J105" s="75">
        <f>+G105</f>
        <v>3.34419999999227E-2</v>
      </c>
      <c r="P105" s="75">
        <f t="shared" si="74"/>
        <v>0.12579342518675551</v>
      </c>
      <c r="Q105" s="76">
        <f t="shared" si="58"/>
        <v>23269.993000000002</v>
      </c>
      <c r="R105" s="75">
        <f t="shared" si="59"/>
        <v>8.5287857340391789E-3</v>
      </c>
      <c r="S105" s="77">
        <f>S$17</f>
        <v>1</v>
      </c>
      <c r="Z105" s="75">
        <f t="shared" si="61"/>
        <v>-2188</v>
      </c>
      <c r="AA105" s="75">
        <f t="shared" si="62"/>
        <v>3.0946798829787153E-2</v>
      </c>
      <c r="AB105" s="75">
        <f t="shared" si="63"/>
        <v>0.12828862635689106</v>
      </c>
      <c r="AC105" s="75">
        <f t="shared" si="64"/>
        <v>-9.2351425186832814E-2</v>
      </c>
      <c r="AD105" s="75">
        <f t="shared" si="75"/>
        <v>2.495201170135547E-3</v>
      </c>
      <c r="AE105" s="75">
        <f t="shared" si="65"/>
        <v>6.2260288794458032E-6</v>
      </c>
      <c r="AF105" s="75">
        <f t="shared" si="76"/>
        <v>-9.2351425186832814E-2</v>
      </c>
      <c r="AG105" s="77"/>
      <c r="AH105" s="75">
        <f t="shared" si="66"/>
        <v>-9.4846626356968361E-2</v>
      </c>
      <c r="AI105" s="75">
        <f t="shared" si="67"/>
        <v>0.79462119949045773</v>
      </c>
      <c r="AJ105" s="75">
        <f t="shared" si="68"/>
        <v>-0.76674716611218452</v>
      </c>
      <c r="AK105" s="75">
        <f t="shared" si="69"/>
        <v>-7.387811997867752E-2</v>
      </c>
      <c r="AL105" s="75">
        <f t="shared" si="70"/>
        <v>0.34530448359845217</v>
      </c>
      <c r="AM105" s="75">
        <f t="shared" si="71"/>
        <v>0.17438846515254877</v>
      </c>
      <c r="AN105" s="75">
        <f t="shared" si="78"/>
        <v>6.711895398521408</v>
      </c>
      <c r="AO105" s="75">
        <f t="shared" si="78"/>
        <v>6.7119019271651981</v>
      </c>
      <c r="AP105" s="75">
        <f t="shared" si="78"/>
        <v>6.7118690391025115</v>
      </c>
      <c r="AQ105" s="75">
        <f t="shared" si="78"/>
        <v>6.7120347178452295</v>
      </c>
      <c r="AR105" s="75">
        <f t="shared" si="78"/>
        <v>6.7112002128518649</v>
      </c>
      <c r="AS105" s="75">
        <f t="shared" si="78"/>
        <v>6.7154067678498279</v>
      </c>
      <c r="AT105" s="75">
        <f t="shared" si="78"/>
        <v>6.6942832881559386</v>
      </c>
      <c r="AU105" s="75">
        <f t="shared" si="73"/>
        <v>6.8026278871138626</v>
      </c>
    </row>
    <row r="106" spans="1:47" s="75" customFormat="1" ht="12.95" customHeight="1" x14ac:dyDescent="0.2">
      <c r="A106" s="35" t="s">
        <v>474</v>
      </c>
      <c r="B106" s="37" t="s">
        <v>162</v>
      </c>
      <c r="C106" s="36">
        <v>39027.453999999998</v>
      </c>
      <c r="D106" s="36" t="s">
        <v>190</v>
      </c>
      <c r="E106" s="74">
        <f t="shared" si="55"/>
        <v>-1926.993101984358</v>
      </c>
      <c r="F106" s="75">
        <f t="shared" si="54"/>
        <v>-1927</v>
      </c>
      <c r="G106" s="75">
        <f t="shared" si="56"/>
        <v>1.953049999428913E-2</v>
      </c>
      <c r="I106" s="75">
        <f t="shared" ref="I106:I126" si="79">+G106</f>
        <v>1.953049999428913E-2</v>
      </c>
      <c r="O106" s="75">
        <f ca="1">+C$11+C$12*$F106</f>
        <v>0.26103393855996487</v>
      </c>
      <c r="P106" s="75">
        <f t="shared" si="74"/>
        <v>0.1036676356448924</v>
      </c>
      <c r="Q106" s="76">
        <f t="shared" si="58"/>
        <v>24008.953999999998</v>
      </c>
      <c r="R106" s="75">
        <f t="shared" si="59"/>
        <v>7.0790575954880154E-3</v>
      </c>
      <c r="S106" s="77">
        <f t="shared" ref="S106:S126" si="80">S$16</f>
        <v>0.1</v>
      </c>
      <c r="Z106" s="75">
        <f t="shared" si="61"/>
        <v>-1927</v>
      </c>
      <c r="AA106" s="75">
        <f t="shared" si="62"/>
        <v>1.9614962563482774E-2</v>
      </c>
      <c r="AB106" s="75">
        <f t="shared" si="63"/>
        <v>0.10358317307569875</v>
      </c>
      <c r="AC106" s="75">
        <f t="shared" si="64"/>
        <v>-8.4137135650603267E-2</v>
      </c>
      <c r="AD106" s="75">
        <f t="shared" si="75"/>
        <v>-8.4462569193644033E-5</v>
      </c>
      <c r="AE106" s="75">
        <f t="shared" si="65"/>
        <v>7.133925594791107E-10</v>
      </c>
      <c r="AF106" s="75">
        <f t="shared" si="76"/>
        <v>-8.4137135650603267E-2</v>
      </c>
      <c r="AG106" s="77"/>
      <c r="AH106" s="75">
        <f t="shared" si="66"/>
        <v>-8.4052673081409623E-2</v>
      </c>
      <c r="AI106" s="75">
        <f t="shared" si="67"/>
        <v>0.80214270243334607</v>
      </c>
      <c r="AJ106" s="75">
        <f t="shared" si="68"/>
        <v>-0.70556011979407929</v>
      </c>
      <c r="AK106" s="75">
        <f t="shared" si="69"/>
        <v>-9.2146177945386071E-2</v>
      </c>
      <c r="AL106" s="75">
        <f t="shared" si="70"/>
        <v>0.43584982674013684</v>
      </c>
      <c r="AM106" s="75">
        <f t="shared" si="71"/>
        <v>0.22144157630085826</v>
      </c>
      <c r="AN106" s="75">
        <f t="shared" si="78"/>
        <v>6.8225920678458429</v>
      </c>
      <c r="AO106" s="75">
        <f t="shared" si="78"/>
        <v>6.8225976325270672</v>
      </c>
      <c r="AP106" s="75">
        <f t="shared" si="78"/>
        <v>6.8225679182599572</v>
      </c>
      <c r="AQ106" s="75">
        <f t="shared" si="78"/>
        <v>6.8227265925340692</v>
      </c>
      <c r="AR106" s="75">
        <f t="shared" si="78"/>
        <v>6.8218794459586531</v>
      </c>
      <c r="AS106" s="75">
        <f t="shared" si="78"/>
        <v>6.8264072757481902</v>
      </c>
      <c r="AT106" s="75">
        <f t="shared" si="78"/>
        <v>6.8023463811734519</v>
      </c>
      <c r="AU106" s="75">
        <f t="shared" si="73"/>
        <v>6.9346985327440018</v>
      </c>
    </row>
    <row r="107" spans="1:47" s="75" customFormat="1" ht="12.95" customHeight="1" x14ac:dyDescent="0.2">
      <c r="A107" s="75" t="s">
        <v>91</v>
      </c>
      <c r="B107" s="77"/>
      <c r="C107" s="86">
        <v>39364.374000000003</v>
      </c>
      <c r="D107" s="86"/>
      <c r="E107" s="75">
        <f t="shared" si="55"/>
        <v>-1807.9956656282234</v>
      </c>
      <c r="F107" s="75">
        <f t="shared" ref="F107:F138" si="81">ROUND(2*E107,0)/2</f>
        <v>-1808</v>
      </c>
      <c r="G107" s="75">
        <f t="shared" si="56"/>
        <v>1.2271999999938998E-2</v>
      </c>
      <c r="I107" s="75">
        <f t="shared" si="79"/>
        <v>1.2271999999938998E-2</v>
      </c>
      <c r="P107" s="75">
        <f t="shared" si="74"/>
        <v>9.4013358302134989E-2</v>
      </c>
      <c r="Q107" s="76">
        <f t="shared" si="58"/>
        <v>24345.874000000003</v>
      </c>
      <c r="R107" s="75">
        <f t="shared" si="59"/>
        <v>6.6816496570879852E-3</v>
      </c>
      <c r="S107" s="77">
        <f t="shared" si="80"/>
        <v>0.1</v>
      </c>
      <c r="Z107" s="75">
        <f t="shared" si="61"/>
        <v>-1808</v>
      </c>
      <c r="AA107" s="75">
        <f t="shared" si="62"/>
        <v>1.527170399379954E-2</v>
      </c>
      <c r="AB107" s="75">
        <f t="shared" si="63"/>
        <v>9.1013654308274447E-2</v>
      </c>
      <c r="AC107" s="75">
        <f t="shared" si="64"/>
        <v>-8.1741358302195991E-2</v>
      </c>
      <c r="AD107" s="75">
        <f t="shared" si="75"/>
        <v>-2.9997039938605419E-3</v>
      </c>
      <c r="AE107" s="75">
        <f t="shared" si="65"/>
        <v>8.9982240507828872E-7</v>
      </c>
      <c r="AF107" s="75">
        <f t="shared" si="76"/>
        <v>-8.1741358302195991E-2</v>
      </c>
      <c r="AG107" s="77"/>
      <c r="AH107" s="75">
        <f t="shared" si="66"/>
        <v>-7.8741654308335449E-2</v>
      </c>
      <c r="AI107" s="75">
        <f t="shared" si="67"/>
        <v>0.80617564310324918</v>
      </c>
      <c r="AJ107" s="75">
        <f t="shared" si="68"/>
        <v>-0.67526085890801246</v>
      </c>
      <c r="AK107" s="75">
        <f t="shared" si="69"/>
        <v>-0.10035211499456874</v>
      </c>
      <c r="AL107" s="75">
        <f t="shared" si="70"/>
        <v>0.47774475174338266</v>
      </c>
      <c r="AM107" s="75">
        <f t="shared" si="71"/>
        <v>0.24352187859270716</v>
      </c>
      <c r="AN107" s="75">
        <f t="shared" si="78"/>
        <v>6.8734357168598503</v>
      </c>
      <c r="AO107" s="75">
        <f t="shared" si="78"/>
        <v>6.8734406275252988</v>
      </c>
      <c r="AP107" s="75">
        <f t="shared" si="78"/>
        <v>6.8734135466972877</v>
      </c>
      <c r="AQ107" s="75">
        <f t="shared" si="78"/>
        <v>6.8735628953530075</v>
      </c>
      <c r="AR107" s="75">
        <f t="shared" si="78"/>
        <v>6.8727394350464754</v>
      </c>
      <c r="AS107" s="75">
        <f t="shared" si="78"/>
        <v>6.8772854060081947</v>
      </c>
      <c r="AT107" s="75">
        <f t="shared" si="78"/>
        <v>6.8523578864994645</v>
      </c>
      <c r="AU107" s="75">
        <f t="shared" si="73"/>
        <v>6.994914650866555</v>
      </c>
    </row>
    <row r="108" spans="1:47" s="75" customFormat="1" ht="12.95" customHeight="1" x14ac:dyDescent="0.2">
      <c r="A108" s="75" t="s">
        <v>91</v>
      </c>
      <c r="B108" s="77"/>
      <c r="C108" s="86">
        <v>39381.358</v>
      </c>
      <c r="D108" s="86"/>
      <c r="E108" s="75">
        <f t="shared" si="55"/>
        <v>-1801.9970533194492</v>
      </c>
      <c r="F108" s="75">
        <f t="shared" si="81"/>
        <v>-1802</v>
      </c>
      <c r="G108" s="75">
        <f t="shared" si="56"/>
        <v>8.3429999940562993E-3</v>
      </c>
      <c r="I108" s="75">
        <f t="shared" si="79"/>
        <v>8.3429999940562993E-3</v>
      </c>
      <c r="P108" s="75">
        <f t="shared" si="74"/>
        <v>9.3533781619186782E-2</v>
      </c>
      <c r="Q108" s="76">
        <f t="shared" si="58"/>
        <v>24362.858</v>
      </c>
      <c r="R108" s="75">
        <f t="shared" si="59"/>
        <v>7.2574692739006694E-3</v>
      </c>
      <c r="S108" s="77">
        <f t="shared" si="80"/>
        <v>0.1</v>
      </c>
      <c r="Z108" s="75">
        <f t="shared" si="61"/>
        <v>-1802</v>
      </c>
      <c r="AA108" s="75">
        <f t="shared" si="62"/>
        <v>1.5066149486638966E-2</v>
      </c>
      <c r="AB108" s="75">
        <f t="shared" si="63"/>
        <v>8.6810632126604115E-2</v>
      </c>
      <c r="AC108" s="75">
        <f t="shared" si="64"/>
        <v>-8.5190781625130482E-2</v>
      </c>
      <c r="AD108" s="75">
        <f t="shared" si="75"/>
        <v>-6.7231494925826668E-3</v>
      </c>
      <c r="AE108" s="75">
        <f t="shared" si="65"/>
        <v>4.5200739099614572E-6</v>
      </c>
      <c r="AF108" s="75">
        <f t="shared" si="76"/>
        <v>-8.5190781625130482E-2</v>
      </c>
      <c r="AG108" s="77"/>
      <c r="AH108" s="75">
        <f t="shared" si="66"/>
        <v>-7.8467632132547815E-2</v>
      </c>
      <c r="AI108" s="75">
        <f t="shared" si="67"/>
        <v>0.80638919609161275</v>
      </c>
      <c r="AJ108" s="75">
        <f t="shared" si="68"/>
        <v>-0.67369295345575753</v>
      </c>
      <c r="AK108" s="75">
        <f t="shared" si="69"/>
        <v>-0.10076350986478304</v>
      </c>
      <c r="AL108" s="75">
        <f t="shared" si="70"/>
        <v>0.47986843465715051</v>
      </c>
      <c r="AM108" s="75">
        <f t="shared" si="71"/>
        <v>0.24464698168685081</v>
      </c>
      <c r="AN108" s="75">
        <f t="shared" si="78"/>
        <v>6.8760061330959177</v>
      </c>
      <c r="AO108" s="75">
        <f t="shared" si="78"/>
        <v>6.8760110086558113</v>
      </c>
      <c r="AP108" s="75">
        <f t="shared" si="78"/>
        <v>6.8759840749565191</v>
      </c>
      <c r="AQ108" s="75">
        <f t="shared" si="78"/>
        <v>6.876132868931256</v>
      </c>
      <c r="AR108" s="75">
        <f t="shared" si="78"/>
        <v>6.8753110497582357</v>
      </c>
      <c r="AS108" s="75">
        <f t="shared" si="78"/>
        <v>6.8798558302641881</v>
      </c>
      <c r="AT108" s="75">
        <f t="shared" si="78"/>
        <v>6.8548928569791014</v>
      </c>
      <c r="AU108" s="75">
        <f t="shared" si="73"/>
        <v>6.9979507576626503</v>
      </c>
    </row>
    <row r="109" spans="1:47" s="75" customFormat="1" ht="12.95" customHeight="1" x14ac:dyDescent="0.2">
      <c r="A109" s="75" t="s">
        <v>92</v>
      </c>
      <c r="B109" s="77"/>
      <c r="C109" s="86">
        <v>40066.53</v>
      </c>
      <c r="D109" s="86"/>
      <c r="E109" s="75">
        <f t="shared" si="55"/>
        <v>-1559.9998092763412</v>
      </c>
      <c r="F109" s="75">
        <f t="shared" si="81"/>
        <v>-1560</v>
      </c>
      <c r="G109" s="75">
        <f t="shared" si="56"/>
        <v>5.399999936344102E-4</v>
      </c>
      <c r="I109" s="75">
        <f t="shared" si="79"/>
        <v>5.399999936344102E-4</v>
      </c>
      <c r="P109" s="75">
        <f t="shared" si="74"/>
        <v>7.4766497129777815E-2</v>
      </c>
      <c r="Q109" s="76">
        <f t="shared" si="58"/>
        <v>25048.03</v>
      </c>
      <c r="R109" s="75">
        <f t="shared" si="59"/>
        <v>5.5095728771019049E-3</v>
      </c>
      <c r="S109" s="77">
        <f t="shared" si="80"/>
        <v>0.1</v>
      </c>
      <c r="Z109" s="75">
        <f t="shared" si="61"/>
        <v>-1560</v>
      </c>
      <c r="AA109" s="75">
        <f t="shared" si="62"/>
        <v>7.8320385910376489E-3</v>
      </c>
      <c r="AB109" s="75">
        <f t="shared" si="63"/>
        <v>6.7474458532374576E-2</v>
      </c>
      <c r="AC109" s="75">
        <f t="shared" si="64"/>
        <v>-7.4226497136143404E-2</v>
      </c>
      <c r="AD109" s="75">
        <f t="shared" si="75"/>
        <v>-7.2920385974032387E-3</v>
      </c>
      <c r="AE109" s="75">
        <f t="shared" si="65"/>
        <v>5.3173826906018599E-6</v>
      </c>
      <c r="AF109" s="75">
        <f t="shared" si="76"/>
        <v>-7.4226497136143404E-2</v>
      </c>
      <c r="AG109" s="77"/>
      <c r="AH109" s="75">
        <f t="shared" si="66"/>
        <v>-6.6934458538740166E-2</v>
      </c>
      <c r="AI109" s="75">
        <f t="shared" si="67"/>
        <v>0.81583656420857786</v>
      </c>
      <c r="AJ109" s="75">
        <f t="shared" si="68"/>
        <v>-0.60720509706490788</v>
      </c>
      <c r="AK109" s="75">
        <f t="shared" si="69"/>
        <v>-0.11714203868731729</v>
      </c>
      <c r="AL109" s="75">
        <f t="shared" si="70"/>
        <v>0.56652483682450216</v>
      </c>
      <c r="AM109" s="75">
        <f t="shared" si="71"/>
        <v>0.29108983462867882</v>
      </c>
      <c r="AN109" s="75">
        <f t="shared" si="78"/>
        <v>6.9802831363547444</v>
      </c>
      <c r="AO109" s="75">
        <f t="shared" si="78"/>
        <v>6.9802865326615269</v>
      </c>
      <c r="AP109" s="75">
        <f t="shared" si="78"/>
        <v>6.980266237364396</v>
      </c>
      <c r="AQ109" s="75">
        <f t="shared" si="78"/>
        <v>6.9803875210200523</v>
      </c>
      <c r="AR109" s="75">
        <f t="shared" si="78"/>
        <v>6.9796629191046673</v>
      </c>
      <c r="AS109" s="75">
        <f t="shared" si="78"/>
        <v>6.9839985714488559</v>
      </c>
      <c r="AT109" s="75">
        <f t="shared" si="78"/>
        <v>6.958284917167556</v>
      </c>
      <c r="AU109" s="75">
        <f t="shared" si="73"/>
        <v>7.1204070651051552</v>
      </c>
    </row>
    <row r="110" spans="1:47" s="75" customFormat="1" ht="12.95" customHeight="1" x14ac:dyDescent="0.2">
      <c r="A110" s="35" t="s">
        <v>491</v>
      </c>
      <c r="B110" s="37" t="s">
        <v>162</v>
      </c>
      <c r="C110" s="36">
        <v>40485.57</v>
      </c>
      <c r="D110" s="36" t="s">
        <v>190</v>
      </c>
      <c r="E110" s="74">
        <f t="shared" si="55"/>
        <v>-1411.998248874246</v>
      </c>
      <c r="F110" s="75">
        <f t="shared" si="81"/>
        <v>-1412</v>
      </c>
      <c r="G110" s="75">
        <f t="shared" si="56"/>
        <v>4.9579999977140687E-3</v>
      </c>
      <c r="I110" s="75">
        <f t="shared" si="79"/>
        <v>4.9579999977140687E-3</v>
      </c>
      <c r="O110" s="75">
        <f ca="1">+C$11+C$12*$F110</f>
        <v>0.24059316840335851</v>
      </c>
      <c r="P110" s="75">
        <f t="shared" si="74"/>
        <v>6.3842604006990364E-2</v>
      </c>
      <c r="Q110" s="76">
        <f t="shared" si="58"/>
        <v>25467.07</v>
      </c>
      <c r="R110" s="75">
        <f t="shared" si="59"/>
        <v>3.4673965893292778E-3</v>
      </c>
      <c r="S110" s="77">
        <f t="shared" si="80"/>
        <v>0.1</v>
      </c>
      <c r="Z110" s="75">
        <f t="shared" si="61"/>
        <v>-1412</v>
      </c>
      <c r="AA110" s="75">
        <f t="shared" si="62"/>
        <v>4.4036174725757132E-3</v>
      </c>
      <c r="AB110" s="75">
        <f t="shared" si="63"/>
        <v>6.4396986532128719E-2</v>
      </c>
      <c r="AC110" s="75">
        <f t="shared" si="64"/>
        <v>-5.8884604009276295E-2</v>
      </c>
      <c r="AD110" s="75">
        <f t="shared" si="75"/>
        <v>5.5438252513835551E-4</v>
      </c>
      <c r="AE110" s="75">
        <f t="shared" si="65"/>
        <v>3.0733998417877936E-8</v>
      </c>
      <c r="AF110" s="75">
        <f t="shared" si="76"/>
        <v>-5.8884604009276295E-2</v>
      </c>
      <c r="AG110" s="77"/>
      <c r="AH110" s="75">
        <f t="shared" si="66"/>
        <v>-5.9438986534414651E-2</v>
      </c>
      <c r="AI110" s="75">
        <f t="shared" si="67"/>
        <v>0.82243534467741408</v>
      </c>
      <c r="AJ110" s="75">
        <f t="shared" si="68"/>
        <v>-0.56338504004806389</v>
      </c>
      <c r="AK110" s="75">
        <f t="shared" si="69"/>
        <v>-0.12692210796584444</v>
      </c>
      <c r="AL110" s="75">
        <f t="shared" si="70"/>
        <v>0.62058581508678656</v>
      </c>
      <c r="AM110" s="75">
        <f t="shared" si="71"/>
        <v>0.3206504980940415</v>
      </c>
      <c r="AN110" s="75">
        <f t="shared" si="78"/>
        <v>7.0446933224425354</v>
      </c>
      <c r="AO110" s="75">
        <f t="shared" si="78"/>
        <v>7.0446958512345539</v>
      </c>
      <c r="AP110" s="75">
        <f t="shared" si="78"/>
        <v>7.0446798440193152</v>
      </c>
      <c r="AQ110" s="75">
        <f t="shared" si="78"/>
        <v>7.0447811735708727</v>
      </c>
      <c r="AR110" s="75">
        <f t="shared" si="78"/>
        <v>7.0441398979786554</v>
      </c>
      <c r="AS110" s="75">
        <f t="shared" si="78"/>
        <v>7.0482049231061845</v>
      </c>
      <c r="AT110" s="75">
        <f t="shared" si="78"/>
        <v>7.0226962170519691</v>
      </c>
      <c r="AU110" s="75">
        <f t="shared" si="73"/>
        <v>7.1952976994088349</v>
      </c>
    </row>
    <row r="111" spans="1:47" s="75" customFormat="1" ht="12.95" customHeight="1" x14ac:dyDescent="0.2">
      <c r="A111" s="35" t="s">
        <v>491</v>
      </c>
      <c r="B111" s="37" t="s">
        <v>162</v>
      </c>
      <c r="C111" s="36">
        <v>40522.370000000003</v>
      </c>
      <c r="D111" s="36" t="s">
        <v>190</v>
      </c>
      <c r="E111" s="74">
        <f t="shared" si="55"/>
        <v>-1399.0007846159472</v>
      </c>
      <c r="F111" s="75">
        <f t="shared" si="81"/>
        <v>-1399</v>
      </c>
      <c r="G111" s="75">
        <f t="shared" si="56"/>
        <v>-2.2214999989955686E-3</v>
      </c>
      <c r="I111" s="75">
        <f t="shared" si="79"/>
        <v>-2.2214999989955686E-3</v>
      </c>
      <c r="O111" s="75">
        <f ca="1">+C$11+C$12*$F111</f>
        <v>0.24007718779746359</v>
      </c>
      <c r="P111" s="75">
        <f t="shared" si="74"/>
        <v>6.2903147803091669E-2</v>
      </c>
      <c r="Q111" s="76">
        <f t="shared" si="58"/>
        <v>25503.870000000003</v>
      </c>
      <c r="R111" s="75">
        <f t="shared" si="59"/>
        <v>4.2412197513459057E-3</v>
      </c>
      <c r="S111" s="77">
        <f t="shared" si="80"/>
        <v>0.1</v>
      </c>
      <c r="Z111" s="75">
        <f t="shared" si="61"/>
        <v>-1399</v>
      </c>
      <c r="AA111" s="75">
        <f t="shared" si="62"/>
        <v>4.1377825619953942E-3</v>
      </c>
      <c r="AB111" s="75">
        <f t="shared" si="63"/>
        <v>5.6543865242100706E-2</v>
      </c>
      <c r="AC111" s="75">
        <f t="shared" si="64"/>
        <v>-6.5124647802087238E-2</v>
      </c>
      <c r="AD111" s="75">
        <f t="shared" si="75"/>
        <v>-6.3592825609909628E-3</v>
      </c>
      <c r="AE111" s="75">
        <f t="shared" si="65"/>
        <v>4.0440474690523779E-6</v>
      </c>
      <c r="AF111" s="75">
        <f t="shared" si="76"/>
        <v>-6.5124647802087238E-2</v>
      </c>
      <c r="AG111" s="77"/>
      <c r="AH111" s="75">
        <f t="shared" si="66"/>
        <v>-5.8765365241096275E-2</v>
      </c>
      <c r="AI111" s="75">
        <f t="shared" si="67"/>
        <v>0.82304547293796915</v>
      </c>
      <c r="AJ111" s="75">
        <f t="shared" si="68"/>
        <v>-0.55942023396033358</v>
      </c>
      <c r="AK111" s="75">
        <f t="shared" si="69"/>
        <v>-0.12777137262538585</v>
      </c>
      <c r="AL111" s="75">
        <f t="shared" si="70"/>
        <v>0.62537688466616448</v>
      </c>
      <c r="AM111" s="75">
        <f t="shared" si="71"/>
        <v>0.32329436985904064</v>
      </c>
      <c r="AN111" s="75">
        <f t="shared" si="78"/>
        <v>7.0503762324701462</v>
      </c>
      <c r="AO111" s="75">
        <f t="shared" si="78"/>
        <v>7.0503786894580243</v>
      </c>
      <c r="AP111" s="75">
        <f t="shared" si="78"/>
        <v>7.0503630517894385</v>
      </c>
      <c r="AQ111" s="75">
        <f t="shared" si="78"/>
        <v>7.0504625828340295</v>
      </c>
      <c r="AR111" s="75">
        <f t="shared" si="78"/>
        <v>7.0498292479931131</v>
      </c>
      <c r="AS111" s="75">
        <f t="shared" si="78"/>
        <v>7.0538659060382622</v>
      </c>
      <c r="AT111" s="75">
        <f t="shared" si="78"/>
        <v>7.0283993819565778</v>
      </c>
      <c r="AU111" s="75">
        <f t="shared" si="73"/>
        <v>7.2018759308003748</v>
      </c>
    </row>
    <row r="112" spans="1:47" s="75" customFormat="1" ht="12.95" customHeight="1" x14ac:dyDescent="0.2">
      <c r="A112" s="35" t="s">
        <v>491</v>
      </c>
      <c r="B112" s="37" t="s">
        <v>162</v>
      </c>
      <c r="C112" s="36">
        <v>40522.370000000003</v>
      </c>
      <c r="D112" s="36" t="s">
        <v>190</v>
      </c>
      <c r="E112" s="74">
        <f t="shared" si="55"/>
        <v>-1399.0007846159472</v>
      </c>
      <c r="F112" s="75">
        <f t="shared" si="81"/>
        <v>-1399</v>
      </c>
      <c r="G112" s="75">
        <f t="shared" si="56"/>
        <v>-2.2214999989955686E-3</v>
      </c>
      <c r="I112" s="75">
        <f t="shared" si="79"/>
        <v>-2.2214999989955686E-3</v>
      </c>
      <c r="O112" s="75">
        <f ca="1">+C$11+C$12*$F112</f>
        <v>0.24007718779746359</v>
      </c>
      <c r="P112" s="75">
        <f t="shared" si="74"/>
        <v>6.2903147803091669E-2</v>
      </c>
      <c r="Q112" s="76">
        <f t="shared" si="58"/>
        <v>25503.870000000003</v>
      </c>
      <c r="R112" s="75">
        <f t="shared" si="59"/>
        <v>4.2412197513459057E-3</v>
      </c>
      <c r="S112" s="77">
        <f t="shared" si="80"/>
        <v>0.1</v>
      </c>
      <c r="Z112" s="75">
        <f t="shared" si="61"/>
        <v>-1399</v>
      </c>
      <c r="AA112" s="75">
        <f t="shared" si="62"/>
        <v>4.1377825619953942E-3</v>
      </c>
      <c r="AB112" s="75">
        <f t="shared" si="63"/>
        <v>5.6543865242100706E-2</v>
      </c>
      <c r="AC112" s="75">
        <f t="shared" si="64"/>
        <v>-6.5124647802087238E-2</v>
      </c>
      <c r="AD112" s="75">
        <f t="shared" si="75"/>
        <v>-6.3592825609909628E-3</v>
      </c>
      <c r="AE112" s="75">
        <f t="shared" si="65"/>
        <v>4.0440474690523779E-6</v>
      </c>
      <c r="AF112" s="75">
        <f t="shared" si="76"/>
        <v>-6.5124647802087238E-2</v>
      </c>
      <c r="AG112" s="77"/>
      <c r="AH112" s="75">
        <f t="shared" si="66"/>
        <v>-5.8765365241096275E-2</v>
      </c>
      <c r="AI112" s="75">
        <f t="shared" si="67"/>
        <v>0.82304547293796915</v>
      </c>
      <c r="AJ112" s="75">
        <f t="shared" si="68"/>
        <v>-0.55942023396033358</v>
      </c>
      <c r="AK112" s="75">
        <f t="shared" si="69"/>
        <v>-0.12777137262538585</v>
      </c>
      <c r="AL112" s="75">
        <f t="shared" si="70"/>
        <v>0.62537688466616448</v>
      </c>
      <c r="AM112" s="75">
        <f t="shared" si="71"/>
        <v>0.32329436985904064</v>
      </c>
      <c r="AN112" s="75">
        <f t="shared" si="78"/>
        <v>7.0503762324701462</v>
      </c>
      <c r="AO112" s="75">
        <f t="shared" si="78"/>
        <v>7.0503786894580243</v>
      </c>
      <c r="AP112" s="75">
        <f t="shared" si="78"/>
        <v>7.0503630517894385</v>
      </c>
      <c r="AQ112" s="75">
        <f t="shared" si="78"/>
        <v>7.0504625828340295</v>
      </c>
      <c r="AR112" s="75">
        <f t="shared" si="78"/>
        <v>7.0498292479931131</v>
      </c>
      <c r="AS112" s="75">
        <f t="shared" si="78"/>
        <v>7.0538659060382622</v>
      </c>
      <c r="AT112" s="75">
        <f t="shared" si="78"/>
        <v>7.0283993819565778</v>
      </c>
      <c r="AU112" s="75">
        <f t="shared" si="73"/>
        <v>7.2018759308003748</v>
      </c>
    </row>
    <row r="113" spans="1:47" s="75" customFormat="1" ht="12.95" customHeight="1" x14ac:dyDescent="0.2">
      <c r="A113" s="75" t="s">
        <v>93</v>
      </c>
      <c r="B113" s="77"/>
      <c r="C113" s="86">
        <v>40590.328000000001</v>
      </c>
      <c r="D113" s="86"/>
      <c r="E113" s="75">
        <f t="shared" si="55"/>
        <v>-1374.9985651576487</v>
      </c>
      <c r="F113" s="75">
        <f t="shared" si="81"/>
        <v>-1375</v>
      </c>
      <c r="G113" s="75">
        <f t="shared" si="56"/>
        <v>4.0624999965075403E-3</v>
      </c>
      <c r="I113" s="75">
        <f t="shared" si="79"/>
        <v>4.0624999965075403E-3</v>
      </c>
      <c r="P113" s="75">
        <f t="shared" si="74"/>
        <v>6.1177284345208596E-2</v>
      </c>
      <c r="Q113" s="76">
        <f t="shared" si="58"/>
        <v>25571.828000000001</v>
      </c>
      <c r="R113" s="75">
        <f t="shared" si="59"/>
        <v>3.2620985911986271E-3</v>
      </c>
      <c r="S113" s="77">
        <f t="shared" si="80"/>
        <v>0.1</v>
      </c>
      <c r="Z113" s="75">
        <f t="shared" si="61"/>
        <v>-1375</v>
      </c>
      <c r="AA113" s="75">
        <f t="shared" si="62"/>
        <v>3.6618269411423168E-3</v>
      </c>
      <c r="AB113" s="75">
        <f t="shared" si="63"/>
        <v>6.157795740057382E-2</v>
      </c>
      <c r="AC113" s="75">
        <f t="shared" si="64"/>
        <v>-5.7114784348701056E-2</v>
      </c>
      <c r="AD113" s="75">
        <f t="shared" si="75"/>
        <v>4.0067305536522352E-4</v>
      </c>
      <c r="AE113" s="75">
        <f t="shared" si="65"/>
        <v>1.6053889729570346E-8</v>
      </c>
      <c r="AF113" s="75">
        <f t="shared" si="76"/>
        <v>-5.7114784348701056E-2</v>
      </c>
      <c r="AG113" s="77"/>
      <c r="AH113" s="75">
        <f t="shared" si="66"/>
        <v>-5.7515457404066279E-2</v>
      </c>
      <c r="AI113" s="75">
        <f t="shared" si="67"/>
        <v>0.82418495581862283</v>
      </c>
      <c r="AJ113" s="75">
        <f t="shared" si="68"/>
        <v>-0.5520512489064473</v>
      </c>
      <c r="AK113" s="75">
        <f t="shared" si="69"/>
        <v>-0.12933483115473041</v>
      </c>
      <c r="AL113" s="75">
        <f t="shared" si="70"/>
        <v>0.63424073472759368</v>
      </c>
      <c r="AM113" s="75">
        <f t="shared" si="71"/>
        <v>0.32819657242077765</v>
      </c>
      <c r="AN113" s="75">
        <f t="shared" si="78"/>
        <v>7.0608789007842256</v>
      </c>
      <c r="AO113" s="75">
        <f t="shared" si="78"/>
        <v>7.0608812275311159</v>
      </c>
      <c r="AP113" s="75">
        <f t="shared" si="78"/>
        <v>7.0608662664554362</v>
      </c>
      <c r="AQ113" s="75">
        <f t="shared" si="78"/>
        <v>7.0609624706194776</v>
      </c>
      <c r="AR113" s="75">
        <f t="shared" si="78"/>
        <v>7.0603440082559503</v>
      </c>
      <c r="AS113" s="75">
        <f t="shared" si="78"/>
        <v>7.0643264842234981</v>
      </c>
      <c r="AT113" s="75">
        <f t="shared" si="78"/>
        <v>7.038948051736317</v>
      </c>
      <c r="AU113" s="75">
        <f t="shared" si="73"/>
        <v>7.2140203579847553</v>
      </c>
    </row>
    <row r="114" spans="1:47" s="75" customFormat="1" ht="12.95" customHeight="1" x14ac:dyDescent="0.2">
      <c r="A114" s="75" t="s">
        <v>94</v>
      </c>
      <c r="B114" s="77"/>
      <c r="C114" s="86">
        <v>40839.472999999998</v>
      </c>
      <c r="D114" s="86"/>
      <c r="E114" s="75">
        <f t="shared" si="55"/>
        <v>-1287.0025534013023</v>
      </c>
      <c r="F114" s="75">
        <f t="shared" si="81"/>
        <v>-1287</v>
      </c>
      <c r="G114" s="75">
        <f t="shared" si="56"/>
        <v>-7.2295000063604675E-3</v>
      </c>
      <c r="I114" s="75">
        <f t="shared" si="79"/>
        <v>-7.2295000063604675E-3</v>
      </c>
      <c r="P114" s="75">
        <f t="shared" si="74"/>
        <v>5.4943651871031618E-2</v>
      </c>
      <c r="Q114" s="76">
        <f t="shared" si="58"/>
        <v>25820.972999999998</v>
      </c>
      <c r="R114" s="75">
        <f t="shared" si="59"/>
        <v>3.865500814369263E-3</v>
      </c>
      <c r="S114" s="77">
        <f t="shared" si="80"/>
        <v>0.1</v>
      </c>
      <c r="Z114" s="75">
        <f t="shared" si="61"/>
        <v>-1287</v>
      </c>
      <c r="AA114" s="75">
        <f t="shared" si="62"/>
        <v>2.0798234938164059E-3</v>
      </c>
      <c r="AB114" s="75">
        <f t="shared" si="63"/>
        <v>4.5634328370854745E-2</v>
      </c>
      <c r="AC114" s="75">
        <f t="shared" si="64"/>
        <v>-6.2173151877392085E-2</v>
      </c>
      <c r="AD114" s="75">
        <f t="shared" si="75"/>
        <v>-9.3093235001768734E-3</v>
      </c>
      <c r="AE114" s="75">
        <f t="shared" si="65"/>
        <v>8.6663504030945402E-6</v>
      </c>
      <c r="AF114" s="75">
        <f t="shared" si="76"/>
        <v>-6.2173151877392085E-2</v>
      </c>
      <c r="AG114" s="77"/>
      <c r="AH114" s="75">
        <f t="shared" si="66"/>
        <v>-5.2863828377215212E-2</v>
      </c>
      <c r="AI114" s="75">
        <f t="shared" si="67"/>
        <v>0.82850952196580829</v>
      </c>
      <c r="AJ114" s="75">
        <f t="shared" si="68"/>
        <v>-0.52448226935961884</v>
      </c>
      <c r="AK114" s="75">
        <f t="shared" si="69"/>
        <v>-0.13501645919637589</v>
      </c>
      <c r="AL114" s="75">
        <f t="shared" si="70"/>
        <v>0.66695614474130005</v>
      </c>
      <c r="AM114" s="75">
        <f t="shared" si="71"/>
        <v>0.34641564965616739</v>
      </c>
      <c r="AN114" s="75">
        <f t="shared" si="78"/>
        <v>7.0995155852408915</v>
      </c>
      <c r="AO114" s="75">
        <f t="shared" si="78"/>
        <v>7.0995174628597955</v>
      </c>
      <c r="AP114" s="75">
        <f t="shared" si="78"/>
        <v>7.0995049025682375</v>
      </c>
      <c r="AQ114" s="75">
        <f t="shared" si="78"/>
        <v>7.0995889275645592</v>
      </c>
      <c r="AR114" s="75">
        <f t="shared" si="78"/>
        <v>7.099026965630574</v>
      </c>
      <c r="AS114" s="75">
        <f t="shared" si="78"/>
        <v>7.1027918039990068</v>
      </c>
      <c r="AT114" s="75">
        <f t="shared" si="78"/>
        <v>7.0778491657775291</v>
      </c>
      <c r="AU114" s="75">
        <f t="shared" si="73"/>
        <v>7.2585499243274842</v>
      </c>
    </row>
    <row r="115" spans="1:47" s="75" customFormat="1" ht="12.95" customHeight="1" x14ac:dyDescent="0.2">
      <c r="A115" s="75" t="s">
        <v>94</v>
      </c>
      <c r="B115" s="77"/>
      <c r="C115" s="86">
        <v>40856.464999999997</v>
      </c>
      <c r="D115" s="86"/>
      <c r="E115" s="75">
        <f t="shared" si="55"/>
        <v>-1281.0011155568193</v>
      </c>
      <c r="F115" s="75">
        <f t="shared" si="81"/>
        <v>-1281</v>
      </c>
      <c r="G115" s="75">
        <f t="shared" si="56"/>
        <v>-3.1585000033373944E-3</v>
      </c>
      <c r="I115" s="75">
        <f t="shared" si="79"/>
        <v>-3.1585000033373944E-3</v>
      </c>
      <c r="P115" s="75">
        <f t="shared" si="74"/>
        <v>5.4524041064702426E-2</v>
      </c>
      <c r="Q115" s="76">
        <f t="shared" si="58"/>
        <v>25837.964999999997</v>
      </c>
      <c r="R115" s="75">
        <f t="shared" si="59"/>
        <v>3.3272755440661005E-3</v>
      </c>
      <c r="S115" s="77">
        <f t="shared" si="80"/>
        <v>0.1</v>
      </c>
      <c r="Z115" s="75">
        <f t="shared" si="61"/>
        <v>-1281</v>
      </c>
      <c r="AA115" s="75">
        <f t="shared" si="62"/>
        <v>1.9812260892806757E-3</v>
      </c>
      <c r="AB115" s="75">
        <f t="shared" si="63"/>
        <v>4.9384314972084356E-2</v>
      </c>
      <c r="AC115" s="75">
        <f t="shared" si="64"/>
        <v>-5.7682541068039821E-2</v>
      </c>
      <c r="AD115" s="75">
        <f t="shared" si="75"/>
        <v>-5.1397260926180702E-3</v>
      </c>
      <c r="AE115" s="75">
        <f t="shared" si="65"/>
        <v>2.6416784307139018E-6</v>
      </c>
      <c r="AF115" s="75">
        <f t="shared" si="76"/>
        <v>-5.7682541068039821E-2</v>
      </c>
      <c r="AG115" s="77"/>
      <c r="AH115" s="75">
        <f t="shared" si="66"/>
        <v>-5.2542814975421751E-2</v>
      </c>
      <c r="AI115" s="75">
        <f t="shared" si="67"/>
        <v>0.82881282270813417</v>
      </c>
      <c r="AJ115" s="75">
        <f t="shared" si="68"/>
        <v>-0.5225710391218179</v>
      </c>
      <c r="AK115" s="75">
        <f t="shared" si="69"/>
        <v>-0.13540080738742116</v>
      </c>
      <c r="AL115" s="75">
        <f t="shared" si="70"/>
        <v>0.669199349245023</v>
      </c>
      <c r="AM115" s="75">
        <f t="shared" si="71"/>
        <v>0.34767233724403313</v>
      </c>
      <c r="AN115" s="75">
        <f t="shared" si="78"/>
        <v>7.1021573421516724</v>
      </c>
      <c r="AO115" s="75">
        <f t="shared" si="78"/>
        <v>7.1021591908989201</v>
      </c>
      <c r="AP115" s="75">
        <f t="shared" si="78"/>
        <v>7.1021467888446255</v>
      </c>
      <c r="AQ115" s="75">
        <f t="shared" si="78"/>
        <v>7.1022299893872836</v>
      </c>
      <c r="AR115" s="75">
        <f t="shared" si="78"/>
        <v>7.1016719710863825</v>
      </c>
      <c r="AS115" s="75">
        <f t="shared" si="78"/>
        <v>7.1054209493675282</v>
      </c>
      <c r="AT115" s="75">
        <f t="shared" si="78"/>
        <v>7.0805144380990148</v>
      </c>
      <c r="AU115" s="75">
        <f t="shared" si="73"/>
        <v>7.2615860311235796</v>
      </c>
    </row>
    <row r="116" spans="1:47" s="75" customFormat="1" ht="12.95" customHeight="1" x14ac:dyDescent="0.2">
      <c r="A116" s="75" t="s">
        <v>95</v>
      </c>
      <c r="B116" s="77"/>
      <c r="C116" s="86">
        <v>40890.442999999999</v>
      </c>
      <c r="D116" s="86"/>
      <c r="E116" s="75">
        <f t="shared" si="55"/>
        <v>-1269.0003590196322</v>
      </c>
      <c r="F116" s="75">
        <f t="shared" si="81"/>
        <v>-1269</v>
      </c>
      <c r="G116" s="75">
        <f t="shared" si="56"/>
        <v>-1.0165000057895668E-3</v>
      </c>
      <c r="I116" s="75">
        <f t="shared" si="79"/>
        <v>-1.0165000057895668E-3</v>
      </c>
      <c r="P116" s="75">
        <f t="shared" si="74"/>
        <v>5.3686891209777508E-2</v>
      </c>
      <c r="Q116" s="76">
        <f t="shared" si="58"/>
        <v>25871.942999999999</v>
      </c>
      <c r="R116" s="75">
        <f t="shared" si="59"/>
        <v>2.9924610104833812E-3</v>
      </c>
      <c r="S116" s="77">
        <f t="shared" si="80"/>
        <v>0.1</v>
      </c>
      <c r="Z116" s="75">
        <f t="shared" si="61"/>
        <v>-1269</v>
      </c>
      <c r="AA116" s="75">
        <f t="shared" si="62"/>
        <v>1.7875553874745972E-3</v>
      </c>
      <c r="AB116" s="75">
        <f t="shared" si="63"/>
        <v>5.0882835816513344E-2</v>
      </c>
      <c r="AC116" s="75">
        <f t="shared" si="64"/>
        <v>-5.4703391215567075E-2</v>
      </c>
      <c r="AD116" s="75">
        <f t="shared" si="75"/>
        <v>-2.804055393264164E-3</v>
      </c>
      <c r="AE116" s="75">
        <f t="shared" si="65"/>
        <v>7.8627266484938456E-7</v>
      </c>
      <c r="AF116" s="75">
        <f t="shared" si="76"/>
        <v>-5.4703391215567075E-2</v>
      </c>
      <c r="AG116" s="77"/>
      <c r="AH116" s="75">
        <f t="shared" si="66"/>
        <v>-5.1899335822302911E-2</v>
      </c>
      <c r="AI116" s="75">
        <f t="shared" si="67"/>
        <v>0.82942267987122531</v>
      </c>
      <c r="AJ116" s="75">
        <f t="shared" si="68"/>
        <v>-0.51873647424550595</v>
      </c>
      <c r="AK116" s="75">
        <f t="shared" si="69"/>
        <v>-0.1361683008927104</v>
      </c>
      <c r="AL116" s="75">
        <f t="shared" si="70"/>
        <v>0.67369070057559999</v>
      </c>
      <c r="AM116" s="75">
        <f t="shared" si="71"/>
        <v>0.35019143236410666</v>
      </c>
      <c r="AN116" s="75">
        <f t="shared" si="78"/>
        <v>7.1074437652233486</v>
      </c>
      <c r="AO116" s="75">
        <f t="shared" si="78"/>
        <v>7.1074455569337598</v>
      </c>
      <c r="AP116" s="75">
        <f t="shared" si="78"/>
        <v>7.1074334689899175</v>
      </c>
      <c r="AQ116" s="75">
        <f t="shared" si="78"/>
        <v>7.1075150245089143</v>
      </c>
      <c r="AR116" s="75">
        <f t="shared" si="78"/>
        <v>7.1069649211118371</v>
      </c>
      <c r="AS116" s="75">
        <f t="shared" si="78"/>
        <v>7.110681811161033</v>
      </c>
      <c r="AT116" s="75">
        <f t="shared" si="78"/>
        <v>7.0858499934647554</v>
      </c>
      <c r="AU116" s="75">
        <f t="shared" si="73"/>
        <v>7.2676582447157703</v>
      </c>
    </row>
    <row r="117" spans="1:47" s="75" customFormat="1" ht="12.95" customHeight="1" x14ac:dyDescent="0.2">
      <c r="A117" s="75" t="s">
        <v>96</v>
      </c>
      <c r="B117" s="77"/>
      <c r="C117" s="86">
        <v>41057.493999999999</v>
      </c>
      <c r="D117" s="86"/>
      <c r="E117" s="75">
        <f t="shared" si="55"/>
        <v>-1209.9992883181951</v>
      </c>
      <c r="F117" s="75">
        <f t="shared" si="81"/>
        <v>-1210</v>
      </c>
      <c r="G117" s="75">
        <f t="shared" ref="G117:G126" si="82">+C117-(C$7+F117*C$8)</f>
        <v>2.0149999982095324E-3</v>
      </c>
      <c r="I117" s="75">
        <f t="shared" si="79"/>
        <v>2.0149999982095324E-3</v>
      </c>
      <c r="P117" s="75">
        <f t="shared" si="74"/>
        <v>4.961108309503344E-2</v>
      </c>
      <c r="Q117" s="76">
        <f t="shared" si="58"/>
        <v>26038.993999999999</v>
      </c>
      <c r="R117" s="75">
        <f t="shared" ref="R117:R126" si="83">+(P117-G117)^2</f>
        <v>2.2653871261597664E-3</v>
      </c>
      <c r="S117" s="77">
        <f t="shared" si="80"/>
        <v>0.1</v>
      </c>
      <c r="Z117" s="75">
        <f t="shared" si="61"/>
        <v>-1210</v>
      </c>
      <c r="AA117" s="75">
        <f t="shared" si="62"/>
        <v>9.0332880174728847E-4</v>
      </c>
      <c r="AB117" s="75">
        <f t="shared" si="63"/>
        <v>5.0722754291495684E-2</v>
      </c>
      <c r="AC117" s="75">
        <f t="shared" si="64"/>
        <v>-4.7596083096823907E-2</v>
      </c>
      <c r="AD117" s="75">
        <f t="shared" si="75"/>
        <v>1.1116711964622439E-3</v>
      </c>
      <c r="AE117" s="75">
        <f t="shared" si="65"/>
        <v>1.235812849043797E-7</v>
      </c>
      <c r="AF117" s="75">
        <f t="shared" si="76"/>
        <v>-4.7596083096823907E-2</v>
      </c>
      <c r="AG117" s="77"/>
      <c r="AH117" s="75">
        <f t="shared" si="66"/>
        <v>-4.8707754293286151E-2</v>
      </c>
      <c r="AI117" s="75">
        <f t="shared" si="67"/>
        <v>0.83248459428279231</v>
      </c>
      <c r="AJ117" s="75">
        <f t="shared" si="68"/>
        <v>-0.4996480410866545</v>
      </c>
      <c r="AK117" s="75">
        <f t="shared" si="69"/>
        <v>-0.13991789434422433</v>
      </c>
      <c r="AL117" s="75">
        <f t="shared" si="70"/>
        <v>0.69587064971895085</v>
      </c>
      <c r="AM117" s="75">
        <f t="shared" si="71"/>
        <v>0.36269046916132908</v>
      </c>
      <c r="AN117" s="75">
        <f t="shared" ref="AN117:AT132" si="84">$AU117+$AB$7*SIN(AO117)</f>
        <v>7.1334926298120429</v>
      </c>
      <c r="AO117" s="75">
        <f t="shared" si="84"/>
        <v>7.1334941551795241</v>
      </c>
      <c r="AP117" s="75">
        <f t="shared" si="84"/>
        <v>7.1334835623242308</v>
      </c>
      <c r="AQ117" s="75">
        <f t="shared" si="84"/>
        <v>7.1335571266351252</v>
      </c>
      <c r="AR117" s="75">
        <f t="shared" si="84"/>
        <v>7.1330463709720613</v>
      </c>
      <c r="AS117" s="75">
        <f t="shared" si="84"/>
        <v>7.1365986951973683</v>
      </c>
      <c r="AT117" s="75">
        <f t="shared" si="84"/>
        <v>7.1121811527318544</v>
      </c>
      <c r="AU117" s="75">
        <f t="shared" si="73"/>
        <v>7.2975132948773727</v>
      </c>
    </row>
    <row r="118" spans="1:47" s="75" customFormat="1" ht="12.95" customHeight="1" x14ac:dyDescent="0.2">
      <c r="A118" s="35" t="s">
        <v>517</v>
      </c>
      <c r="B118" s="37" t="s">
        <v>162</v>
      </c>
      <c r="C118" s="36">
        <v>41074.483</v>
      </c>
      <c r="D118" s="36" t="s">
        <v>190</v>
      </c>
      <c r="E118" s="74">
        <f t="shared" si="55"/>
        <v>-1203.9989100496016</v>
      </c>
      <c r="F118" s="75">
        <f t="shared" si="81"/>
        <v>-1204</v>
      </c>
      <c r="G118" s="75">
        <f t="shared" si="82"/>
        <v>3.0859999969834462E-3</v>
      </c>
      <c r="I118" s="75">
        <f t="shared" si="79"/>
        <v>3.0859999969834462E-3</v>
      </c>
      <c r="O118" s="75">
        <f ca="1">+C$11+C$12*$F118</f>
        <v>0.23233747870903981</v>
      </c>
      <c r="P118" s="75">
        <f t="shared" si="74"/>
        <v>4.9200334807897456E-2</v>
      </c>
      <c r="Q118" s="76">
        <f t="shared" si="58"/>
        <v>26055.983</v>
      </c>
      <c r="R118" s="75">
        <f t="shared" si="83"/>
        <v>2.1265318750530757E-3</v>
      </c>
      <c r="S118" s="77">
        <f t="shared" si="80"/>
        <v>0.1</v>
      </c>
      <c r="Z118" s="75">
        <f t="shared" si="61"/>
        <v>-1204</v>
      </c>
      <c r="AA118" s="75">
        <f t="shared" si="62"/>
        <v>8.1970351973648797E-4</v>
      </c>
      <c r="AB118" s="75">
        <f t="shared" si="63"/>
        <v>5.1466631285144414E-2</v>
      </c>
      <c r="AC118" s="75">
        <f t="shared" si="64"/>
        <v>-4.6114334810914009E-2</v>
      </c>
      <c r="AD118" s="75">
        <f t="shared" si="75"/>
        <v>2.2662964772469582E-3</v>
      </c>
      <c r="AE118" s="75">
        <f t="shared" si="65"/>
        <v>5.1360997227819729E-7</v>
      </c>
      <c r="AF118" s="75">
        <f t="shared" si="76"/>
        <v>-4.6114334810914009E-2</v>
      </c>
      <c r="AG118" s="77"/>
      <c r="AH118" s="75">
        <f t="shared" si="66"/>
        <v>-4.8380631288160968E-2</v>
      </c>
      <c r="AI118" s="75">
        <f t="shared" si="67"/>
        <v>0.83280191177195717</v>
      </c>
      <c r="AJ118" s="75">
        <f t="shared" si="68"/>
        <v>-0.49768491406267529</v>
      </c>
      <c r="AK118" s="75">
        <f t="shared" si="69"/>
        <v>-0.14029692656366297</v>
      </c>
      <c r="AL118" s="75">
        <f t="shared" si="70"/>
        <v>0.69813546463844556</v>
      </c>
      <c r="AM118" s="75">
        <f t="shared" si="71"/>
        <v>0.36397236549416012</v>
      </c>
      <c r="AN118" s="75">
        <f t="shared" si="84"/>
        <v>7.1361470808807583</v>
      </c>
      <c r="AO118" s="75">
        <f t="shared" si="84"/>
        <v>7.1361485805046625</v>
      </c>
      <c r="AP118" s="75">
        <f t="shared" si="84"/>
        <v>7.1361381348047432</v>
      </c>
      <c r="AQ118" s="75">
        <f t="shared" si="84"/>
        <v>7.1362108974087048</v>
      </c>
      <c r="AR118" s="75">
        <f t="shared" si="84"/>
        <v>7.1357041739265101</v>
      </c>
      <c r="AS118" s="75">
        <f t="shared" si="84"/>
        <v>7.1392391619244897</v>
      </c>
      <c r="AT118" s="75">
        <f t="shared" si="84"/>
        <v>7.1148680993940436</v>
      </c>
      <c r="AU118" s="75">
        <f t="shared" si="73"/>
        <v>7.3005494016734671</v>
      </c>
    </row>
    <row r="119" spans="1:47" s="75" customFormat="1" ht="12.95" customHeight="1" x14ac:dyDescent="0.2">
      <c r="A119" s="75" t="s">
        <v>96</v>
      </c>
      <c r="B119" s="77"/>
      <c r="C119" s="86">
        <v>41091.468000000001</v>
      </c>
      <c r="D119" s="86"/>
      <c r="E119" s="75">
        <f t="shared" si="55"/>
        <v>-1197.9999445488627</v>
      </c>
      <c r="F119" s="75">
        <f t="shared" si="81"/>
        <v>-1198</v>
      </c>
      <c r="G119" s="75">
        <f t="shared" si="82"/>
        <v>1.5699999494245276E-4</v>
      </c>
      <c r="I119" s="75">
        <f t="shared" si="79"/>
        <v>1.5699999494245276E-4</v>
      </c>
      <c r="P119" s="75">
        <f t="shared" si="74"/>
        <v>4.8790277106672636E-2</v>
      </c>
      <c r="Q119" s="76">
        <f t="shared" si="58"/>
        <v>26072.968000000001</v>
      </c>
      <c r="R119" s="75">
        <f t="shared" si="83"/>
        <v>2.3651956426263389E-3</v>
      </c>
      <c r="S119" s="77">
        <f t="shared" si="80"/>
        <v>0.1</v>
      </c>
      <c r="Z119" s="75">
        <f t="shared" si="61"/>
        <v>-1198</v>
      </c>
      <c r="AA119" s="75">
        <f t="shared" si="62"/>
        <v>7.3723478920962454E-4</v>
      </c>
      <c r="AB119" s="75">
        <f t="shared" si="63"/>
        <v>4.8210042312405464E-2</v>
      </c>
      <c r="AC119" s="75">
        <f t="shared" si="64"/>
        <v>-4.8633277111730183E-2</v>
      </c>
      <c r="AD119" s="75">
        <f t="shared" si="75"/>
        <v>-5.8023479426717178E-4</v>
      </c>
      <c r="AE119" s="75">
        <f t="shared" si="65"/>
        <v>3.366724164782672E-8</v>
      </c>
      <c r="AF119" s="75">
        <f t="shared" si="76"/>
        <v>-4.8633277111730183E-2</v>
      </c>
      <c r="AG119" s="77"/>
      <c r="AH119" s="75">
        <f t="shared" si="66"/>
        <v>-4.8053042317463011E-2</v>
      </c>
      <c r="AI119" s="75">
        <f t="shared" si="67"/>
        <v>0.83312033018365161</v>
      </c>
      <c r="AJ119" s="75">
        <f t="shared" si="68"/>
        <v>-0.4957177321723289</v>
      </c>
      <c r="AK119" s="75">
        <f t="shared" si="69"/>
        <v>-0.14067552776623501</v>
      </c>
      <c r="AL119" s="75">
        <f t="shared" si="70"/>
        <v>0.70040200906635575</v>
      </c>
      <c r="AM119" s="75">
        <f t="shared" si="71"/>
        <v>0.3652562990914483</v>
      </c>
      <c r="AN119" s="75">
        <f t="shared" si="84"/>
        <v>7.1388025452566506</v>
      </c>
      <c r="AO119" s="75">
        <f t="shared" si="84"/>
        <v>7.138804019389025</v>
      </c>
      <c r="AP119" s="75">
        <f t="shared" si="84"/>
        <v>7.1387937198950064</v>
      </c>
      <c r="AQ119" s="75">
        <f t="shared" si="84"/>
        <v>7.1388656831355872</v>
      </c>
      <c r="AR119" s="75">
        <f t="shared" si="84"/>
        <v>7.1383629958819856</v>
      </c>
      <c r="AS119" s="75">
        <f t="shared" si="84"/>
        <v>7.1418805423485114</v>
      </c>
      <c r="AT119" s="75">
        <f t="shared" si="84"/>
        <v>7.117556757654854</v>
      </c>
      <c r="AU119" s="75">
        <f t="shared" si="73"/>
        <v>7.3035855084695624</v>
      </c>
    </row>
    <row r="120" spans="1:47" s="75" customFormat="1" ht="12.95" customHeight="1" x14ac:dyDescent="0.2">
      <c r="A120" s="75" t="s">
        <v>97</v>
      </c>
      <c r="B120" s="77"/>
      <c r="C120" s="86">
        <v>41159.419000000002</v>
      </c>
      <c r="D120" s="86"/>
      <c r="E120" s="75">
        <f t="shared" si="55"/>
        <v>-1174.0001974343081</v>
      </c>
      <c r="F120" s="75">
        <f t="shared" si="81"/>
        <v>-1174</v>
      </c>
      <c r="G120" s="75">
        <f t="shared" si="82"/>
        <v>-5.5900000006658956E-4</v>
      </c>
      <c r="I120" s="75">
        <f t="shared" si="79"/>
        <v>-5.5900000006658956E-4</v>
      </c>
      <c r="P120" s="75">
        <f t="shared" si="74"/>
        <v>4.7156952160884925E-2</v>
      </c>
      <c r="Q120" s="76">
        <f t="shared" si="58"/>
        <v>26140.919000000002</v>
      </c>
      <c r="R120" s="75">
        <f t="shared" si="83"/>
        <v>2.2768120906262136E-3</v>
      </c>
      <c r="S120" s="77">
        <f t="shared" si="80"/>
        <v>0.1</v>
      </c>
      <c r="Z120" s="75">
        <f t="shared" si="61"/>
        <v>-1174</v>
      </c>
      <c r="AA120" s="75">
        <f t="shared" si="62"/>
        <v>4.1889556564068953E-4</v>
      </c>
      <c r="AB120" s="75">
        <f t="shared" si="63"/>
        <v>4.6179056595177646E-2</v>
      </c>
      <c r="AC120" s="75">
        <f t="shared" si="64"/>
        <v>-4.7715952160951515E-2</v>
      </c>
      <c r="AD120" s="75">
        <f t="shared" si="75"/>
        <v>-9.7789556570727909E-4</v>
      </c>
      <c r="AE120" s="75">
        <f t="shared" si="65"/>
        <v>9.5627973742995936E-8</v>
      </c>
      <c r="AF120" s="75">
        <f t="shared" si="76"/>
        <v>-4.7715952160951515E-2</v>
      </c>
      <c r="AG120" s="77"/>
      <c r="AH120" s="75">
        <f t="shared" si="66"/>
        <v>-4.6738056595244236E-2</v>
      </c>
      <c r="AI120" s="75">
        <f t="shared" si="67"/>
        <v>0.8344050384318874</v>
      </c>
      <c r="AJ120" s="75">
        <f t="shared" si="68"/>
        <v>-0.48780842565536014</v>
      </c>
      <c r="AK120" s="75">
        <f t="shared" si="69"/>
        <v>-0.14218557245226224</v>
      </c>
      <c r="AL120" s="75">
        <f t="shared" si="70"/>
        <v>0.70948561521501285</v>
      </c>
      <c r="AM120" s="75">
        <f t="shared" si="71"/>
        <v>0.37041262333806546</v>
      </c>
      <c r="AN120" s="75">
        <f t="shared" si="84"/>
        <v>7.149434606128894</v>
      </c>
      <c r="AO120" s="75">
        <f t="shared" si="84"/>
        <v>7.1494359808319548</v>
      </c>
      <c r="AP120" s="75">
        <f t="shared" si="84"/>
        <v>7.1494262564493996</v>
      </c>
      <c r="AQ120" s="75">
        <f t="shared" si="84"/>
        <v>7.1494950472335326</v>
      </c>
      <c r="AR120" s="75">
        <f t="shared" si="84"/>
        <v>7.1490085371978855</v>
      </c>
      <c r="AS120" s="75">
        <f t="shared" si="84"/>
        <v>7.1524552934904468</v>
      </c>
      <c r="AT120" s="75">
        <f t="shared" si="84"/>
        <v>7.1283285705021919</v>
      </c>
      <c r="AU120" s="75">
        <f t="shared" si="73"/>
        <v>7.3157299356539429</v>
      </c>
    </row>
    <row r="121" spans="1:47" s="75" customFormat="1" ht="12.95" customHeight="1" x14ac:dyDescent="0.2">
      <c r="A121" s="75" t="s">
        <v>97</v>
      </c>
      <c r="B121" s="77"/>
      <c r="C121" s="86">
        <v>41159.425000000003</v>
      </c>
      <c r="D121" s="86"/>
      <c r="E121" s="75">
        <f t="shared" si="55"/>
        <v>-1173.9980782825264</v>
      </c>
      <c r="F121" s="75">
        <f t="shared" si="81"/>
        <v>-1174</v>
      </c>
      <c r="G121" s="75">
        <f t="shared" si="82"/>
        <v>5.4410000011557713E-3</v>
      </c>
      <c r="I121" s="75">
        <f t="shared" si="79"/>
        <v>5.4410000011557713E-3</v>
      </c>
      <c r="P121" s="75">
        <f t="shared" si="74"/>
        <v>4.7156952160884925E-2</v>
      </c>
      <c r="Q121" s="76">
        <f t="shared" si="58"/>
        <v>26140.925000000003</v>
      </c>
      <c r="R121" s="75">
        <f t="shared" si="83"/>
        <v>1.7402206645928116E-3</v>
      </c>
      <c r="S121" s="77">
        <f t="shared" si="80"/>
        <v>0.1</v>
      </c>
      <c r="Z121" s="75">
        <f t="shared" si="61"/>
        <v>-1174</v>
      </c>
      <c r="AA121" s="75">
        <f t="shared" si="62"/>
        <v>4.1889556564068953E-4</v>
      </c>
      <c r="AB121" s="75">
        <f t="shared" si="63"/>
        <v>5.2179056596400007E-2</v>
      </c>
      <c r="AC121" s="75">
        <f t="shared" si="64"/>
        <v>-4.1715952159729154E-2</v>
      </c>
      <c r="AD121" s="75">
        <f t="shared" si="75"/>
        <v>5.0221044355150818E-3</v>
      </c>
      <c r="AE121" s="75">
        <f t="shared" si="65"/>
        <v>2.5221532961220263E-6</v>
      </c>
      <c r="AF121" s="75">
        <f t="shared" si="76"/>
        <v>-4.1715952159729154E-2</v>
      </c>
      <c r="AG121" s="77"/>
      <c r="AH121" s="75">
        <f t="shared" si="66"/>
        <v>-4.6738056595244236E-2</v>
      </c>
      <c r="AI121" s="75">
        <f t="shared" si="67"/>
        <v>0.8344050384318874</v>
      </c>
      <c r="AJ121" s="75">
        <f t="shared" si="68"/>
        <v>-0.48780842565536014</v>
      </c>
      <c r="AK121" s="75">
        <f t="shared" si="69"/>
        <v>-0.14218557245226224</v>
      </c>
      <c r="AL121" s="75">
        <f t="shared" si="70"/>
        <v>0.70948561521501285</v>
      </c>
      <c r="AM121" s="75">
        <f t="shared" si="71"/>
        <v>0.37041262333806546</v>
      </c>
      <c r="AN121" s="75">
        <f t="shared" si="84"/>
        <v>7.149434606128894</v>
      </c>
      <c r="AO121" s="75">
        <f t="shared" si="84"/>
        <v>7.1494359808319548</v>
      </c>
      <c r="AP121" s="75">
        <f t="shared" si="84"/>
        <v>7.1494262564493996</v>
      </c>
      <c r="AQ121" s="75">
        <f t="shared" si="84"/>
        <v>7.1494950472335326</v>
      </c>
      <c r="AR121" s="75">
        <f t="shared" si="84"/>
        <v>7.1490085371978855</v>
      </c>
      <c r="AS121" s="75">
        <f t="shared" si="84"/>
        <v>7.1524552934904468</v>
      </c>
      <c r="AT121" s="75">
        <f t="shared" si="84"/>
        <v>7.1283285705021919</v>
      </c>
      <c r="AU121" s="75">
        <f t="shared" si="73"/>
        <v>7.3157299356539429</v>
      </c>
    </row>
    <row r="122" spans="1:47" s="75" customFormat="1" ht="12.95" customHeight="1" x14ac:dyDescent="0.2">
      <c r="A122" s="75" t="s">
        <v>98</v>
      </c>
      <c r="B122" s="77"/>
      <c r="C122" s="86">
        <v>41193.396000000001</v>
      </c>
      <c r="D122" s="86"/>
      <c r="E122" s="75">
        <f t="shared" si="55"/>
        <v>-1161.9997940890862</v>
      </c>
      <c r="F122" s="75">
        <f t="shared" si="81"/>
        <v>-1162</v>
      </c>
      <c r="G122" s="75">
        <f t="shared" si="82"/>
        <v>5.8299999363953248E-4</v>
      </c>
      <c r="I122" s="75">
        <f t="shared" si="79"/>
        <v>5.8299999363953248E-4</v>
      </c>
      <c r="P122" s="75">
        <f t="shared" si="74"/>
        <v>4.6344433203458033E-2</v>
      </c>
      <c r="Q122" s="76">
        <f t="shared" si="58"/>
        <v>26174.896000000001</v>
      </c>
      <c r="R122" s="75">
        <f t="shared" si="83"/>
        <v>2.0941087694166796E-3</v>
      </c>
      <c r="S122" s="77">
        <f t="shared" si="80"/>
        <v>0.1</v>
      </c>
      <c r="Z122" s="75">
        <f t="shared" si="61"/>
        <v>-1162</v>
      </c>
      <c r="AA122" s="75">
        <f t="shared" si="62"/>
        <v>2.6662635336632823E-4</v>
      </c>
      <c r="AB122" s="75">
        <f t="shared" si="63"/>
        <v>4.6660806843731237E-2</v>
      </c>
      <c r="AC122" s="75">
        <f t="shared" si="64"/>
        <v>-4.57614332098185E-2</v>
      </c>
      <c r="AD122" s="75">
        <f t="shared" si="75"/>
        <v>3.1637364027320425E-4</v>
      </c>
      <c r="AE122" s="75">
        <f t="shared" si="65"/>
        <v>1.0009228025971885E-8</v>
      </c>
      <c r="AF122" s="75">
        <f t="shared" si="76"/>
        <v>-4.57614332098185E-2</v>
      </c>
      <c r="AG122" s="77"/>
      <c r="AH122" s="75">
        <f t="shared" si="66"/>
        <v>-4.6077806850091704E-2</v>
      </c>
      <c r="AI122" s="75">
        <f t="shared" si="67"/>
        <v>0.83505403112333954</v>
      </c>
      <c r="AJ122" s="75">
        <f t="shared" si="68"/>
        <v>-0.48382940419864578</v>
      </c>
      <c r="AK122" s="75">
        <f t="shared" si="69"/>
        <v>-0.14293794339384477</v>
      </c>
      <c r="AL122" s="75">
        <f t="shared" si="70"/>
        <v>0.7140379690867692</v>
      </c>
      <c r="AM122" s="75">
        <f t="shared" si="71"/>
        <v>0.37300329302635754</v>
      </c>
      <c r="AN122" s="75">
        <f t="shared" si="84"/>
        <v>7.1547568079077895</v>
      </c>
      <c r="AO122" s="75">
        <f t="shared" si="84"/>
        <v>7.1547581344278761</v>
      </c>
      <c r="AP122" s="75">
        <f t="shared" si="84"/>
        <v>7.1547486916293233</v>
      </c>
      <c r="AQ122" s="75">
        <f t="shared" si="84"/>
        <v>7.154815912253107</v>
      </c>
      <c r="AR122" s="75">
        <f t="shared" si="84"/>
        <v>7.1543375045114406</v>
      </c>
      <c r="AS122" s="75">
        <f t="shared" si="84"/>
        <v>7.1577482717899521</v>
      </c>
      <c r="AT122" s="75">
        <f t="shared" si="84"/>
        <v>7.1337248290371056</v>
      </c>
      <c r="AU122" s="75">
        <f t="shared" si="73"/>
        <v>7.3218021492461336</v>
      </c>
    </row>
    <row r="123" spans="1:47" s="75" customFormat="1" ht="12.95" customHeight="1" x14ac:dyDescent="0.2">
      <c r="A123" s="75" t="s">
        <v>98</v>
      </c>
      <c r="B123" s="77"/>
      <c r="C123" s="86">
        <v>41210.387999999999</v>
      </c>
      <c r="D123" s="86"/>
      <c r="E123" s="75">
        <f t="shared" si="55"/>
        <v>-1155.9983562446032</v>
      </c>
      <c r="F123" s="75">
        <f t="shared" si="81"/>
        <v>-1156</v>
      </c>
      <c r="G123" s="75">
        <f t="shared" si="82"/>
        <v>4.6539999966626056E-3</v>
      </c>
      <c r="I123" s="75">
        <f t="shared" si="79"/>
        <v>4.6539999966626056E-3</v>
      </c>
      <c r="P123" s="75">
        <f t="shared" si="74"/>
        <v>4.5939209603611322E-2</v>
      </c>
      <c r="Q123" s="76">
        <f t="shared" si="58"/>
        <v>26191.887999999999</v>
      </c>
      <c r="R123" s="75">
        <f t="shared" si="83"/>
        <v>1.7044685322896906E-3</v>
      </c>
      <c r="S123" s="77">
        <f t="shared" si="80"/>
        <v>0.1</v>
      </c>
      <c r="Z123" s="75">
        <f t="shared" si="61"/>
        <v>-1156</v>
      </c>
      <c r="AA123" s="75">
        <f t="shared" si="62"/>
        <v>1.9221155485193986E-4</v>
      </c>
      <c r="AB123" s="75">
        <f t="shared" si="63"/>
        <v>5.0400998045421988E-2</v>
      </c>
      <c r="AC123" s="75">
        <f t="shared" si="64"/>
        <v>-4.1285209606948717E-2</v>
      </c>
      <c r="AD123" s="75">
        <f t="shared" si="75"/>
        <v>4.4617884418106657E-3</v>
      </c>
      <c r="AE123" s="75">
        <f t="shared" si="65"/>
        <v>1.9907556099475252E-6</v>
      </c>
      <c r="AF123" s="75">
        <f t="shared" si="76"/>
        <v>-4.1285209606948717E-2</v>
      </c>
      <c r="AG123" s="77"/>
      <c r="AH123" s="75">
        <f t="shared" si="66"/>
        <v>-4.5746998048759382E-2</v>
      </c>
      <c r="AI123" s="75">
        <f t="shared" si="67"/>
        <v>0.8353801915728275</v>
      </c>
      <c r="AJ123" s="75">
        <f t="shared" si="68"/>
        <v>-0.48183379631275386</v>
      </c>
      <c r="AK123" s="75">
        <f t="shared" si="69"/>
        <v>-0.14331345709221882</v>
      </c>
      <c r="AL123" s="75">
        <f t="shared" si="70"/>
        <v>0.71631680725339741</v>
      </c>
      <c r="AM123" s="75">
        <f t="shared" si="71"/>
        <v>0.3743017935802741</v>
      </c>
      <c r="AN123" s="75">
        <f t="shared" si="84"/>
        <v>7.1574194639918112</v>
      </c>
      <c r="AO123" s="75">
        <f t="shared" si="84"/>
        <v>7.1574207668052789</v>
      </c>
      <c r="AP123" s="75">
        <f t="shared" si="84"/>
        <v>7.1574114632716235</v>
      </c>
      <c r="AQ123" s="75">
        <f t="shared" si="84"/>
        <v>7.1574779030936231</v>
      </c>
      <c r="AR123" s="75">
        <f t="shared" si="84"/>
        <v>7.1570035485026171</v>
      </c>
      <c r="AS123" s="75">
        <f t="shared" si="84"/>
        <v>7.1603961779683241</v>
      </c>
      <c r="AT123" s="75">
        <f t="shared" si="84"/>
        <v>7.136425557278268</v>
      </c>
      <c r="AU123" s="75">
        <f t="shared" si="73"/>
        <v>7.3248382560422289</v>
      </c>
    </row>
    <row r="124" spans="1:47" s="75" customFormat="1" ht="12.95" customHeight="1" x14ac:dyDescent="0.2">
      <c r="A124" s="75" t="s">
        <v>98</v>
      </c>
      <c r="B124" s="77"/>
      <c r="C124" s="86">
        <v>41227.370999999999</v>
      </c>
      <c r="D124" s="86"/>
      <c r="E124" s="75">
        <f t="shared" si="55"/>
        <v>-1150.0000971277914</v>
      </c>
      <c r="F124" s="75">
        <f t="shared" si="81"/>
        <v>-1150</v>
      </c>
      <c r="G124" s="75">
        <f t="shared" si="82"/>
        <v>-2.7500000578584149E-4</v>
      </c>
      <c r="I124" s="75">
        <f t="shared" si="79"/>
        <v>-2.7500000578584149E-4</v>
      </c>
      <c r="P124" s="75">
        <f t="shared" si="74"/>
        <v>4.553467658967577E-2</v>
      </c>
      <c r="Q124" s="76">
        <f t="shared" si="58"/>
        <v>26208.870999999999</v>
      </c>
      <c r="R124" s="75">
        <f t="shared" si="83"/>
        <v>2.0985264697807831E-3</v>
      </c>
      <c r="S124" s="77">
        <f t="shared" si="80"/>
        <v>0.1</v>
      </c>
      <c r="Z124" s="75">
        <f t="shared" si="61"/>
        <v>-1150</v>
      </c>
      <c r="AA124" s="75">
        <f t="shared" si="62"/>
        <v>1.1894126431147289E-4</v>
      </c>
      <c r="AB124" s="75">
        <f t="shared" si="63"/>
        <v>4.5140735319578455E-2</v>
      </c>
      <c r="AC124" s="75">
        <f t="shared" si="64"/>
        <v>-4.5809676595461611E-2</v>
      </c>
      <c r="AD124" s="75">
        <f t="shared" si="75"/>
        <v>-3.9394127009731439E-4</v>
      </c>
      <c r="AE124" s="75">
        <f t="shared" si="65"/>
        <v>1.5518972428588523E-8</v>
      </c>
      <c r="AF124" s="75">
        <f t="shared" si="76"/>
        <v>-4.5809676595461611E-2</v>
      </c>
      <c r="AG124" s="77"/>
      <c r="AH124" s="75">
        <f t="shared" si="66"/>
        <v>-4.5415735325364297E-2</v>
      </c>
      <c r="AI124" s="75">
        <f t="shared" si="67"/>
        <v>0.8357074631283512</v>
      </c>
      <c r="AJ124" s="75">
        <f t="shared" si="68"/>
        <v>-0.4798341217480051</v>
      </c>
      <c r="AK124" s="75">
        <f t="shared" si="69"/>
        <v>-0.14368851950869324</v>
      </c>
      <c r="AL124" s="75">
        <f t="shared" si="70"/>
        <v>0.71859742857558018</v>
      </c>
      <c r="AM124" s="75">
        <f t="shared" si="71"/>
        <v>0.37560241955214524</v>
      </c>
      <c r="AN124" s="75">
        <f t="shared" si="84"/>
        <v>7.1600831615912348</v>
      </c>
      <c r="AO124" s="75">
        <f t="shared" si="84"/>
        <v>7.1600844409552344</v>
      </c>
      <c r="AP124" s="75">
        <f t="shared" si="84"/>
        <v>7.160075275656129</v>
      </c>
      <c r="AQ124" s="75">
        <f t="shared" si="84"/>
        <v>7.1601409376258687</v>
      </c>
      <c r="AR124" s="75">
        <f t="shared" si="84"/>
        <v>7.159670636984055</v>
      </c>
      <c r="AS124" s="75">
        <f t="shared" si="84"/>
        <v>7.1630450350903887</v>
      </c>
      <c r="AT124" s="75">
        <f t="shared" si="84"/>
        <v>7.1391280222958908</v>
      </c>
      <c r="AU124" s="75">
        <f t="shared" si="73"/>
        <v>7.3278743628383234</v>
      </c>
    </row>
    <row r="125" spans="1:47" s="75" customFormat="1" ht="12.95" customHeight="1" x14ac:dyDescent="0.2">
      <c r="A125" s="75" t="s">
        <v>99</v>
      </c>
      <c r="B125" s="77"/>
      <c r="C125" s="86">
        <v>41261.35</v>
      </c>
      <c r="D125" s="86"/>
      <c r="E125" s="75">
        <f t="shared" si="55"/>
        <v>-1137.9989873986422</v>
      </c>
      <c r="F125" s="75">
        <f t="shared" si="81"/>
        <v>-1138</v>
      </c>
      <c r="G125" s="75">
        <f t="shared" si="82"/>
        <v>2.8669999956036918E-3</v>
      </c>
      <c r="I125" s="75">
        <f t="shared" si="79"/>
        <v>2.8669999956036918E-3</v>
      </c>
      <c r="P125" s="75">
        <f t="shared" si="74"/>
        <v>4.4727682319538151E-2</v>
      </c>
      <c r="Q125" s="76">
        <f t="shared" si="58"/>
        <v>26242.85</v>
      </c>
      <c r="R125" s="75">
        <f t="shared" si="83"/>
        <v>1.7523167246253589E-3</v>
      </c>
      <c r="S125" s="77">
        <f t="shared" si="80"/>
        <v>0.1</v>
      </c>
      <c r="Z125" s="75">
        <f t="shared" si="61"/>
        <v>-1138</v>
      </c>
      <c r="AA125" s="75">
        <f t="shared" si="62"/>
        <v>-2.4171916735635235E-5</v>
      </c>
      <c r="AB125" s="75">
        <f t="shared" si="63"/>
        <v>4.7618854231877478E-2</v>
      </c>
      <c r="AC125" s="75">
        <f t="shared" si="64"/>
        <v>-4.1860682323934459E-2</v>
      </c>
      <c r="AD125" s="75">
        <f t="shared" si="75"/>
        <v>2.891171912339327E-3</v>
      </c>
      <c r="AE125" s="75">
        <f t="shared" si="65"/>
        <v>8.358875026699841E-7</v>
      </c>
      <c r="AF125" s="75">
        <f t="shared" si="76"/>
        <v>-4.1860682323934459E-2</v>
      </c>
      <c r="AG125" s="77"/>
      <c r="AH125" s="75">
        <f t="shared" si="66"/>
        <v>-4.4751854236273786E-2</v>
      </c>
      <c r="AI125" s="75">
        <f t="shared" si="67"/>
        <v>0.83636534467604862</v>
      </c>
      <c r="AJ125" s="75">
        <f t="shared" si="68"/>
        <v>-0.47582256695088454</v>
      </c>
      <c r="AK125" s="75">
        <f t="shared" si="69"/>
        <v>-0.14443728011609</v>
      </c>
      <c r="AL125" s="75">
        <f t="shared" si="70"/>
        <v>0.72316404777639276</v>
      </c>
      <c r="AM125" s="75">
        <f t="shared" si="71"/>
        <v>0.37821009294222296</v>
      </c>
      <c r="AN125" s="75">
        <f t="shared" si="84"/>
        <v>7.1654136955178673</v>
      </c>
      <c r="AO125" s="75">
        <f t="shared" si="84"/>
        <v>7.1654149287557143</v>
      </c>
      <c r="AP125" s="75">
        <f t="shared" si="84"/>
        <v>7.1654060367995109</v>
      </c>
      <c r="AQ125" s="75">
        <f t="shared" si="84"/>
        <v>7.1654701521997524</v>
      </c>
      <c r="AR125" s="75">
        <f t="shared" si="84"/>
        <v>7.1650079602469967</v>
      </c>
      <c r="AS125" s="75">
        <f t="shared" si="84"/>
        <v>7.1683456210079681</v>
      </c>
      <c r="AT125" s="75">
        <f t="shared" si="84"/>
        <v>7.1445381749464421</v>
      </c>
      <c r="AU125" s="75">
        <f t="shared" si="73"/>
        <v>7.3339465764305132</v>
      </c>
    </row>
    <row r="126" spans="1:47" s="75" customFormat="1" ht="12.95" customHeight="1" x14ac:dyDescent="0.2">
      <c r="A126" s="75" t="s">
        <v>100</v>
      </c>
      <c r="B126" s="77"/>
      <c r="C126" s="86">
        <v>41411.406000000003</v>
      </c>
      <c r="D126" s="86"/>
      <c r="E126" s="75">
        <f t="shared" si="55"/>
        <v>-1085.0004141175775</v>
      </c>
      <c r="F126" s="75">
        <f t="shared" si="81"/>
        <v>-1085</v>
      </c>
      <c r="G126" s="75">
        <f t="shared" si="82"/>
        <v>-1.1725000003934838E-3</v>
      </c>
      <c r="I126" s="75">
        <f t="shared" si="79"/>
        <v>-1.1725000003934838E-3</v>
      </c>
      <c r="P126" s="75">
        <f t="shared" si="74"/>
        <v>4.1196500243985107E-2</v>
      </c>
      <c r="Q126" s="76">
        <f t="shared" si="58"/>
        <v>26392.906000000003</v>
      </c>
      <c r="R126" s="75">
        <f t="shared" si="83"/>
        <v>1.7951321817081531E-3</v>
      </c>
      <c r="S126" s="77">
        <f t="shared" si="80"/>
        <v>0.1</v>
      </c>
      <c r="Z126" s="75">
        <f t="shared" si="61"/>
        <v>-1085</v>
      </c>
      <c r="AA126" s="75">
        <f t="shared" si="62"/>
        <v>-6.0188354777889613E-4</v>
      </c>
      <c r="AB126" s="75">
        <f t="shared" si="63"/>
        <v>4.0625883791370519E-2</v>
      </c>
      <c r="AC126" s="75">
        <f t="shared" si="64"/>
        <v>-4.2369000244378591E-2</v>
      </c>
      <c r="AD126" s="75">
        <f t="shared" si="75"/>
        <v>-5.7061645261458765E-4</v>
      </c>
      <c r="AE126" s="75">
        <f t="shared" si="65"/>
        <v>3.25603135994456E-8</v>
      </c>
      <c r="AF126" s="75">
        <f t="shared" si="76"/>
        <v>-4.2369000244378591E-2</v>
      </c>
      <c r="AG126" s="77"/>
      <c r="AH126" s="75">
        <f t="shared" si="66"/>
        <v>-4.1798383791764003E-2</v>
      </c>
      <c r="AI126" s="75">
        <f t="shared" si="67"/>
        <v>0.83932447538895572</v>
      </c>
      <c r="AJ126" s="75">
        <f t="shared" si="68"/>
        <v>-0.45790994144861197</v>
      </c>
      <c r="AK126" s="75">
        <f t="shared" si="69"/>
        <v>-0.14772205015260209</v>
      </c>
      <c r="AL126" s="75">
        <f t="shared" si="70"/>
        <v>0.7434203204601606</v>
      </c>
      <c r="AM126" s="75">
        <f t="shared" si="71"/>
        <v>0.38983190248474159</v>
      </c>
      <c r="AN126" s="75">
        <f t="shared" si="84"/>
        <v>7.1890076184350233</v>
      </c>
      <c r="AO126" s="75">
        <f t="shared" si="84"/>
        <v>7.1890086603001881</v>
      </c>
      <c r="AP126" s="75">
        <f t="shared" si="84"/>
        <v>7.1890009242576873</v>
      </c>
      <c r="AQ126" s="75">
        <f t="shared" si="84"/>
        <v>7.1890583676319455</v>
      </c>
      <c r="AR126" s="75">
        <f t="shared" si="84"/>
        <v>7.1886319267159022</v>
      </c>
      <c r="AS126" s="75">
        <f t="shared" si="84"/>
        <v>7.1918032385328967</v>
      </c>
      <c r="AT126" s="75">
        <f t="shared" si="84"/>
        <v>7.1685168816361289</v>
      </c>
      <c r="AU126" s="75">
        <f t="shared" si="73"/>
        <v>7.3607655197960211</v>
      </c>
    </row>
    <row r="127" spans="1:47" s="75" customFormat="1" ht="12.95" customHeight="1" x14ac:dyDescent="0.2">
      <c r="A127" s="75" t="s">
        <v>101</v>
      </c>
      <c r="B127" s="77"/>
      <c r="C127" s="86">
        <v>41534.464999999997</v>
      </c>
      <c r="D127" s="86"/>
      <c r="E127" s="75">
        <f t="shared" si="55"/>
        <v>-1041.5369642762246</v>
      </c>
      <c r="F127" s="75">
        <f t="shared" si="81"/>
        <v>-1041.5</v>
      </c>
      <c r="P127" s="75">
        <f t="shared" si="74"/>
        <v>3.8338528496296966E-2</v>
      </c>
      <c r="Q127" s="76">
        <f t="shared" si="58"/>
        <v>26515.964999999997</v>
      </c>
      <c r="S127" s="77"/>
      <c r="U127" s="17">
        <v>-0.10465775000920985</v>
      </c>
      <c r="Z127" s="75">
        <f t="shared" si="61"/>
        <v>-1041.5</v>
      </c>
      <c r="AA127" s="75">
        <f t="shared" si="62"/>
        <v>-1.010344663800157E-3</v>
      </c>
      <c r="AB127" s="75">
        <f t="shared" si="63"/>
        <v>-9999</v>
      </c>
      <c r="AC127" s="75">
        <f t="shared" si="64"/>
        <v>-3.8338528496296966E-2</v>
      </c>
      <c r="AD127" s="75">
        <f t="shared" si="75"/>
        <v>-9999</v>
      </c>
      <c r="AE127" s="75">
        <f t="shared" si="65"/>
        <v>0</v>
      </c>
      <c r="AF127" s="75">
        <f t="shared" si="76"/>
        <v>-9999</v>
      </c>
      <c r="AG127" s="77"/>
      <c r="AH127" s="75">
        <f t="shared" si="66"/>
        <v>-3.9348873160097123E-2</v>
      </c>
      <c r="AI127" s="75">
        <f t="shared" si="67"/>
        <v>0.84181882312194567</v>
      </c>
      <c r="AJ127" s="75">
        <f t="shared" si="68"/>
        <v>-0.44297010415262722</v>
      </c>
      <c r="AK127" s="75">
        <f t="shared" si="69"/>
        <v>-0.1503899717128635</v>
      </c>
      <c r="AL127" s="75">
        <f t="shared" si="70"/>
        <v>0.76015422814186784</v>
      </c>
      <c r="AM127" s="75">
        <f t="shared" si="71"/>
        <v>0.39950214032646347</v>
      </c>
      <c r="AN127" s="75">
        <f t="shared" si="84"/>
        <v>7.2084355159171256</v>
      </c>
      <c r="AO127" s="75">
        <f t="shared" si="84"/>
        <v>7.2084364157116569</v>
      </c>
      <c r="AP127" s="75">
        <f t="shared" si="84"/>
        <v>7.2084295635079423</v>
      </c>
      <c r="AQ127" s="75">
        <f t="shared" si="84"/>
        <v>7.2084817466532112</v>
      </c>
      <c r="AR127" s="75">
        <f t="shared" si="84"/>
        <v>7.2080844355020099</v>
      </c>
      <c r="AS127" s="75">
        <f t="shared" si="84"/>
        <v>7.2111147752385634</v>
      </c>
      <c r="AT127" s="75">
        <f t="shared" si="84"/>
        <v>7.1883007432858346</v>
      </c>
      <c r="AU127" s="75">
        <f t="shared" si="73"/>
        <v>7.3827772940677114</v>
      </c>
    </row>
    <row r="128" spans="1:47" s="75" customFormat="1" ht="12.95" customHeight="1" x14ac:dyDescent="0.2">
      <c r="A128" s="75" t="s">
        <v>101</v>
      </c>
      <c r="B128" s="77"/>
      <c r="C128" s="86">
        <v>41555.392</v>
      </c>
      <c r="D128" s="86"/>
      <c r="E128" s="75">
        <f t="shared" si="55"/>
        <v>-1034.1457160552072</v>
      </c>
      <c r="F128" s="75">
        <f t="shared" si="81"/>
        <v>-1034</v>
      </c>
      <c r="P128" s="75">
        <f t="shared" si="74"/>
        <v>3.7849443484348599E-2</v>
      </c>
      <c r="Q128" s="76">
        <f t="shared" si="58"/>
        <v>26536.892</v>
      </c>
      <c r="S128" s="77"/>
      <c r="U128" s="17">
        <v>-0.4125690000000759</v>
      </c>
      <c r="Z128" s="75">
        <f t="shared" si="61"/>
        <v>-1034</v>
      </c>
      <c r="AA128" s="75">
        <f t="shared" si="62"/>
        <v>-1.0748317371624197E-3</v>
      </c>
      <c r="AB128" s="75">
        <f t="shared" si="63"/>
        <v>-9999</v>
      </c>
      <c r="AC128" s="75">
        <f t="shared" si="64"/>
        <v>-3.7849443484348599E-2</v>
      </c>
      <c r="AD128" s="75">
        <f t="shared" si="75"/>
        <v>-9999</v>
      </c>
      <c r="AE128" s="75">
        <f t="shared" si="65"/>
        <v>0</v>
      </c>
      <c r="AF128" s="75">
        <f t="shared" si="76"/>
        <v>-9999</v>
      </c>
      <c r="AG128" s="77"/>
      <c r="AH128" s="75">
        <f t="shared" si="66"/>
        <v>-3.8924275221511019E-2</v>
      </c>
      <c r="AI128" s="75">
        <f t="shared" si="67"/>
        <v>0.84225490272199011</v>
      </c>
      <c r="AJ128" s="75">
        <f t="shared" si="68"/>
        <v>-0.44037255024483496</v>
      </c>
      <c r="AK128" s="75">
        <f t="shared" si="69"/>
        <v>-0.15084731550502775</v>
      </c>
      <c r="AL128" s="75">
        <f t="shared" si="70"/>
        <v>0.76304948257369554</v>
      </c>
      <c r="AM128" s="75">
        <f t="shared" si="71"/>
        <v>0.40118178424562451</v>
      </c>
      <c r="AN128" s="75">
        <f t="shared" si="84"/>
        <v>7.2117910111692236</v>
      </c>
      <c r="AO128" s="75">
        <f t="shared" si="84"/>
        <v>7.2117918878227876</v>
      </c>
      <c r="AP128" s="75">
        <f t="shared" si="84"/>
        <v>7.2117851819318126</v>
      </c>
      <c r="AQ128" s="75">
        <f t="shared" si="84"/>
        <v>7.2118364796349823</v>
      </c>
      <c r="AR128" s="75">
        <f t="shared" si="84"/>
        <v>7.2114441597129213</v>
      </c>
      <c r="AS128" s="75">
        <f t="shared" si="84"/>
        <v>7.2144498378683366</v>
      </c>
      <c r="AT128" s="75">
        <f t="shared" si="84"/>
        <v>7.1917212477041073</v>
      </c>
      <c r="AU128" s="75">
        <f t="shared" si="73"/>
        <v>7.3865724275628297</v>
      </c>
    </row>
    <row r="129" spans="1:47" s="75" customFormat="1" ht="12.95" customHeight="1" x14ac:dyDescent="0.2">
      <c r="A129" s="75" t="s">
        <v>101</v>
      </c>
      <c r="B129" s="77"/>
      <c r="C129" s="86">
        <v>41555.398000000001</v>
      </c>
      <c r="D129" s="86"/>
      <c r="E129" s="75">
        <f t="shared" si="55"/>
        <v>-1034.1435969034255</v>
      </c>
      <c r="F129" s="75">
        <f t="shared" si="81"/>
        <v>-1034</v>
      </c>
      <c r="P129" s="75">
        <f t="shared" si="74"/>
        <v>3.7849443484348599E-2</v>
      </c>
      <c r="Q129" s="76">
        <f t="shared" si="58"/>
        <v>26536.898000000001</v>
      </c>
      <c r="S129" s="77"/>
      <c r="U129" s="17">
        <v>-0.40656899999885354</v>
      </c>
      <c r="Z129" s="75">
        <f t="shared" si="61"/>
        <v>-1034</v>
      </c>
      <c r="AA129" s="75">
        <f t="shared" si="62"/>
        <v>-1.0748317371624197E-3</v>
      </c>
      <c r="AB129" s="75">
        <f t="shared" si="63"/>
        <v>-9999</v>
      </c>
      <c r="AC129" s="75">
        <f t="shared" si="64"/>
        <v>-3.7849443484348599E-2</v>
      </c>
      <c r="AD129" s="75">
        <f t="shared" si="75"/>
        <v>-9999</v>
      </c>
      <c r="AE129" s="75">
        <f t="shared" si="65"/>
        <v>0</v>
      </c>
      <c r="AF129" s="75">
        <f t="shared" si="76"/>
        <v>-9999</v>
      </c>
      <c r="AG129" s="77"/>
      <c r="AH129" s="75">
        <f t="shared" si="66"/>
        <v>-3.8924275221511019E-2</v>
      </c>
      <c r="AI129" s="75">
        <f t="shared" si="67"/>
        <v>0.84225490272199011</v>
      </c>
      <c r="AJ129" s="75">
        <f t="shared" si="68"/>
        <v>-0.44037255024483496</v>
      </c>
      <c r="AK129" s="75">
        <f t="shared" si="69"/>
        <v>-0.15084731550502775</v>
      </c>
      <c r="AL129" s="75">
        <f t="shared" si="70"/>
        <v>0.76304948257369554</v>
      </c>
      <c r="AM129" s="75">
        <f t="shared" si="71"/>
        <v>0.40118178424562451</v>
      </c>
      <c r="AN129" s="75">
        <f t="shared" si="84"/>
        <v>7.2117910111692236</v>
      </c>
      <c r="AO129" s="75">
        <f t="shared" si="84"/>
        <v>7.2117918878227876</v>
      </c>
      <c r="AP129" s="75">
        <f t="shared" si="84"/>
        <v>7.2117851819318126</v>
      </c>
      <c r="AQ129" s="75">
        <f t="shared" si="84"/>
        <v>7.2118364796349823</v>
      </c>
      <c r="AR129" s="75">
        <f t="shared" si="84"/>
        <v>7.2114441597129213</v>
      </c>
      <c r="AS129" s="75">
        <f t="shared" si="84"/>
        <v>7.2144498378683366</v>
      </c>
      <c r="AT129" s="75">
        <f t="shared" si="84"/>
        <v>7.1917212477041073</v>
      </c>
      <c r="AU129" s="75">
        <f t="shared" si="73"/>
        <v>7.3865724275628297</v>
      </c>
    </row>
    <row r="130" spans="1:47" s="75" customFormat="1" ht="12.95" customHeight="1" x14ac:dyDescent="0.2">
      <c r="A130" s="75" t="s">
        <v>101</v>
      </c>
      <c r="B130" s="77"/>
      <c r="C130" s="86">
        <v>41561.468999999997</v>
      </c>
      <c r="D130" s="86"/>
      <c r="E130" s="75">
        <f t="shared" si="55"/>
        <v>-1031.9993684927713</v>
      </c>
      <c r="F130" s="75">
        <f t="shared" si="81"/>
        <v>-1032</v>
      </c>
      <c r="G130" s="75">
        <f t="shared" ref="G130:G162" si="85">+C130-(C$7+F130*C$8)</f>
        <v>1.7879999941214919E-3</v>
      </c>
      <c r="I130" s="75">
        <f t="shared" ref="I130:I159" si="86">+G130</f>
        <v>1.7879999941214919E-3</v>
      </c>
      <c r="P130" s="75">
        <f t="shared" si="74"/>
        <v>3.7719203052444472E-2</v>
      </c>
      <c r="Q130" s="76">
        <f t="shared" si="58"/>
        <v>26542.968999999997</v>
      </c>
      <c r="R130" s="75">
        <f t="shared" ref="R130:R162" si="87">+(P130-G130)^2</f>
        <v>1.2910513532184387E-3</v>
      </c>
      <c r="S130" s="77">
        <f t="shared" ref="S130:S162" si="88">S$16</f>
        <v>0.1</v>
      </c>
      <c r="Z130" s="75">
        <f t="shared" si="61"/>
        <v>-1032</v>
      </c>
      <c r="AA130" s="75">
        <f t="shared" si="62"/>
        <v>-1.0917346328611771E-3</v>
      </c>
      <c r="AB130" s="75">
        <f t="shared" si="63"/>
        <v>4.0598937679427141E-2</v>
      </c>
      <c r="AC130" s="75">
        <f t="shared" si="64"/>
        <v>-3.593120305832298E-2</v>
      </c>
      <c r="AD130" s="75">
        <f t="shared" si="75"/>
        <v>2.879734626982669E-3</v>
      </c>
      <c r="AE130" s="75">
        <f t="shared" si="65"/>
        <v>8.2928715218430116E-7</v>
      </c>
      <c r="AF130" s="75">
        <f t="shared" si="76"/>
        <v>-3.593120305832298E-2</v>
      </c>
      <c r="AG130" s="77"/>
      <c r="AH130" s="75">
        <f t="shared" si="66"/>
        <v>-3.8810937685305649E-2</v>
      </c>
      <c r="AI130" s="75">
        <f t="shared" si="67"/>
        <v>0.84237149063712924</v>
      </c>
      <c r="AJ130" s="75">
        <f t="shared" si="68"/>
        <v>-0.43967878945116734</v>
      </c>
      <c r="AK130" s="75">
        <f t="shared" si="69"/>
        <v>-0.15096914037763337</v>
      </c>
      <c r="AL130" s="75">
        <f t="shared" si="70"/>
        <v>0.76382205747521437</v>
      </c>
      <c r="AM130" s="75">
        <f t="shared" si="71"/>
        <v>0.40163031296621188</v>
      </c>
      <c r="AN130" s="75">
        <f t="shared" si="84"/>
        <v>7.212686103686484</v>
      </c>
      <c r="AO130" s="75">
        <f t="shared" si="84"/>
        <v>7.2126869742358721</v>
      </c>
      <c r="AP130" s="75">
        <f t="shared" si="84"/>
        <v>7.2126803070568046</v>
      </c>
      <c r="AQ130" s="75">
        <f t="shared" si="84"/>
        <v>7.21273136975248</v>
      </c>
      <c r="AR130" s="75">
        <f t="shared" si="84"/>
        <v>7.2123403789872125</v>
      </c>
      <c r="AS130" s="75">
        <f t="shared" si="84"/>
        <v>7.2153394642826516</v>
      </c>
      <c r="AT130" s="75">
        <f t="shared" si="84"/>
        <v>7.1926338559713159</v>
      </c>
      <c r="AU130" s="75">
        <f t="shared" si="73"/>
        <v>7.3875844631615282</v>
      </c>
    </row>
    <row r="131" spans="1:47" s="75" customFormat="1" ht="12.95" customHeight="1" x14ac:dyDescent="0.2">
      <c r="A131" s="75" t="s">
        <v>101</v>
      </c>
      <c r="B131" s="77"/>
      <c r="C131" s="86">
        <v>41581.298000000003</v>
      </c>
      <c r="D131" s="86"/>
      <c r="E131" s="75">
        <f t="shared" si="55"/>
        <v>-1024.9959250477209</v>
      </c>
      <c r="F131" s="75">
        <f t="shared" si="81"/>
        <v>-1025</v>
      </c>
      <c r="G131" s="75">
        <f t="shared" si="85"/>
        <v>1.1537500002305023E-2</v>
      </c>
      <c r="I131" s="75">
        <f t="shared" si="86"/>
        <v>1.1537500002305023E-2</v>
      </c>
      <c r="P131" s="75">
        <f t="shared" si="74"/>
        <v>3.7263965803452315E-2</v>
      </c>
      <c r="Q131" s="76">
        <f t="shared" si="58"/>
        <v>26562.798000000003</v>
      </c>
      <c r="R131" s="75">
        <f t="shared" si="87"/>
        <v>6.6185104261760116E-4</v>
      </c>
      <c r="S131" s="77">
        <f t="shared" si="88"/>
        <v>0.1</v>
      </c>
      <c r="Z131" s="75">
        <f t="shared" si="61"/>
        <v>-1025</v>
      </c>
      <c r="AA131" s="75">
        <f t="shared" si="62"/>
        <v>-1.1499223804020339E-3</v>
      </c>
      <c r="AB131" s="75">
        <f t="shared" si="63"/>
        <v>4.9951388186159372E-2</v>
      </c>
      <c r="AC131" s="75">
        <f t="shared" si="64"/>
        <v>-2.5726465801147291E-2</v>
      </c>
      <c r="AD131" s="75">
        <f t="shared" si="75"/>
        <v>1.2687422382707057E-2</v>
      </c>
      <c r="AE131" s="75">
        <f t="shared" si="65"/>
        <v>1.6097068671721604E-5</v>
      </c>
      <c r="AF131" s="75">
        <f t="shared" si="76"/>
        <v>-2.5726465801147291E-2</v>
      </c>
      <c r="AG131" s="77"/>
      <c r="AH131" s="75">
        <f t="shared" si="66"/>
        <v>-3.8413888183854349E-2</v>
      </c>
      <c r="AI131" s="75">
        <f t="shared" si="67"/>
        <v>0.84278054418941184</v>
      </c>
      <c r="AJ131" s="75">
        <f t="shared" si="68"/>
        <v>-0.43724704560331645</v>
      </c>
      <c r="AK131" s="75">
        <f t="shared" si="69"/>
        <v>-0.15139508256526929</v>
      </c>
      <c r="AL131" s="75">
        <f t="shared" si="70"/>
        <v>0.76652775657381156</v>
      </c>
      <c r="AM131" s="75">
        <f t="shared" si="71"/>
        <v>0.4032022415528238</v>
      </c>
      <c r="AN131" s="75">
        <f t="shared" si="84"/>
        <v>7.2158199045295852</v>
      </c>
      <c r="AO131" s="75">
        <f t="shared" si="84"/>
        <v>7.215820753935053</v>
      </c>
      <c r="AP131" s="75">
        <f t="shared" si="84"/>
        <v>7.2158142212342256</v>
      </c>
      <c r="AQ131" s="75">
        <f t="shared" si="84"/>
        <v>7.2158644651275683</v>
      </c>
      <c r="AR131" s="75">
        <f t="shared" si="84"/>
        <v>7.215478120021861</v>
      </c>
      <c r="AS131" s="75">
        <f t="shared" si="84"/>
        <v>7.2184540770994507</v>
      </c>
      <c r="AT131" s="75">
        <f t="shared" si="84"/>
        <v>7.1958295579862472</v>
      </c>
      <c r="AU131" s="75">
        <f t="shared" si="73"/>
        <v>7.3911265877569718</v>
      </c>
    </row>
    <row r="132" spans="1:47" s="75" customFormat="1" ht="12.95" customHeight="1" x14ac:dyDescent="0.2">
      <c r="A132" s="75" t="s">
        <v>102</v>
      </c>
      <c r="B132" s="77"/>
      <c r="C132" s="86">
        <v>41595.438999999998</v>
      </c>
      <c r="D132" s="86"/>
      <c r="E132" s="75">
        <f t="shared" si="55"/>
        <v>-1020.0014374912932</v>
      </c>
      <c r="F132" s="75">
        <f t="shared" si="81"/>
        <v>-1020</v>
      </c>
      <c r="G132" s="75">
        <f t="shared" si="85"/>
        <v>-4.0700000026845373E-3</v>
      </c>
      <c r="I132" s="75">
        <f t="shared" si="86"/>
        <v>-4.0700000026845373E-3</v>
      </c>
      <c r="P132" s="75">
        <f t="shared" si="74"/>
        <v>3.6939371828145787E-2</v>
      </c>
      <c r="Q132" s="76">
        <f t="shared" si="58"/>
        <v>26576.938999999998</v>
      </c>
      <c r="R132" s="75">
        <f t="shared" si="87"/>
        <v>1.6817685779592997E-3</v>
      </c>
      <c r="S132" s="77">
        <f t="shared" si="88"/>
        <v>0.1</v>
      </c>
      <c r="Z132" s="75">
        <f t="shared" si="61"/>
        <v>-1020</v>
      </c>
      <c r="AA132" s="75">
        <f t="shared" si="62"/>
        <v>-1.1905600425162893E-3</v>
      </c>
      <c r="AB132" s="75">
        <f t="shared" si="63"/>
        <v>3.4059931867977539E-2</v>
      </c>
      <c r="AC132" s="75">
        <f t="shared" si="64"/>
        <v>-4.1009371830830324E-2</v>
      </c>
      <c r="AD132" s="75">
        <f t="shared" si="75"/>
        <v>-2.879439960168248E-3</v>
      </c>
      <c r="AE132" s="75">
        <f t="shared" si="65"/>
        <v>8.2911744842137222E-7</v>
      </c>
      <c r="AF132" s="75">
        <f t="shared" si="76"/>
        <v>-4.1009371830830324E-2</v>
      </c>
      <c r="AG132" s="77"/>
      <c r="AH132" s="75">
        <f t="shared" si="66"/>
        <v>-3.8129931870662076E-2</v>
      </c>
      <c r="AI132" s="75">
        <f t="shared" si="67"/>
        <v>0.84307367456687166</v>
      </c>
      <c r="AJ132" s="75">
        <f t="shared" si="68"/>
        <v>-0.43550667450192682</v>
      </c>
      <c r="AK132" s="75">
        <f t="shared" si="69"/>
        <v>-0.15169890143431533</v>
      </c>
      <c r="AL132" s="75">
        <f t="shared" si="70"/>
        <v>0.76846200998392689</v>
      </c>
      <c r="AM132" s="75">
        <f t="shared" si="71"/>
        <v>0.40432703498785344</v>
      </c>
      <c r="AN132" s="75">
        <f t="shared" si="84"/>
        <v>7.2180592665635785</v>
      </c>
      <c r="AO132" s="75">
        <f t="shared" si="84"/>
        <v>7.2180601010758974</v>
      </c>
      <c r="AP132" s="75">
        <f t="shared" si="84"/>
        <v>7.2180536634637464</v>
      </c>
      <c r="AQ132" s="75">
        <f t="shared" si="84"/>
        <v>7.2181033260782215</v>
      </c>
      <c r="AR132" s="75">
        <f t="shared" si="84"/>
        <v>7.2177202929778614</v>
      </c>
      <c r="AS132" s="75">
        <f t="shared" si="84"/>
        <v>7.2206796802773896</v>
      </c>
      <c r="AT132" s="75">
        <f t="shared" si="84"/>
        <v>7.1981137022264861</v>
      </c>
      <c r="AU132" s="75">
        <f t="shared" si="73"/>
        <v>7.393656676753718</v>
      </c>
    </row>
    <row r="133" spans="1:47" s="75" customFormat="1" ht="12.95" customHeight="1" x14ac:dyDescent="0.2">
      <c r="A133" s="75" t="s">
        <v>103</v>
      </c>
      <c r="B133" s="77"/>
      <c r="C133" s="86">
        <v>41742.667999999998</v>
      </c>
      <c r="D133" s="86"/>
      <c r="E133" s="75">
        <f t="shared" si="55"/>
        <v>-968.00133789115978</v>
      </c>
      <c r="F133" s="75">
        <f t="shared" si="81"/>
        <v>-968</v>
      </c>
      <c r="G133" s="75">
        <f t="shared" si="85"/>
        <v>-3.7880000090808608E-3</v>
      </c>
      <c r="I133" s="75">
        <f t="shared" si="86"/>
        <v>-3.7880000090808608E-3</v>
      </c>
      <c r="P133" s="75">
        <f t="shared" si="74"/>
        <v>3.3592023604967311E-2</v>
      </c>
      <c r="Q133" s="76">
        <f t="shared" si="58"/>
        <v>26724.167999999998</v>
      </c>
      <c r="R133" s="75">
        <f t="shared" si="87"/>
        <v>1.397266165386799E-3</v>
      </c>
      <c r="S133" s="77">
        <f t="shared" si="88"/>
        <v>0.1</v>
      </c>
      <c r="Z133" s="75">
        <f t="shared" si="61"/>
        <v>-968</v>
      </c>
      <c r="AA133" s="75">
        <f t="shared" si="62"/>
        <v>-1.5677397334031562E-3</v>
      </c>
      <c r="AB133" s="75">
        <f t="shared" si="63"/>
        <v>3.1371763329289606E-2</v>
      </c>
      <c r="AC133" s="75">
        <f t="shared" si="64"/>
        <v>-3.7380023614048172E-2</v>
      </c>
      <c r="AD133" s="75">
        <f t="shared" si="75"/>
        <v>-2.2202602756777046E-3</v>
      </c>
      <c r="AE133" s="75">
        <f t="shared" si="65"/>
        <v>4.9295556917524366E-7</v>
      </c>
      <c r="AF133" s="75">
        <f t="shared" si="76"/>
        <v>-3.7380023614048172E-2</v>
      </c>
      <c r="AG133" s="77"/>
      <c r="AH133" s="75">
        <f t="shared" si="66"/>
        <v>-3.5159763338370467E-2</v>
      </c>
      <c r="AI133" s="75">
        <f t="shared" si="67"/>
        <v>0.84616931434774634</v>
      </c>
      <c r="AJ133" s="75">
        <f t="shared" si="68"/>
        <v>-0.41723815955909827</v>
      </c>
      <c r="AK133" s="75">
        <f t="shared" si="69"/>
        <v>-0.15483716757316293</v>
      </c>
      <c r="AL133" s="75">
        <f t="shared" si="70"/>
        <v>0.78865887987092109</v>
      </c>
      <c r="AM133" s="75">
        <f t="shared" si="71"/>
        <v>0.41612493833743813</v>
      </c>
      <c r="AN133" s="75">
        <f t="shared" ref="AN133:AT148" si="89">$AU133+$AB$7*SIN(AO133)</f>
        <v>7.2413952480662873</v>
      </c>
      <c r="AO133" s="75">
        <f t="shared" si="89"/>
        <v>7.2413959379067183</v>
      </c>
      <c r="AP133" s="75">
        <f t="shared" si="89"/>
        <v>7.2413904410832277</v>
      </c>
      <c r="AQ133" s="75">
        <f t="shared" si="89"/>
        <v>7.2414342423604303</v>
      </c>
      <c r="AR133" s="75">
        <f t="shared" si="89"/>
        <v>7.2410852889207167</v>
      </c>
      <c r="AS133" s="75">
        <f t="shared" si="89"/>
        <v>7.2438701385192115</v>
      </c>
      <c r="AT133" s="75">
        <f t="shared" si="89"/>
        <v>7.2219432931860759</v>
      </c>
      <c r="AU133" s="75">
        <f t="shared" si="73"/>
        <v>7.4199696023198758</v>
      </c>
    </row>
    <row r="134" spans="1:47" s="75" customFormat="1" ht="12.95" customHeight="1" x14ac:dyDescent="0.2">
      <c r="A134" s="35" t="s">
        <v>556</v>
      </c>
      <c r="B134" s="37" t="s">
        <v>162</v>
      </c>
      <c r="C134" s="36">
        <v>41762.517999999996</v>
      </c>
      <c r="D134" s="36" t="s">
        <v>190</v>
      </c>
      <c r="E134" s="74">
        <f t="shared" si="55"/>
        <v>-960.99047741487743</v>
      </c>
      <c r="F134" s="75">
        <f t="shared" si="81"/>
        <v>-961</v>
      </c>
      <c r="G134" s="75">
        <f t="shared" si="85"/>
        <v>2.6961499992466997E-2</v>
      </c>
      <c r="I134" s="75">
        <f t="shared" si="86"/>
        <v>2.6961499992466997E-2</v>
      </c>
      <c r="O134" s="75">
        <f ca="1">+C$11+C$12*$F134</f>
        <v>0.22269261046038868</v>
      </c>
      <c r="P134" s="75">
        <f t="shared" si="74"/>
        <v>3.3145380313980684E-2</v>
      </c>
      <c r="Q134" s="76">
        <f t="shared" si="58"/>
        <v>26744.017999999996</v>
      </c>
      <c r="R134" s="75">
        <f t="shared" si="87"/>
        <v>3.8240375830804215E-5</v>
      </c>
      <c r="S134" s="77">
        <f t="shared" si="88"/>
        <v>0.1</v>
      </c>
      <c r="Z134" s="75">
        <f t="shared" si="61"/>
        <v>-961</v>
      </c>
      <c r="AA134" s="75">
        <f t="shared" si="62"/>
        <v>-1.6122150276435543E-3</v>
      </c>
      <c r="AB134" s="75">
        <f t="shared" si="63"/>
        <v>6.1719095334091235E-2</v>
      </c>
      <c r="AC134" s="75">
        <f t="shared" si="64"/>
        <v>-6.1838803215136864E-3</v>
      </c>
      <c r="AD134" s="75">
        <f t="shared" si="75"/>
        <v>2.8573715020110552E-2</v>
      </c>
      <c r="AE134" s="75">
        <f t="shared" si="65"/>
        <v>8.1645719005049138E-5</v>
      </c>
      <c r="AF134" s="75">
        <f t="shared" si="76"/>
        <v>-6.1838803215136864E-3</v>
      </c>
      <c r="AG134" s="77"/>
      <c r="AH134" s="75">
        <f t="shared" si="66"/>
        <v>-3.4757595341624238E-2</v>
      </c>
      <c r="AI134" s="75">
        <f t="shared" si="67"/>
        <v>0.84659262217265285</v>
      </c>
      <c r="AJ134" s="75">
        <f t="shared" si="68"/>
        <v>-0.41475541779956326</v>
      </c>
      <c r="AK134" s="75">
        <f t="shared" si="69"/>
        <v>-0.15525657711820062</v>
      </c>
      <c r="AL134" s="75">
        <f t="shared" si="70"/>
        <v>0.79138907078389897</v>
      </c>
      <c r="AM134" s="75">
        <f t="shared" si="71"/>
        <v>0.41772732490590009</v>
      </c>
      <c r="AN134" s="75">
        <f t="shared" si="89"/>
        <v>7.244543200178871</v>
      </c>
      <c r="AO134" s="75">
        <f t="shared" si="89"/>
        <v>7.2445438719455932</v>
      </c>
      <c r="AP134" s="75">
        <f t="shared" si="89"/>
        <v>7.2445384950262754</v>
      </c>
      <c r="AQ134" s="75">
        <f t="shared" si="89"/>
        <v>7.2445815338376773</v>
      </c>
      <c r="AR134" s="75">
        <f t="shared" si="89"/>
        <v>7.244237109935793</v>
      </c>
      <c r="AS134" s="75">
        <f t="shared" si="89"/>
        <v>7.2469981894621025</v>
      </c>
      <c r="AT134" s="75">
        <f t="shared" si="89"/>
        <v>7.2251615560417939</v>
      </c>
      <c r="AU134" s="75">
        <f t="shared" si="73"/>
        <v>7.4235117269153204</v>
      </c>
    </row>
    <row r="135" spans="1:47" s="75" customFormat="1" ht="12.95" customHeight="1" x14ac:dyDescent="0.2">
      <c r="A135" s="75" t="s">
        <v>104</v>
      </c>
      <c r="B135" s="77"/>
      <c r="C135" s="86">
        <v>41895.561000000002</v>
      </c>
      <c r="D135" s="86"/>
      <c r="E135" s="75">
        <f t="shared" si="55"/>
        <v>-914.00075900953027</v>
      </c>
      <c r="F135" s="75">
        <f t="shared" si="81"/>
        <v>-914</v>
      </c>
      <c r="G135" s="75">
        <f t="shared" si="85"/>
        <v>-2.148999999917578E-3</v>
      </c>
      <c r="I135" s="75">
        <f t="shared" si="86"/>
        <v>-2.148999999917578E-3</v>
      </c>
      <c r="P135" s="75">
        <f t="shared" si="74"/>
        <v>3.0170832799296058E-2</v>
      </c>
      <c r="Q135" s="76">
        <f t="shared" si="58"/>
        <v>26877.061000000002</v>
      </c>
      <c r="R135" s="75">
        <f t="shared" si="87"/>
        <v>1.0445715921691254E-3</v>
      </c>
      <c r="S135" s="77">
        <f t="shared" si="88"/>
        <v>0.1</v>
      </c>
      <c r="Z135" s="75">
        <f t="shared" si="61"/>
        <v>-914</v>
      </c>
      <c r="AA135" s="75">
        <f t="shared" si="62"/>
        <v>-1.8724817416713689E-3</v>
      </c>
      <c r="AB135" s="75">
        <f t="shared" si="63"/>
        <v>2.9894314541049849E-2</v>
      </c>
      <c r="AC135" s="75">
        <f t="shared" si="64"/>
        <v>-3.2319832799213633E-2</v>
      </c>
      <c r="AD135" s="75">
        <f t="shared" si="75"/>
        <v>-2.7651825824620904E-4</v>
      </c>
      <c r="AE135" s="75">
        <f t="shared" si="65"/>
        <v>7.6462347143517158E-9</v>
      </c>
      <c r="AF135" s="75">
        <f t="shared" si="76"/>
        <v>-3.2319832799213633E-2</v>
      </c>
      <c r="AG135" s="77"/>
      <c r="AH135" s="75">
        <f t="shared" si="66"/>
        <v>-3.2043314540967427E-2</v>
      </c>
      <c r="AI135" s="75">
        <f t="shared" si="67"/>
        <v>0.84947558078158159</v>
      </c>
      <c r="AJ135" s="75">
        <f t="shared" si="68"/>
        <v>-0.39794088867208022</v>
      </c>
      <c r="AK135" s="75">
        <f t="shared" si="69"/>
        <v>-0.15805324270409649</v>
      </c>
      <c r="AL135" s="75">
        <f t="shared" si="70"/>
        <v>0.80979179590842598</v>
      </c>
      <c r="AM135" s="75">
        <f t="shared" si="71"/>
        <v>0.42857629545366832</v>
      </c>
      <c r="AN135" s="75">
        <f t="shared" si="89"/>
        <v>7.2657205869732984</v>
      </c>
      <c r="AO135" s="75">
        <f t="shared" si="89"/>
        <v>7.2657211457325319</v>
      </c>
      <c r="AP135" s="75">
        <f t="shared" si="89"/>
        <v>7.2657165323631459</v>
      </c>
      <c r="AQ135" s="75">
        <f t="shared" si="89"/>
        <v>7.2657546233868162</v>
      </c>
      <c r="AR135" s="75">
        <f t="shared" si="89"/>
        <v>7.2654401838779954</v>
      </c>
      <c r="AS135" s="75">
        <f t="shared" si="89"/>
        <v>7.2680403224933778</v>
      </c>
      <c r="AT135" s="75">
        <f t="shared" si="89"/>
        <v>7.2468345398001173</v>
      </c>
      <c r="AU135" s="75">
        <f t="shared" si="73"/>
        <v>7.447294563484733</v>
      </c>
    </row>
    <row r="136" spans="1:47" s="75" customFormat="1" ht="12.95" customHeight="1" x14ac:dyDescent="0.2">
      <c r="A136" s="75" t="s">
        <v>105</v>
      </c>
      <c r="B136" s="77"/>
      <c r="C136" s="86">
        <v>41932.370999999999</v>
      </c>
      <c r="D136" s="86"/>
      <c r="E136" s="75">
        <f t="shared" si="55"/>
        <v>-900.99976283159788</v>
      </c>
      <c r="F136" s="75">
        <f t="shared" si="81"/>
        <v>-901</v>
      </c>
      <c r="G136" s="75">
        <f t="shared" si="85"/>
        <v>6.7149999813409522E-4</v>
      </c>
      <c r="I136" s="75">
        <f t="shared" si="86"/>
        <v>6.7149999813409522E-4</v>
      </c>
      <c r="P136" s="75">
        <f t="shared" si="74"/>
        <v>2.9355566961754176E-2</v>
      </c>
      <c r="Q136" s="76">
        <f t="shared" si="58"/>
        <v>26913.870999999999</v>
      </c>
      <c r="R136" s="75">
        <f t="shared" si="87"/>
        <v>8.2277569757344094E-4</v>
      </c>
      <c r="S136" s="77">
        <f t="shared" si="88"/>
        <v>0.1</v>
      </c>
      <c r="Z136" s="75">
        <f t="shared" si="61"/>
        <v>-901</v>
      </c>
      <c r="AA136" s="75">
        <f t="shared" si="62"/>
        <v>-1.9327536850589078E-3</v>
      </c>
      <c r="AB136" s="75">
        <f t="shared" si="63"/>
        <v>3.1959820644947179E-2</v>
      </c>
      <c r="AC136" s="75">
        <f t="shared" si="64"/>
        <v>-2.8684066963620081E-2</v>
      </c>
      <c r="AD136" s="75">
        <f t="shared" si="75"/>
        <v>2.604253683193003E-3</v>
      </c>
      <c r="AE136" s="75">
        <f t="shared" si="65"/>
        <v>6.7821372464243218E-7</v>
      </c>
      <c r="AF136" s="75">
        <f t="shared" si="76"/>
        <v>-2.8684066963620081E-2</v>
      </c>
      <c r="AG136" s="77"/>
      <c r="AH136" s="75">
        <f t="shared" si="66"/>
        <v>-3.1288320646813084E-2</v>
      </c>
      <c r="AI136" s="75">
        <f t="shared" si="67"/>
        <v>0.85028557045844666</v>
      </c>
      <c r="AJ136" s="75">
        <f t="shared" si="68"/>
        <v>-0.39324556707393021</v>
      </c>
      <c r="AK136" s="75">
        <f t="shared" si="69"/>
        <v>-0.15882070991331532</v>
      </c>
      <c r="AL136" s="75">
        <f t="shared" si="70"/>
        <v>0.81490416255135401</v>
      </c>
      <c r="AM136" s="75">
        <f t="shared" si="71"/>
        <v>0.43160531744783043</v>
      </c>
      <c r="AN136" s="75">
        <f t="shared" si="89"/>
        <v>7.2715909535349947</v>
      </c>
      <c r="AO136" s="75">
        <f t="shared" si="89"/>
        <v>7.2715914835416893</v>
      </c>
      <c r="AP136" s="75">
        <f t="shared" si="89"/>
        <v>7.2715870686362134</v>
      </c>
      <c r="AQ136" s="75">
        <f t="shared" si="89"/>
        <v>7.271623845283484</v>
      </c>
      <c r="AR136" s="75">
        <f t="shared" si="89"/>
        <v>7.2713175544439821</v>
      </c>
      <c r="AS136" s="75">
        <f t="shared" si="89"/>
        <v>7.2738728329253677</v>
      </c>
      <c r="AT136" s="75">
        <f t="shared" si="89"/>
        <v>7.2528491628356786</v>
      </c>
      <c r="AU136" s="75">
        <f t="shared" si="73"/>
        <v>7.453872794876272</v>
      </c>
    </row>
    <row r="137" spans="1:47" s="75" customFormat="1" ht="12.95" customHeight="1" x14ac:dyDescent="0.2">
      <c r="A137" s="75" t="s">
        <v>106</v>
      </c>
      <c r="B137" s="77"/>
      <c r="C137" s="86">
        <v>42266.464</v>
      </c>
      <c r="D137" s="86"/>
      <c r="E137" s="75">
        <f t="shared" si="55"/>
        <v>-783.00080015639458</v>
      </c>
      <c r="F137" s="75">
        <f t="shared" si="81"/>
        <v>-783</v>
      </c>
      <c r="G137" s="75">
        <f t="shared" si="85"/>
        <v>-2.2655000066151842E-3</v>
      </c>
      <c r="I137" s="75">
        <f t="shared" si="86"/>
        <v>-2.2655000066151842E-3</v>
      </c>
      <c r="P137" s="75">
        <f t="shared" si="74"/>
        <v>2.2103726625680817E-2</v>
      </c>
      <c r="Q137" s="76">
        <f t="shared" si="58"/>
        <v>27247.964</v>
      </c>
      <c r="R137" s="75">
        <f t="shared" si="87"/>
        <v>5.938592066562047E-4</v>
      </c>
      <c r="S137" s="77">
        <f t="shared" si="88"/>
        <v>0.1</v>
      </c>
      <c r="Z137" s="75">
        <f t="shared" si="61"/>
        <v>-783</v>
      </c>
      <c r="AA137" s="75">
        <f t="shared" si="62"/>
        <v>-2.2514436427610758E-3</v>
      </c>
      <c r="AB137" s="75">
        <f t="shared" si="63"/>
        <v>2.2089670261826708E-2</v>
      </c>
      <c r="AC137" s="75">
        <f t="shared" si="64"/>
        <v>-2.4369226632296001E-2</v>
      </c>
      <c r="AD137" s="75">
        <f t="shared" si="75"/>
        <v>-1.4056363854108439E-5</v>
      </c>
      <c r="AE137" s="75">
        <f t="shared" si="65"/>
        <v>1.9758136479908625E-11</v>
      </c>
      <c r="AF137" s="75">
        <f t="shared" si="76"/>
        <v>-2.4369226632296001E-2</v>
      </c>
      <c r="AG137" s="77"/>
      <c r="AH137" s="75">
        <f t="shared" si="66"/>
        <v>-2.4355170268441893E-2</v>
      </c>
      <c r="AI137" s="75">
        <f t="shared" si="67"/>
        <v>0.85788974686523189</v>
      </c>
      <c r="AJ137" s="75">
        <f t="shared" si="68"/>
        <v>-0.34974378468387129</v>
      </c>
      <c r="AK137" s="75">
        <f t="shared" si="69"/>
        <v>-0.16565960359814441</v>
      </c>
      <c r="AL137" s="75">
        <f t="shared" si="70"/>
        <v>0.86176546344818394</v>
      </c>
      <c r="AM137" s="75">
        <f t="shared" si="71"/>
        <v>0.45968985601909607</v>
      </c>
      <c r="AN137" s="75">
        <f t="shared" si="89"/>
        <v>7.3251372299668152</v>
      </c>
      <c r="AO137" s="75">
        <f t="shared" si="89"/>
        <v>7.3251375449645941</v>
      </c>
      <c r="AP137" s="75">
        <f t="shared" si="89"/>
        <v>7.3251346845048797</v>
      </c>
      <c r="AQ137" s="75">
        <f t="shared" si="89"/>
        <v>7.3251606605344293</v>
      </c>
      <c r="AR137" s="75">
        <f t="shared" si="89"/>
        <v>7.3249248127912185</v>
      </c>
      <c r="AS137" s="75">
        <f t="shared" si="89"/>
        <v>7.3270696817725716</v>
      </c>
      <c r="AT137" s="75">
        <f t="shared" si="89"/>
        <v>7.3078441402912677</v>
      </c>
      <c r="AU137" s="75">
        <f t="shared" si="73"/>
        <v>7.5135828951994768</v>
      </c>
    </row>
    <row r="138" spans="1:47" s="75" customFormat="1" ht="12.95" customHeight="1" x14ac:dyDescent="0.2">
      <c r="A138" s="75" t="s">
        <v>107</v>
      </c>
      <c r="B138" s="77"/>
      <c r="C138" s="86">
        <v>42402.37</v>
      </c>
      <c r="D138" s="86"/>
      <c r="E138" s="75">
        <f t="shared" si="55"/>
        <v>-734.99989315943128</v>
      </c>
      <c r="F138" s="75">
        <f t="shared" si="81"/>
        <v>-735</v>
      </c>
      <c r="G138" s="75">
        <f t="shared" si="85"/>
        <v>3.0249999690568075E-4</v>
      </c>
      <c r="I138" s="75">
        <f t="shared" si="86"/>
        <v>3.0249999690568075E-4</v>
      </c>
      <c r="P138" s="75">
        <f t="shared" si="74"/>
        <v>1.9230250312858826E-2</v>
      </c>
      <c r="Q138" s="76">
        <f t="shared" si="58"/>
        <v>27383.870000000003</v>
      </c>
      <c r="R138" s="75">
        <f t="shared" si="87"/>
        <v>3.5825973202306438E-4</v>
      </c>
      <c r="S138" s="77">
        <f t="shared" si="88"/>
        <v>0.1</v>
      </c>
      <c r="Z138" s="75">
        <f t="shared" si="61"/>
        <v>-735</v>
      </c>
      <c r="AA138" s="75">
        <f t="shared" si="62"/>
        <v>-2.2653957186542922E-3</v>
      </c>
      <c r="AB138" s="75">
        <f t="shared" si="63"/>
        <v>2.1798146028418799E-2</v>
      </c>
      <c r="AC138" s="75">
        <f t="shared" si="64"/>
        <v>-1.8927750315953146E-2</v>
      </c>
      <c r="AD138" s="75">
        <f t="shared" si="75"/>
        <v>2.567895715559973E-3</v>
      </c>
      <c r="AE138" s="75">
        <f t="shared" si="65"/>
        <v>6.594088405991266E-7</v>
      </c>
      <c r="AF138" s="75">
        <f t="shared" si="76"/>
        <v>-1.8927750315953146E-2</v>
      </c>
      <c r="AG138" s="77"/>
      <c r="AH138" s="75">
        <f t="shared" si="66"/>
        <v>-2.1495646031513119E-2</v>
      </c>
      <c r="AI138" s="75">
        <f t="shared" si="67"/>
        <v>0.86111425492710447</v>
      </c>
      <c r="AJ138" s="75">
        <f t="shared" si="68"/>
        <v>-0.3315929975964817</v>
      </c>
      <c r="AK138" s="75">
        <f t="shared" si="69"/>
        <v>-0.16837214177490545</v>
      </c>
      <c r="AL138" s="75">
        <f t="shared" si="70"/>
        <v>0.88107146027206207</v>
      </c>
      <c r="AM138" s="75">
        <f t="shared" si="71"/>
        <v>0.47143515875804159</v>
      </c>
      <c r="AN138" s="75">
        <f t="shared" si="89"/>
        <v>7.3470576556857399</v>
      </c>
      <c r="AO138" s="75">
        <f t="shared" si="89"/>
        <v>7.3470579047609537</v>
      </c>
      <c r="AP138" s="75">
        <f t="shared" si="89"/>
        <v>7.3470555542057028</v>
      </c>
      <c r="AQ138" s="75">
        <f t="shared" si="89"/>
        <v>7.347077737098016</v>
      </c>
      <c r="AR138" s="75">
        <f t="shared" si="89"/>
        <v>7.3468684257796451</v>
      </c>
      <c r="AS138" s="75">
        <f t="shared" si="89"/>
        <v>7.3488465773762544</v>
      </c>
      <c r="AT138" s="75">
        <f t="shared" si="89"/>
        <v>7.330423931819869</v>
      </c>
      <c r="AU138" s="75">
        <f t="shared" si="73"/>
        <v>7.5378717495682377</v>
      </c>
    </row>
    <row r="139" spans="1:47" s="75" customFormat="1" ht="12.95" customHeight="1" x14ac:dyDescent="0.2">
      <c r="A139" s="75" t="s">
        <v>107</v>
      </c>
      <c r="B139" s="77"/>
      <c r="C139" s="86">
        <v>42402.373</v>
      </c>
      <c r="D139" s="86"/>
      <c r="E139" s="75">
        <f t="shared" si="55"/>
        <v>-734.99883358354168</v>
      </c>
      <c r="F139" s="75">
        <f t="shared" ref="F139:F170" si="90">ROUND(2*E139,0)/2</f>
        <v>-735</v>
      </c>
      <c r="G139" s="75">
        <f t="shared" si="85"/>
        <v>3.3024999938788824E-3</v>
      </c>
      <c r="I139" s="75">
        <f t="shared" si="86"/>
        <v>3.3024999938788824E-3</v>
      </c>
      <c r="P139" s="75">
        <f t="shared" si="74"/>
        <v>1.9230250312858826E-2</v>
      </c>
      <c r="Q139" s="76">
        <f t="shared" si="58"/>
        <v>27383.873</v>
      </c>
      <c r="R139" s="75">
        <f t="shared" si="87"/>
        <v>2.5369323022376571E-4</v>
      </c>
      <c r="S139" s="77">
        <f t="shared" si="88"/>
        <v>0.1</v>
      </c>
      <c r="Z139" s="75">
        <f t="shared" si="61"/>
        <v>-735</v>
      </c>
      <c r="AA139" s="75">
        <f t="shared" si="62"/>
        <v>-2.2653957186542922E-3</v>
      </c>
      <c r="AB139" s="75">
        <f t="shared" si="63"/>
        <v>2.4798146025392001E-2</v>
      </c>
      <c r="AC139" s="75">
        <f t="shared" si="64"/>
        <v>-1.5927750318979944E-2</v>
      </c>
      <c r="AD139" s="75">
        <f t="shared" si="75"/>
        <v>5.5678957125331746E-3</v>
      </c>
      <c r="AE139" s="75">
        <f t="shared" si="65"/>
        <v>3.100146266564531E-6</v>
      </c>
      <c r="AF139" s="75">
        <f t="shared" si="76"/>
        <v>-1.5927750318979944E-2</v>
      </c>
      <c r="AG139" s="77"/>
      <c r="AH139" s="75">
        <f t="shared" si="66"/>
        <v>-2.1495646031513119E-2</v>
      </c>
      <c r="AI139" s="75">
        <f t="shared" si="67"/>
        <v>0.86111425492710447</v>
      </c>
      <c r="AJ139" s="75">
        <f t="shared" si="68"/>
        <v>-0.3315929975964817</v>
      </c>
      <c r="AK139" s="75">
        <f t="shared" si="69"/>
        <v>-0.16837214177490545</v>
      </c>
      <c r="AL139" s="75">
        <f t="shared" si="70"/>
        <v>0.88107146027206207</v>
      </c>
      <c r="AM139" s="75">
        <f t="shared" si="71"/>
        <v>0.47143515875804159</v>
      </c>
      <c r="AN139" s="75">
        <f t="shared" si="89"/>
        <v>7.3470576556857399</v>
      </c>
      <c r="AO139" s="75">
        <f t="shared" si="89"/>
        <v>7.3470579047609537</v>
      </c>
      <c r="AP139" s="75">
        <f t="shared" si="89"/>
        <v>7.3470555542057028</v>
      </c>
      <c r="AQ139" s="75">
        <f t="shared" si="89"/>
        <v>7.347077737098016</v>
      </c>
      <c r="AR139" s="75">
        <f t="shared" si="89"/>
        <v>7.3468684257796451</v>
      </c>
      <c r="AS139" s="75">
        <f t="shared" si="89"/>
        <v>7.3488465773762544</v>
      </c>
      <c r="AT139" s="75">
        <f t="shared" si="89"/>
        <v>7.330423931819869</v>
      </c>
      <c r="AU139" s="75">
        <f t="shared" si="73"/>
        <v>7.5378717495682377</v>
      </c>
    </row>
    <row r="140" spans="1:47" s="75" customFormat="1" ht="12.95" customHeight="1" x14ac:dyDescent="0.2">
      <c r="A140" s="75" t="s">
        <v>108</v>
      </c>
      <c r="B140" s="77"/>
      <c r="C140" s="86">
        <v>42535.44</v>
      </c>
      <c r="D140" s="86"/>
      <c r="E140" s="75">
        <f t="shared" si="55"/>
        <v>-688.00063857107045</v>
      </c>
      <c r="F140" s="75">
        <f t="shared" si="90"/>
        <v>-688</v>
      </c>
      <c r="G140" s="75">
        <f t="shared" si="85"/>
        <v>-1.808000000892207E-3</v>
      </c>
      <c r="I140" s="75">
        <f t="shared" si="86"/>
        <v>-1.808000000892207E-3</v>
      </c>
      <c r="P140" s="75">
        <f t="shared" si="74"/>
        <v>1.6459464007850175E-2</v>
      </c>
      <c r="Q140" s="76">
        <f t="shared" si="58"/>
        <v>27516.940000000002</v>
      </c>
      <c r="R140" s="75">
        <f t="shared" si="87"/>
        <v>3.3370024131069829E-4</v>
      </c>
      <c r="S140" s="77">
        <f t="shared" si="88"/>
        <v>0.1</v>
      </c>
      <c r="Z140" s="75">
        <f t="shared" si="61"/>
        <v>-688</v>
      </c>
      <c r="AA140" s="75">
        <f t="shared" si="62"/>
        <v>-2.2156426466386457E-3</v>
      </c>
      <c r="AB140" s="75">
        <f t="shared" si="63"/>
        <v>1.6867106653596614E-2</v>
      </c>
      <c r="AC140" s="75">
        <f t="shared" si="64"/>
        <v>-1.8267464008742382E-2</v>
      </c>
      <c r="AD140" s="75">
        <f t="shared" si="75"/>
        <v>4.0764264574643869E-4</v>
      </c>
      <c r="AE140" s="75">
        <f t="shared" si="65"/>
        <v>1.6617252663115651E-8</v>
      </c>
      <c r="AF140" s="75">
        <f t="shared" si="76"/>
        <v>-1.8267464008742382E-2</v>
      </c>
      <c r="AG140" s="77"/>
      <c r="AH140" s="75">
        <f t="shared" si="66"/>
        <v>-1.8675106654488821E-2</v>
      </c>
      <c r="AI140" s="75">
        <f t="shared" si="67"/>
        <v>0.8643460774780477</v>
      </c>
      <c r="AJ140" s="75">
        <f t="shared" si="68"/>
        <v>-0.31356545649525142</v>
      </c>
      <c r="AK140" s="75">
        <f t="shared" si="69"/>
        <v>-0.17098667086861002</v>
      </c>
      <c r="AL140" s="75">
        <f t="shared" si="70"/>
        <v>0.90011752440215909</v>
      </c>
      <c r="AM140" s="75">
        <f t="shared" si="71"/>
        <v>0.48312754157606513</v>
      </c>
      <c r="AN140" s="75">
        <f t="shared" si="89"/>
        <v>7.3686020250839022</v>
      </c>
      <c r="AO140" s="75">
        <f t="shared" si="89"/>
        <v>7.3686022201216206</v>
      </c>
      <c r="AP140" s="75">
        <f t="shared" si="89"/>
        <v>7.3686003047788189</v>
      </c>
      <c r="AQ140" s="75">
        <f t="shared" si="89"/>
        <v>7.3686191144574034</v>
      </c>
      <c r="AR140" s="75">
        <f t="shared" si="89"/>
        <v>7.368434422513964</v>
      </c>
      <c r="AS140" s="75">
        <f t="shared" si="89"/>
        <v>7.3702507193481148</v>
      </c>
      <c r="AT140" s="75">
        <f t="shared" si="89"/>
        <v>7.3526518843639828</v>
      </c>
      <c r="AU140" s="75">
        <f t="shared" si="73"/>
        <v>7.5616545861376503</v>
      </c>
    </row>
    <row r="141" spans="1:47" s="75" customFormat="1" ht="12.95" customHeight="1" x14ac:dyDescent="0.2">
      <c r="A141" s="75" t="s">
        <v>109</v>
      </c>
      <c r="B141" s="77"/>
      <c r="C141" s="86">
        <v>42569.42</v>
      </c>
      <c r="D141" s="86"/>
      <c r="E141" s="75">
        <f t="shared" si="55"/>
        <v>-675.99917564995883</v>
      </c>
      <c r="F141" s="75">
        <f t="shared" si="90"/>
        <v>-676</v>
      </c>
      <c r="G141" s="75">
        <f t="shared" si="85"/>
        <v>2.3339999970630743E-3</v>
      </c>
      <c r="I141" s="75">
        <f t="shared" si="86"/>
        <v>2.3339999970630743E-3</v>
      </c>
      <c r="P141" s="75">
        <f t="shared" si="74"/>
        <v>1.5758819968031107E-2</v>
      </c>
      <c r="Q141" s="76">
        <f t="shared" si="58"/>
        <v>27550.92</v>
      </c>
      <c r="R141" s="75">
        <f t="shared" si="87"/>
        <v>1.8022579125290212E-4</v>
      </c>
      <c r="S141" s="77">
        <f t="shared" si="88"/>
        <v>0.1</v>
      </c>
      <c r="Z141" s="75">
        <f t="shared" si="61"/>
        <v>-676</v>
      </c>
      <c r="AA141" s="75">
        <f t="shared" si="62"/>
        <v>-2.1930007081991873E-3</v>
      </c>
      <c r="AB141" s="75">
        <f t="shared" si="63"/>
        <v>2.0285820673293369E-2</v>
      </c>
      <c r="AC141" s="75">
        <f t="shared" si="64"/>
        <v>-1.3424819970968033E-2</v>
      </c>
      <c r="AD141" s="75">
        <f t="shared" si="75"/>
        <v>4.5270007052622616E-3</v>
      </c>
      <c r="AE141" s="75">
        <f t="shared" si="65"/>
        <v>2.0493735385445017E-6</v>
      </c>
      <c r="AF141" s="75">
        <f t="shared" si="76"/>
        <v>-1.3424819970968033E-2</v>
      </c>
      <c r="AG141" s="77"/>
      <c r="AH141" s="75">
        <f t="shared" si="66"/>
        <v>-1.7951820676230294E-2</v>
      </c>
      <c r="AI141" s="75">
        <f t="shared" si="67"/>
        <v>0.86518310782547736</v>
      </c>
      <c r="AJ141" s="75">
        <f t="shared" si="68"/>
        <v>-0.30892229619933159</v>
      </c>
      <c r="AK141" s="75">
        <f t="shared" si="69"/>
        <v>-0.17164741155847746</v>
      </c>
      <c r="AL141" s="75">
        <f t="shared" si="70"/>
        <v>0.90500337041259038</v>
      </c>
      <c r="AM141" s="75">
        <f t="shared" si="71"/>
        <v>0.48614423910510596</v>
      </c>
      <c r="AN141" s="75">
        <f t="shared" si="89"/>
        <v>7.3741157230996386</v>
      </c>
      <c r="AO141" s="75">
        <f t="shared" si="89"/>
        <v>7.3741159058777077</v>
      </c>
      <c r="AP141" s="75">
        <f t="shared" si="89"/>
        <v>7.3741140919402897</v>
      </c>
      <c r="AQ141" s="75">
        <f t="shared" si="89"/>
        <v>7.3741320942102062</v>
      </c>
      <c r="AR141" s="75">
        <f t="shared" si="89"/>
        <v>7.3739534597579803</v>
      </c>
      <c r="AS141" s="75">
        <f t="shared" si="89"/>
        <v>7.3757287523849291</v>
      </c>
      <c r="AT141" s="75">
        <f t="shared" si="89"/>
        <v>7.3583460165668217</v>
      </c>
      <c r="AU141" s="75">
        <f t="shared" si="73"/>
        <v>7.5677267997298401</v>
      </c>
    </row>
    <row r="142" spans="1:47" s="75" customFormat="1" ht="12.95" customHeight="1" x14ac:dyDescent="0.2">
      <c r="A142" s="75" t="s">
        <v>110</v>
      </c>
      <c r="B142" s="77"/>
      <c r="C142" s="86">
        <v>42688.332999999999</v>
      </c>
      <c r="D142" s="86"/>
      <c r="E142" s="75">
        <f t="shared" si="55"/>
        <v>-634.00005968944345</v>
      </c>
      <c r="F142" s="75">
        <f t="shared" si="90"/>
        <v>-634</v>
      </c>
      <c r="G142" s="75">
        <f t="shared" si="85"/>
        <v>-1.6900000628083944E-4</v>
      </c>
      <c r="I142" s="75">
        <f t="shared" si="86"/>
        <v>-1.6900000628083944E-4</v>
      </c>
      <c r="P142" s="75">
        <f t="shared" si="74"/>
        <v>1.3328319284865876E-2</v>
      </c>
      <c r="Q142" s="76">
        <f t="shared" si="58"/>
        <v>27669.832999999999</v>
      </c>
      <c r="R142" s="75">
        <f t="shared" si="87"/>
        <v>1.8217762804716126E-4</v>
      </c>
      <c r="S142" s="77">
        <f t="shared" si="88"/>
        <v>0.1</v>
      </c>
      <c r="Z142" s="75">
        <f t="shared" si="61"/>
        <v>-634</v>
      </c>
      <c r="AA142" s="75">
        <f t="shared" si="62"/>
        <v>-2.0822755693675615E-3</v>
      </c>
      <c r="AB142" s="75">
        <f t="shared" si="63"/>
        <v>1.5241594847952598E-2</v>
      </c>
      <c r="AC142" s="75">
        <f t="shared" si="64"/>
        <v>-1.3497319291146715E-2</v>
      </c>
      <c r="AD142" s="75">
        <f t="shared" si="75"/>
        <v>1.9132755630867221E-3</v>
      </c>
      <c r="AE142" s="75">
        <f t="shared" si="65"/>
        <v>3.6606233803048138E-7</v>
      </c>
      <c r="AF142" s="75">
        <f t="shared" si="76"/>
        <v>-1.3497319291146715E-2</v>
      </c>
      <c r="AG142" s="77"/>
      <c r="AH142" s="75">
        <f t="shared" si="66"/>
        <v>-1.5410594854233437E-2</v>
      </c>
      <c r="AI142" s="75">
        <f t="shared" si="67"/>
        <v>0.86815099852980537</v>
      </c>
      <c r="AJ142" s="75">
        <f t="shared" si="68"/>
        <v>-0.29254202148832781</v>
      </c>
      <c r="AK142" s="75">
        <f t="shared" si="69"/>
        <v>-0.17393754373807518</v>
      </c>
      <c r="AL142" s="75">
        <f t="shared" si="70"/>
        <v>0.92217898930091857</v>
      </c>
      <c r="AM142" s="75">
        <f t="shared" si="71"/>
        <v>0.49680643484830922</v>
      </c>
      <c r="AN142" s="75">
        <f t="shared" si="89"/>
        <v>7.3934560186511789</v>
      </c>
      <c r="AO142" s="75">
        <f t="shared" si="89"/>
        <v>7.3934561630495752</v>
      </c>
      <c r="AP142" s="75">
        <f t="shared" si="89"/>
        <v>7.3934546744068088</v>
      </c>
      <c r="AQ142" s="75">
        <f t="shared" si="89"/>
        <v>7.3934700214486808</v>
      </c>
      <c r="AR142" s="75">
        <f t="shared" si="89"/>
        <v>7.3933118251406507</v>
      </c>
      <c r="AS142" s="75">
        <f t="shared" si="89"/>
        <v>7.3949449302055088</v>
      </c>
      <c r="AT142" s="75">
        <f t="shared" si="89"/>
        <v>7.3783363649081366</v>
      </c>
      <c r="AU142" s="75">
        <f t="shared" si="73"/>
        <v>7.5889795473025066</v>
      </c>
    </row>
    <row r="143" spans="1:47" s="75" customFormat="1" ht="12.95" customHeight="1" x14ac:dyDescent="0.2">
      <c r="A143" s="75" t="s">
        <v>111</v>
      </c>
      <c r="B143" s="77"/>
      <c r="C143" s="86">
        <v>42739.298999999999</v>
      </c>
      <c r="D143" s="86"/>
      <c r="E143" s="75">
        <f t="shared" si="55"/>
        <v>-615.99927807562801</v>
      </c>
      <c r="F143" s="75">
        <f t="shared" si="90"/>
        <v>-616</v>
      </c>
      <c r="G143" s="75">
        <f t="shared" si="85"/>
        <v>2.043999993475154E-3</v>
      </c>
      <c r="I143" s="75">
        <f t="shared" si="86"/>
        <v>2.043999993475154E-3</v>
      </c>
      <c r="P143" s="75">
        <f t="shared" si="74"/>
        <v>1.229703492360531E-2</v>
      </c>
      <c r="Q143" s="76">
        <f t="shared" si="58"/>
        <v>27720.798999999999</v>
      </c>
      <c r="R143" s="75">
        <f t="shared" si="87"/>
        <v>1.051247252784691E-4</v>
      </c>
      <c r="S143" s="77">
        <f t="shared" si="88"/>
        <v>0.1</v>
      </c>
      <c r="Z143" s="75">
        <f t="shared" si="61"/>
        <v>-616</v>
      </c>
      <c r="AA143" s="75">
        <f t="shared" si="62"/>
        <v>-2.019956824018624E-3</v>
      </c>
      <c r="AB143" s="75">
        <f t="shared" si="63"/>
        <v>1.636099174109909E-2</v>
      </c>
      <c r="AC143" s="75">
        <f t="shared" si="64"/>
        <v>-1.0253034930130156E-2</v>
      </c>
      <c r="AD143" s="75">
        <f t="shared" si="75"/>
        <v>4.063956817493778E-3</v>
      </c>
      <c r="AE143" s="75">
        <f t="shared" si="65"/>
        <v>1.6515745014454158E-6</v>
      </c>
      <c r="AF143" s="75">
        <f t="shared" si="76"/>
        <v>-1.0253034930130156E-2</v>
      </c>
      <c r="AG143" s="77"/>
      <c r="AH143" s="75">
        <f t="shared" si="66"/>
        <v>-1.4316991747623934E-2</v>
      </c>
      <c r="AI143" s="75">
        <f t="shared" si="67"/>
        <v>0.86944125420914675</v>
      </c>
      <c r="AJ143" s="75">
        <f t="shared" si="68"/>
        <v>-0.28546043889525302</v>
      </c>
      <c r="AK143" s="75">
        <f t="shared" si="69"/>
        <v>-0.17490809646166064</v>
      </c>
      <c r="AL143" s="75">
        <f t="shared" si="70"/>
        <v>0.92957624268267514</v>
      </c>
      <c r="AM143" s="75">
        <f t="shared" si="71"/>
        <v>0.50142645448863377</v>
      </c>
      <c r="AN143" s="75">
        <f t="shared" si="89"/>
        <v>7.4017651175770194</v>
      </c>
      <c r="AO143" s="75">
        <f t="shared" si="89"/>
        <v>7.401765247550081</v>
      </c>
      <c r="AP143" s="75">
        <f t="shared" si="89"/>
        <v>7.4017638847500224</v>
      </c>
      <c r="AQ143" s="75">
        <f t="shared" si="89"/>
        <v>7.4017781742395856</v>
      </c>
      <c r="AR143" s="75">
        <f t="shared" si="89"/>
        <v>7.4016283642701755</v>
      </c>
      <c r="AS143" s="75">
        <f t="shared" si="89"/>
        <v>7.4032012651392174</v>
      </c>
      <c r="AT143" s="75">
        <f t="shared" si="89"/>
        <v>7.3869327496875226</v>
      </c>
      <c r="AU143" s="75">
        <f t="shared" si="73"/>
        <v>7.5980878676907917</v>
      </c>
    </row>
    <row r="144" spans="1:47" s="75" customFormat="1" ht="12.95" customHeight="1" x14ac:dyDescent="0.2">
      <c r="A144" s="75" t="s">
        <v>112</v>
      </c>
      <c r="B144" s="77"/>
      <c r="C144" s="86">
        <v>42886.517999999996</v>
      </c>
      <c r="D144" s="86"/>
      <c r="E144" s="75">
        <f t="shared" si="55"/>
        <v>-564.00271039513063</v>
      </c>
      <c r="F144" s="75">
        <f t="shared" si="90"/>
        <v>-564</v>
      </c>
      <c r="G144" s="75">
        <f t="shared" si="85"/>
        <v>-7.6740000076824799E-3</v>
      </c>
      <c r="I144" s="75">
        <f t="shared" si="86"/>
        <v>-7.6740000076824799E-3</v>
      </c>
      <c r="P144" s="75">
        <f t="shared" si="74"/>
        <v>9.3526819454722975E-3</v>
      </c>
      <c r="Q144" s="76">
        <f t="shared" si="58"/>
        <v>27868.017999999996</v>
      </c>
      <c r="R144" s="75">
        <f t="shared" si="87"/>
        <v>2.8990789833388666E-4</v>
      </c>
      <c r="S144" s="77">
        <f t="shared" si="88"/>
        <v>0.1</v>
      </c>
      <c r="Z144" s="75">
        <f t="shared" si="61"/>
        <v>-564</v>
      </c>
      <c r="AA144" s="75">
        <f t="shared" si="62"/>
        <v>-1.7904899351669171E-3</v>
      </c>
      <c r="AB144" s="75">
        <f t="shared" si="63"/>
        <v>3.4691718729567347E-3</v>
      </c>
      <c r="AC144" s="75">
        <f t="shared" si="64"/>
        <v>-1.7026681953154779E-2</v>
      </c>
      <c r="AD144" s="75">
        <f t="shared" si="75"/>
        <v>-5.8835100725155628E-3</v>
      </c>
      <c r="AE144" s="75">
        <f t="shared" si="65"/>
        <v>3.4615690773392083E-6</v>
      </c>
      <c r="AF144" s="75">
        <f t="shared" si="76"/>
        <v>-1.7026681953154779E-2</v>
      </c>
      <c r="AG144" s="77"/>
      <c r="AH144" s="75">
        <f t="shared" si="66"/>
        <v>-1.1143171880639215E-2</v>
      </c>
      <c r="AI144" s="75">
        <f t="shared" si="67"/>
        <v>0.87323071520000284</v>
      </c>
      <c r="AJ144" s="75">
        <f t="shared" si="68"/>
        <v>-0.26479579921105389</v>
      </c>
      <c r="AK144" s="75">
        <f t="shared" si="69"/>
        <v>-0.17767379306363509</v>
      </c>
      <c r="AL144" s="75">
        <f t="shared" si="70"/>
        <v>0.95107090932055227</v>
      </c>
      <c r="AM144" s="75">
        <f t="shared" si="71"/>
        <v>0.5149493691971424</v>
      </c>
      <c r="AN144" s="75">
        <f t="shared" si="89"/>
        <v>7.4258391670814703</v>
      </c>
      <c r="AO144" s="75">
        <f t="shared" si="89"/>
        <v>7.425839261508675</v>
      </c>
      <c r="AP144" s="75">
        <f t="shared" si="89"/>
        <v>7.4258382194795365</v>
      </c>
      <c r="AQ144" s="75">
        <f t="shared" si="89"/>
        <v>7.4258497186780144</v>
      </c>
      <c r="AR144" s="75">
        <f t="shared" si="89"/>
        <v>7.4257228365715449</v>
      </c>
      <c r="AS144" s="75">
        <f t="shared" si="89"/>
        <v>7.4271248118442852</v>
      </c>
      <c r="AT144" s="75">
        <f t="shared" si="89"/>
        <v>7.4118652955567699</v>
      </c>
      <c r="AU144" s="75">
        <f t="shared" si="73"/>
        <v>7.6244007932569495</v>
      </c>
    </row>
    <row r="145" spans="1:47" s="75" customFormat="1" ht="12.95" customHeight="1" x14ac:dyDescent="0.2">
      <c r="A145" s="75" t="s">
        <v>113</v>
      </c>
      <c r="B145" s="77"/>
      <c r="C145" s="86">
        <v>43203.64</v>
      </c>
      <c r="D145" s="86"/>
      <c r="E145" s="75">
        <f t="shared" si="55"/>
        <v>-451.9977685331757</v>
      </c>
      <c r="F145" s="75">
        <f t="shared" si="90"/>
        <v>-452</v>
      </c>
      <c r="G145" s="75">
        <f t="shared" si="85"/>
        <v>6.317999999737367E-3</v>
      </c>
      <c r="I145" s="75">
        <f t="shared" si="86"/>
        <v>6.317999999737367E-3</v>
      </c>
      <c r="P145" s="75">
        <f t="shared" si="74"/>
        <v>3.1871747470685911E-3</v>
      </c>
      <c r="Q145" s="76">
        <f t="shared" si="58"/>
        <v>28185.14</v>
      </c>
      <c r="R145" s="75">
        <f t="shared" si="87"/>
        <v>9.8020667627485044E-6</v>
      </c>
      <c r="S145" s="77">
        <f t="shared" si="88"/>
        <v>0.1</v>
      </c>
      <c r="Z145" s="75">
        <f t="shared" si="61"/>
        <v>-452</v>
      </c>
      <c r="AA145" s="75">
        <f t="shared" si="62"/>
        <v>-1.0524547814776799E-3</v>
      </c>
      <c r="AB145" s="75">
        <f t="shared" si="63"/>
        <v>1.0557629528283638E-2</v>
      </c>
      <c r="AC145" s="75">
        <f t="shared" si="64"/>
        <v>3.1308252526687759E-3</v>
      </c>
      <c r="AD145" s="75">
        <f t="shared" si="75"/>
        <v>7.3704547812150469E-3</v>
      </c>
      <c r="AE145" s="75">
        <f t="shared" si="65"/>
        <v>5.4323603681935751E-6</v>
      </c>
      <c r="AF145" s="75">
        <f t="shared" si="76"/>
        <v>3.1308252526687759E-3</v>
      </c>
      <c r="AG145" s="77"/>
      <c r="AH145" s="75">
        <f t="shared" si="66"/>
        <v>-4.239629528546271E-3</v>
      </c>
      <c r="AI145" s="75">
        <f t="shared" si="67"/>
        <v>0.88170867860408353</v>
      </c>
      <c r="AJ145" s="75">
        <f t="shared" si="68"/>
        <v>-0.21924893662785408</v>
      </c>
      <c r="AK145" s="75">
        <f t="shared" si="69"/>
        <v>-0.18342734690533527</v>
      </c>
      <c r="AL145" s="75">
        <f t="shared" si="70"/>
        <v>0.998018455248595</v>
      </c>
      <c r="AM145" s="75">
        <f t="shared" si="71"/>
        <v>0.54501672052563155</v>
      </c>
      <c r="AN145" s="75">
        <f t="shared" si="89"/>
        <v>7.4780542798347014</v>
      </c>
      <c r="AO145" s="75">
        <f t="shared" si="89"/>
        <v>7.4780543232115493</v>
      </c>
      <c r="AP145" s="75">
        <f t="shared" si="89"/>
        <v>7.4780537818930046</v>
      </c>
      <c r="AQ145" s="75">
        <f t="shared" si="89"/>
        <v>7.4780605372956632</v>
      </c>
      <c r="AR145" s="75">
        <f t="shared" si="89"/>
        <v>7.4779762413053481</v>
      </c>
      <c r="AS145" s="75">
        <f t="shared" si="89"/>
        <v>7.4790294052169619</v>
      </c>
      <c r="AT145" s="75">
        <f t="shared" si="89"/>
        <v>7.4660670434408081</v>
      </c>
      <c r="AU145" s="75">
        <f t="shared" si="73"/>
        <v>7.681074786784059</v>
      </c>
    </row>
    <row r="146" spans="1:47" s="75" customFormat="1" ht="12.95" customHeight="1" x14ac:dyDescent="0.2">
      <c r="A146" s="75" t="s">
        <v>114</v>
      </c>
      <c r="B146" s="77"/>
      <c r="C146" s="86">
        <v>43659.476000000002</v>
      </c>
      <c r="D146" s="86"/>
      <c r="E146" s="75">
        <f t="shared" si="55"/>
        <v>-291.00015664063613</v>
      </c>
      <c r="F146" s="75">
        <f t="shared" si="90"/>
        <v>-291</v>
      </c>
      <c r="G146" s="75">
        <f t="shared" si="85"/>
        <v>-4.4350000098347664E-4</v>
      </c>
      <c r="I146" s="75">
        <f t="shared" si="86"/>
        <v>-4.4350000098347664E-4</v>
      </c>
      <c r="P146" s="75">
        <f t="shared" si="74"/>
        <v>-5.2541679262868837E-3</v>
      </c>
      <c r="Q146" s="76">
        <f t="shared" si="58"/>
        <v>28640.976000000002</v>
      </c>
      <c r="R146" s="75">
        <f t="shared" si="87"/>
        <v>2.3142525887542988E-5</v>
      </c>
      <c r="S146" s="77">
        <f t="shared" si="88"/>
        <v>0.1</v>
      </c>
      <c r="Z146" s="75">
        <f t="shared" si="61"/>
        <v>-291</v>
      </c>
      <c r="AA146" s="75">
        <f t="shared" si="62"/>
        <v>5.6632928794662484E-4</v>
      </c>
      <c r="AB146" s="75">
        <f t="shared" si="63"/>
        <v>-6.2639972152169852E-3</v>
      </c>
      <c r="AC146" s="75">
        <f t="shared" si="64"/>
        <v>4.8106679253034071E-3</v>
      </c>
      <c r="AD146" s="75">
        <f t="shared" si="75"/>
        <v>-1.0098292889301015E-3</v>
      </c>
      <c r="AE146" s="75">
        <f t="shared" si="65"/>
        <v>1.0197551927810744E-7</v>
      </c>
      <c r="AF146" s="75">
        <f t="shared" si="76"/>
        <v>4.8106679253034071E-3</v>
      </c>
      <c r="AG146" s="77"/>
      <c r="AH146" s="75">
        <f t="shared" si="66"/>
        <v>5.8204972142335085E-3</v>
      </c>
      <c r="AI146" s="75">
        <f t="shared" si="67"/>
        <v>0.89466338892679709</v>
      </c>
      <c r="AJ146" s="75">
        <f t="shared" si="68"/>
        <v>-0.15132097250536511</v>
      </c>
      <c r="AK146" s="75">
        <f t="shared" si="69"/>
        <v>-0.19116125830809705</v>
      </c>
      <c r="AL146" s="75">
        <f t="shared" si="70"/>
        <v>1.0671585681876992</v>
      </c>
      <c r="AM146" s="75">
        <f t="shared" si="71"/>
        <v>0.59073518550381687</v>
      </c>
      <c r="AN146" s="75">
        <f t="shared" si="89"/>
        <v>7.5540268061701648</v>
      </c>
      <c r="AO146" s="75">
        <f t="shared" si="89"/>
        <v>7.5540268168009614</v>
      </c>
      <c r="AP146" s="75">
        <f t="shared" si="89"/>
        <v>7.5540266519607249</v>
      </c>
      <c r="AQ146" s="75">
        <f t="shared" si="89"/>
        <v>7.5540292079694762</v>
      </c>
      <c r="AR146" s="75">
        <f t="shared" si="89"/>
        <v>7.5539895769343541</v>
      </c>
      <c r="AS146" s="75">
        <f t="shared" si="89"/>
        <v>7.5546046301330456</v>
      </c>
      <c r="AT146" s="75">
        <f t="shared" si="89"/>
        <v>7.5451931595508004</v>
      </c>
      <c r="AU146" s="75">
        <f t="shared" si="73"/>
        <v>7.7625436524792786</v>
      </c>
    </row>
    <row r="147" spans="1:47" s="75" customFormat="1" ht="12.95" customHeight="1" x14ac:dyDescent="0.2">
      <c r="A147" s="75" t="s">
        <v>115</v>
      </c>
      <c r="B147" s="77"/>
      <c r="C147" s="86">
        <v>43727.434000000001</v>
      </c>
      <c r="D147" s="86"/>
      <c r="E147" s="75">
        <f t="shared" si="55"/>
        <v>-266.99793718233769</v>
      </c>
      <c r="F147" s="75">
        <f t="shared" si="90"/>
        <v>-267</v>
      </c>
      <c r="G147" s="75">
        <f t="shared" si="85"/>
        <v>5.8404999945196323E-3</v>
      </c>
      <c r="I147" s="75">
        <f t="shared" si="86"/>
        <v>5.8404999945196323E-3</v>
      </c>
      <c r="P147" s="75">
        <f t="shared" si="74"/>
        <v>-6.4699185911268661E-3</v>
      </c>
      <c r="Q147" s="76">
        <f t="shared" si="58"/>
        <v>28708.934000000001</v>
      </c>
      <c r="R147" s="75">
        <f t="shared" si="87"/>
        <v>1.5154640575383072E-4</v>
      </c>
      <c r="S147" s="77">
        <f t="shared" si="88"/>
        <v>0.1</v>
      </c>
      <c r="Z147" s="75">
        <f t="shared" si="61"/>
        <v>-267</v>
      </c>
      <c r="AA147" s="75">
        <f t="shared" si="62"/>
        <v>8.615014931081192E-4</v>
      </c>
      <c r="AB147" s="75">
        <f t="shared" si="63"/>
        <v>-1.4909200897153529E-3</v>
      </c>
      <c r="AC147" s="75">
        <f t="shared" si="64"/>
        <v>1.2310418585646498E-2</v>
      </c>
      <c r="AD147" s="75">
        <f t="shared" si="75"/>
        <v>4.9789985014115131E-3</v>
      </c>
      <c r="AE147" s="75">
        <f t="shared" si="65"/>
        <v>2.4790426077058097E-6</v>
      </c>
      <c r="AF147" s="75">
        <f t="shared" si="76"/>
        <v>1.2310418585646498E-2</v>
      </c>
      <c r="AG147" s="77"/>
      <c r="AH147" s="75">
        <f t="shared" si="66"/>
        <v>7.3314200842349853E-3</v>
      </c>
      <c r="AI147" s="75">
        <f t="shared" si="67"/>
        <v>0.89667299764662256</v>
      </c>
      <c r="AJ147" s="75">
        <f t="shared" si="68"/>
        <v>-0.14095100516886871</v>
      </c>
      <c r="AK147" s="75">
        <f t="shared" si="69"/>
        <v>-0.19225493204333494</v>
      </c>
      <c r="AL147" s="75">
        <f t="shared" si="70"/>
        <v>1.0776411214464732</v>
      </c>
      <c r="AM147" s="75">
        <f t="shared" si="71"/>
        <v>0.59782752455835741</v>
      </c>
      <c r="AN147" s="75">
        <f t="shared" si="89"/>
        <v>7.5654482630013513</v>
      </c>
      <c r="AO147" s="75">
        <f t="shared" si="89"/>
        <v>7.5654482712905109</v>
      </c>
      <c r="AP147" s="75">
        <f t="shared" si="89"/>
        <v>7.5654481378221172</v>
      </c>
      <c r="AQ147" s="75">
        <f t="shared" si="89"/>
        <v>7.5654502868785372</v>
      </c>
      <c r="AR147" s="75">
        <f t="shared" si="89"/>
        <v>7.5654156854954033</v>
      </c>
      <c r="AS147" s="75">
        <f t="shared" si="89"/>
        <v>7.5659732843690923</v>
      </c>
      <c r="AT147" s="75">
        <f t="shared" si="89"/>
        <v>7.5571115863243836</v>
      </c>
      <c r="AU147" s="75">
        <f t="shared" si="73"/>
        <v>7.7746880796636599</v>
      </c>
    </row>
    <row r="148" spans="1:47" s="75" customFormat="1" ht="12.95" customHeight="1" x14ac:dyDescent="0.2">
      <c r="A148" s="75" t="s">
        <v>115</v>
      </c>
      <c r="B148" s="77"/>
      <c r="C148" s="86">
        <v>43727.434999999998</v>
      </c>
      <c r="D148" s="86"/>
      <c r="E148" s="75">
        <f t="shared" si="55"/>
        <v>-266.99758399037535</v>
      </c>
      <c r="F148" s="75">
        <f t="shared" si="90"/>
        <v>-267</v>
      </c>
      <c r="G148" s="75">
        <f t="shared" si="85"/>
        <v>6.8404999910853803E-3</v>
      </c>
      <c r="I148" s="75">
        <f t="shared" si="86"/>
        <v>6.8404999910853803E-3</v>
      </c>
      <c r="P148" s="75">
        <f t="shared" si="74"/>
        <v>-6.4699185911268661E-3</v>
      </c>
      <c r="Q148" s="76">
        <f t="shared" si="58"/>
        <v>28708.934999999998</v>
      </c>
      <c r="R148" s="75">
        <f t="shared" si="87"/>
        <v>1.7716724283370106E-4</v>
      </c>
      <c r="S148" s="77">
        <f t="shared" si="88"/>
        <v>0.1</v>
      </c>
      <c r="Z148" s="75">
        <f t="shared" si="61"/>
        <v>-267</v>
      </c>
      <c r="AA148" s="75">
        <f t="shared" si="62"/>
        <v>8.615014931081192E-4</v>
      </c>
      <c r="AB148" s="75">
        <f t="shared" si="63"/>
        <v>-4.9092009314960494E-4</v>
      </c>
      <c r="AC148" s="75">
        <f t="shared" si="64"/>
        <v>1.3310418582212246E-2</v>
      </c>
      <c r="AD148" s="75">
        <f t="shared" si="75"/>
        <v>5.9789984979772611E-3</v>
      </c>
      <c r="AE148" s="75">
        <f t="shared" si="65"/>
        <v>3.5748423038814347E-6</v>
      </c>
      <c r="AF148" s="75">
        <f t="shared" si="76"/>
        <v>1.3310418582212246E-2</v>
      </c>
      <c r="AG148" s="77"/>
      <c r="AH148" s="75">
        <f t="shared" si="66"/>
        <v>7.3314200842349853E-3</v>
      </c>
      <c r="AI148" s="75">
        <f t="shared" si="67"/>
        <v>0.89667299764662256</v>
      </c>
      <c r="AJ148" s="75">
        <f t="shared" si="68"/>
        <v>-0.14095100516886871</v>
      </c>
      <c r="AK148" s="75">
        <f t="shared" si="69"/>
        <v>-0.19225493204333494</v>
      </c>
      <c r="AL148" s="75">
        <f t="shared" si="70"/>
        <v>1.0776411214464732</v>
      </c>
      <c r="AM148" s="75">
        <f t="shared" si="71"/>
        <v>0.59782752455835741</v>
      </c>
      <c r="AN148" s="75">
        <f t="shared" si="89"/>
        <v>7.5654482630013513</v>
      </c>
      <c r="AO148" s="75">
        <f t="shared" si="89"/>
        <v>7.5654482712905109</v>
      </c>
      <c r="AP148" s="75">
        <f t="shared" si="89"/>
        <v>7.5654481378221172</v>
      </c>
      <c r="AQ148" s="75">
        <f t="shared" si="89"/>
        <v>7.5654502868785372</v>
      </c>
      <c r="AR148" s="75">
        <f t="shared" si="89"/>
        <v>7.5654156854954033</v>
      </c>
      <c r="AS148" s="75">
        <f t="shared" si="89"/>
        <v>7.5659732843690923</v>
      </c>
      <c r="AT148" s="75">
        <f t="shared" si="89"/>
        <v>7.5571115863243836</v>
      </c>
      <c r="AU148" s="75">
        <f t="shared" si="73"/>
        <v>7.7746880796636599</v>
      </c>
    </row>
    <row r="149" spans="1:47" s="75" customFormat="1" ht="12.95" customHeight="1" x14ac:dyDescent="0.2">
      <c r="A149" s="75" t="s">
        <v>116</v>
      </c>
      <c r="B149" s="77"/>
      <c r="C149" s="86">
        <v>43795.377</v>
      </c>
      <c r="D149" s="86"/>
      <c r="E149" s="75">
        <f t="shared" ref="E149:E212" si="91">+(C149-C$7)/C$8</f>
        <v>-243.00101560349216</v>
      </c>
      <c r="F149" s="75">
        <f t="shared" si="90"/>
        <v>-243</v>
      </c>
      <c r="G149" s="75">
        <f t="shared" si="85"/>
        <v>-2.8755000021192245E-3</v>
      </c>
      <c r="I149" s="75">
        <f t="shared" si="86"/>
        <v>-2.8755000021192245E-3</v>
      </c>
      <c r="P149" s="75">
        <f t="shared" si="74"/>
        <v>-7.6746198813882954E-3</v>
      </c>
      <c r="Q149" s="76">
        <f t="shared" ref="Q149:Q212" si="92">+C149-15018.5</f>
        <v>28776.877</v>
      </c>
      <c r="R149" s="75">
        <f t="shared" si="87"/>
        <v>2.3031551615595581E-5</v>
      </c>
      <c r="S149" s="77">
        <f t="shared" si="88"/>
        <v>0.1</v>
      </c>
      <c r="Z149" s="75">
        <f t="shared" ref="Z149:Z212" si="93">F149</f>
        <v>-243</v>
      </c>
      <c r="AA149" s="75">
        <f t="shared" ref="AA149:AA212" si="94">AB$3+AB$4*Z149+AB$5*Z149^2+AH149</f>
        <v>1.1701706605864197E-3</v>
      </c>
      <c r="AB149" s="75">
        <f t="shared" ref="AB149:AB212" si="95">IF(S149&lt;&gt;0,G149-AH149, -9999)</f>
        <v>-1.172029054409394E-2</v>
      </c>
      <c r="AC149" s="75">
        <f t="shared" ref="AC149:AC212" si="96">+G149-P149</f>
        <v>4.7991198792690709E-3</v>
      </c>
      <c r="AD149" s="75">
        <f t="shared" si="75"/>
        <v>-4.0456706627056442E-3</v>
      </c>
      <c r="AE149" s="75">
        <f t="shared" ref="AE149:AE212" si="97">+(G149-AA149)^2*S149</f>
        <v>1.6367451111077127E-6</v>
      </c>
      <c r="AF149" s="75">
        <f t="shared" si="76"/>
        <v>4.7991198792690709E-3</v>
      </c>
      <c r="AG149" s="77"/>
      <c r="AH149" s="75">
        <f t="shared" ref="AH149:AH212" si="98">$AB$6*($AB$11/AI149*AJ149+$AB$12)</f>
        <v>8.8447905419747151E-3</v>
      </c>
      <c r="AI149" s="75">
        <f t="shared" ref="AI149:AI212" si="99">1+$AB$7*COS(AL149)</f>
        <v>0.89870311106295242</v>
      </c>
      <c r="AJ149" s="75">
        <f t="shared" ref="AJ149:AJ212" si="100">SIN(AL149+RADIANS($AB$9))</f>
        <v>-0.13051862206672563</v>
      </c>
      <c r="AK149" s="75">
        <f t="shared" ref="AK149:AK212" si="101">$AB$7*SIN(AL149)</f>
        <v>-0.19333227511721279</v>
      </c>
      <c r="AL149" s="75">
        <f t="shared" ref="AL149:AL212" si="102">2*ATAN(AM149)</f>
        <v>1.088171007400164</v>
      </c>
      <c r="AM149" s="75">
        <f t="shared" ref="AM149:AM212" si="103">SQRT((1+$AB$7)/(1-$AB$7))*TAN(AN149/2)</f>
        <v>0.60499677797211415</v>
      </c>
      <c r="AN149" s="75">
        <f t="shared" ref="AN149:AT164" si="104">$AU149+$AB$7*SIN(AO149)</f>
        <v>7.5768954768338608</v>
      </c>
      <c r="AO149" s="75">
        <f t="shared" si="104"/>
        <v>7.5768954832141189</v>
      </c>
      <c r="AP149" s="75">
        <f t="shared" si="104"/>
        <v>7.5768953763538569</v>
      </c>
      <c r="AQ149" s="75">
        <f t="shared" si="104"/>
        <v>7.5768971661166864</v>
      </c>
      <c r="AR149" s="75">
        <f t="shared" si="104"/>
        <v>7.5768671915292725</v>
      </c>
      <c r="AS149" s="75">
        <f t="shared" si="104"/>
        <v>7.5773696171972933</v>
      </c>
      <c r="AT149" s="75">
        <f t="shared" si="104"/>
        <v>7.5690621024321283</v>
      </c>
      <c r="AU149" s="75">
        <f t="shared" ref="AU149:AU212" si="105">RADIANS($AB$9)+$AB$18*(F149-AB$15)</f>
        <v>7.7868325068480404</v>
      </c>
    </row>
    <row r="150" spans="1:47" s="75" customFormat="1" ht="12.95" customHeight="1" x14ac:dyDescent="0.2">
      <c r="A150" s="75" t="s">
        <v>117</v>
      </c>
      <c r="B150" s="77"/>
      <c r="C150" s="86">
        <v>43795.379000000001</v>
      </c>
      <c r="D150" s="86"/>
      <c r="E150" s="75">
        <f t="shared" si="91"/>
        <v>-243.00030921956494</v>
      </c>
      <c r="F150" s="75">
        <f t="shared" si="90"/>
        <v>-243</v>
      </c>
      <c r="G150" s="75">
        <f t="shared" si="85"/>
        <v>-8.7550000171177089E-4</v>
      </c>
      <c r="I150" s="75">
        <f t="shared" si="86"/>
        <v>-8.7550000171177089E-4</v>
      </c>
      <c r="P150" s="75">
        <f t="shared" ref="P150:P213" si="106">+D$11+D$12*F150+D$13*F150^2</f>
        <v>-7.6746198813882954E-3</v>
      </c>
      <c r="Q150" s="76">
        <f t="shared" si="92"/>
        <v>28776.879000000001</v>
      </c>
      <c r="R150" s="75">
        <f t="shared" si="87"/>
        <v>4.6228031138212517E-5</v>
      </c>
      <c r="S150" s="77">
        <f t="shared" si="88"/>
        <v>0.1</v>
      </c>
      <c r="Z150" s="75">
        <f t="shared" si="93"/>
        <v>-243</v>
      </c>
      <c r="AA150" s="75">
        <f t="shared" si="94"/>
        <v>1.1701706605864197E-3</v>
      </c>
      <c r="AB150" s="75">
        <f t="shared" si="95"/>
        <v>-9.7202905436864859E-3</v>
      </c>
      <c r="AC150" s="75">
        <f t="shared" si="96"/>
        <v>6.7991198796765245E-3</v>
      </c>
      <c r="AD150" s="75">
        <f t="shared" ref="AD150:AD213" si="107">IF(S150&lt;&gt;0,G150-AA150, -9999)</f>
        <v>-2.0456706622981905E-3</v>
      </c>
      <c r="AE150" s="75">
        <f t="shared" si="97"/>
        <v>4.1847684585875172E-7</v>
      </c>
      <c r="AF150" s="75">
        <f t="shared" ref="AF150:AF213" si="108">IF(S150&lt;&gt;0,G150-P150, -9999)</f>
        <v>6.7991198796765245E-3</v>
      </c>
      <c r="AG150" s="77"/>
      <c r="AH150" s="75">
        <f t="shared" si="98"/>
        <v>8.8447905419747151E-3</v>
      </c>
      <c r="AI150" s="75">
        <f t="shared" si="99"/>
        <v>0.89870311106295242</v>
      </c>
      <c r="AJ150" s="75">
        <f t="shared" si="100"/>
        <v>-0.13051862206672563</v>
      </c>
      <c r="AK150" s="75">
        <f t="shared" si="101"/>
        <v>-0.19333227511721279</v>
      </c>
      <c r="AL150" s="75">
        <f t="shared" si="102"/>
        <v>1.088171007400164</v>
      </c>
      <c r="AM150" s="75">
        <f t="shared" si="103"/>
        <v>0.60499677797211415</v>
      </c>
      <c r="AN150" s="75">
        <f t="shared" si="104"/>
        <v>7.5768954768338608</v>
      </c>
      <c r="AO150" s="75">
        <f t="shared" si="104"/>
        <v>7.5768954832141189</v>
      </c>
      <c r="AP150" s="75">
        <f t="shared" si="104"/>
        <v>7.5768953763538569</v>
      </c>
      <c r="AQ150" s="75">
        <f t="shared" si="104"/>
        <v>7.5768971661166864</v>
      </c>
      <c r="AR150" s="75">
        <f t="shared" si="104"/>
        <v>7.5768671915292725</v>
      </c>
      <c r="AS150" s="75">
        <f t="shared" si="104"/>
        <v>7.5773696171972933</v>
      </c>
      <c r="AT150" s="75">
        <f t="shared" si="104"/>
        <v>7.5690621024321283</v>
      </c>
      <c r="AU150" s="75">
        <f t="shared" si="105"/>
        <v>7.7868325068480404</v>
      </c>
    </row>
    <row r="151" spans="1:47" s="75" customFormat="1" ht="12.95" customHeight="1" x14ac:dyDescent="0.2">
      <c r="A151" s="75" t="s">
        <v>116</v>
      </c>
      <c r="B151" s="77"/>
      <c r="C151" s="86">
        <v>43795.383999999998</v>
      </c>
      <c r="D151" s="86"/>
      <c r="E151" s="75">
        <f t="shared" si="91"/>
        <v>-242.99854325974817</v>
      </c>
      <c r="F151" s="75">
        <f t="shared" si="90"/>
        <v>-243</v>
      </c>
      <c r="G151" s="75">
        <f t="shared" si="85"/>
        <v>4.1244999956688844E-3</v>
      </c>
      <c r="I151" s="75">
        <f t="shared" si="86"/>
        <v>4.1244999956688844E-3</v>
      </c>
      <c r="P151" s="75">
        <f t="shared" si="106"/>
        <v>-7.6746198813882954E-3</v>
      </c>
      <c r="Q151" s="76">
        <f t="shared" si="92"/>
        <v>28776.883999999998</v>
      </c>
      <c r="R151" s="75">
        <f t="shared" si="87"/>
        <v>1.3921922987316585E-4</v>
      </c>
      <c r="S151" s="77">
        <f t="shared" si="88"/>
        <v>0.1</v>
      </c>
      <c r="Z151" s="75">
        <f t="shared" si="93"/>
        <v>-243</v>
      </c>
      <c r="AA151" s="75">
        <f t="shared" si="94"/>
        <v>1.1701706605864197E-3</v>
      </c>
      <c r="AB151" s="75">
        <f t="shared" si="95"/>
        <v>-4.7202905463058307E-3</v>
      </c>
      <c r="AC151" s="75">
        <f t="shared" si="96"/>
        <v>1.1799119877057181E-2</v>
      </c>
      <c r="AD151" s="75">
        <f t="shared" si="107"/>
        <v>2.9543293350824647E-3</v>
      </c>
      <c r="AE151" s="75">
        <f t="shared" si="97"/>
        <v>8.7280618201287978E-7</v>
      </c>
      <c r="AF151" s="75">
        <f t="shared" si="108"/>
        <v>1.1799119877057181E-2</v>
      </c>
      <c r="AG151" s="77"/>
      <c r="AH151" s="75">
        <f t="shared" si="98"/>
        <v>8.8447905419747151E-3</v>
      </c>
      <c r="AI151" s="75">
        <f t="shared" si="99"/>
        <v>0.89870311106295242</v>
      </c>
      <c r="AJ151" s="75">
        <f t="shared" si="100"/>
        <v>-0.13051862206672563</v>
      </c>
      <c r="AK151" s="75">
        <f t="shared" si="101"/>
        <v>-0.19333227511721279</v>
      </c>
      <c r="AL151" s="75">
        <f t="shared" si="102"/>
        <v>1.088171007400164</v>
      </c>
      <c r="AM151" s="75">
        <f t="shared" si="103"/>
        <v>0.60499677797211415</v>
      </c>
      <c r="AN151" s="75">
        <f t="shared" si="104"/>
        <v>7.5768954768338608</v>
      </c>
      <c r="AO151" s="75">
        <f t="shared" si="104"/>
        <v>7.5768954832141189</v>
      </c>
      <c r="AP151" s="75">
        <f t="shared" si="104"/>
        <v>7.5768953763538569</v>
      </c>
      <c r="AQ151" s="75">
        <f t="shared" si="104"/>
        <v>7.5768971661166864</v>
      </c>
      <c r="AR151" s="75">
        <f t="shared" si="104"/>
        <v>7.5768671915292725</v>
      </c>
      <c r="AS151" s="75">
        <f t="shared" si="104"/>
        <v>7.5773696171972933</v>
      </c>
      <c r="AT151" s="75">
        <f t="shared" si="104"/>
        <v>7.5690621024321283</v>
      </c>
      <c r="AU151" s="75">
        <f t="shared" si="105"/>
        <v>7.7868325068480404</v>
      </c>
    </row>
    <row r="152" spans="1:47" s="75" customFormat="1" ht="12.95" customHeight="1" x14ac:dyDescent="0.2">
      <c r="A152" s="75" t="s">
        <v>118</v>
      </c>
      <c r="B152" s="77"/>
      <c r="C152" s="86">
        <v>43979.415999999997</v>
      </c>
      <c r="D152" s="86"/>
      <c r="E152" s="75">
        <f t="shared" si="91"/>
        <v>-177.99991982542633</v>
      </c>
      <c r="F152" s="75">
        <f t="shared" si="90"/>
        <v>-178</v>
      </c>
      <c r="G152" s="75">
        <f t="shared" si="85"/>
        <v>2.2699999681208283E-4</v>
      </c>
      <c r="I152" s="75">
        <f t="shared" si="86"/>
        <v>2.2699999681208283E-4</v>
      </c>
      <c r="P152" s="75">
        <f t="shared" si="106"/>
        <v>-1.0881865882845544E-2</v>
      </c>
      <c r="Q152" s="76">
        <f t="shared" si="92"/>
        <v>28960.915999999997</v>
      </c>
      <c r="R152" s="75">
        <f t="shared" si="87"/>
        <v>1.2340690113222142E-4</v>
      </c>
      <c r="S152" s="77">
        <f t="shared" si="88"/>
        <v>0.1</v>
      </c>
      <c r="Z152" s="75">
        <f t="shared" si="93"/>
        <v>-178</v>
      </c>
      <c r="AA152" s="75">
        <f t="shared" si="94"/>
        <v>2.0725716488384522E-3</v>
      </c>
      <c r="AB152" s="75">
        <f t="shared" si="95"/>
        <v>-1.2727437534871914E-2</v>
      </c>
      <c r="AC152" s="75">
        <f t="shared" si="96"/>
        <v>1.1108865879657627E-2</v>
      </c>
      <c r="AD152" s="75">
        <f t="shared" si="107"/>
        <v>-1.8455716520263694E-3</v>
      </c>
      <c r="AE152" s="75">
        <f t="shared" si="97"/>
        <v>3.4061347227633425E-7</v>
      </c>
      <c r="AF152" s="75">
        <f t="shared" si="108"/>
        <v>1.1108865879657627E-2</v>
      </c>
      <c r="AG152" s="77"/>
      <c r="AH152" s="75">
        <f t="shared" si="98"/>
        <v>1.2954437531683996E-2</v>
      </c>
      <c r="AI152" s="75">
        <f t="shared" si="99"/>
        <v>0.90430462616677509</v>
      </c>
      <c r="AJ152" s="75">
        <f t="shared" si="100"/>
        <v>-0.10195380907790359</v>
      </c>
      <c r="AK152" s="75">
        <f t="shared" si="101"/>
        <v>-0.19616529697487667</v>
      </c>
      <c r="AL152" s="75">
        <f t="shared" si="102"/>
        <v>1.1169317975905495</v>
      </c>
      <c r="AM152" s="75">
        <f t="shared" si="103"/>
        <v>0.62481448308082865</v>
      </c>
      <c r="AN152" s="75">
        <f t="shared" si="104"/>
        <v>7.6080297562819981</v>
      </c>
      <c r="AO152" s="75">
        <f t="shared" si="104"/>
        <v>7.6080297591917061</v>
      </c>
      <c r="AP152" s="75">
        <f t="shared" si="104"/>
        <v>7.6080297044387111</v>
      </c>
      <c r="AQ152" s="75">
        <f t="shared" si="104"/>
        <v>7.6080307347471718</v>
      </c>
      <c r="AR152" s="75">
        <f t="shared" si="104"/>
        <v>7.6080113477396933</v>
      </c>
      <c r="AS152" s="75">
        <f t="shared" si="104"/>
        <v>7.6083763986143387</v>
      </c>
      <c r="AT152" s="75">
        <f t="shared" si="104"/>
        <v>7.6015894360622251</v>
      </c>
      <c r="AU152" s="75">
        <f t="shared" si="105"/>
        <v>7.8197236638057372</v>
      </c>
    </row>
    <row r="153" spans="1:47" s="75" customFormat="1" ht="12.95" customHeight="1" x14ac:dyDescent="0.2">
      <c r="A153" s="75" t="s">
        <v>118</v>
      </c>
      <c r="B153" s="77"/>
      <c r="C153" s="86">
        <v>44010.548999999999</v>
      </c>
      <c r="D153" s="86"/>
      <c r="E153" s="75">
        <f t="shared" si="91"/>
        <v>-167.00399442451314</v>
      </c>
      <c r="F153" s="75">
        <f t="shared" si="90"/>
        <v>-167</v>
      </c>
      <c r="G153" s="75">
        <f t="shared" si="85"/>
        <v>-1.1309500005154405E-2</v>
      </c>
      <c r="I153" s="75">
        <f t="shared" si="86"/>
        <v>-1.1309500005154405E-2</v>
      </c>
      <c r="P153" s="75">
        <f t="shared" si="106"/>
        <v>-1.1416612121038222E-2</v>
      </c>
      <c r="Q153" s="76">
        <f t="shared" si="92"/>
        <v>28992.048999999999</v>
      </c>
      <c r="R153" s="75">
        <f t="shared" si="87"/>
        <v>1.1473005369108382E-8</v>
      </c>
      <c r="S153" s="77">
        <f t="shared" si="88"/>
        <v>0.1</v>
      </c>
      <c r="Z153" s="75">
        <f t="shared" si="93"/>
        <v>-167</v>
      </c>
      <c r="AA153" s="75">
        <f t="shared" si="94"/>
        <v>2.2347076070858615E-3</v>
      </c>
      <c r="AB153" s="75">
        <f t="shared" si="95"/>
        <v>-2.4960819733278489E-2</v>
      </c>
      <c r="AC153" s="75">
        <f t="shared" si="96"/>
        <v>1.0711211588381765E-4</v>
      </c>
      <c r="AD153" s="75">
        <f t="shared" si="107"/>
        <v>-1.3544207612240266E-2</v>
      </c>
      <c r="AE153" s="75">
        <f t="shared" si="97"/>
        <v>1.8344555984346719E-5</v>
      </c>
      <c r="AF153" s="75">
        <f t="shared" si="108"/>
        <v>1.0711211588381765E-4</v>
      </c>
      <c r="AG153" s="77"/>
      <c r="AH153" s="75">
        <f t="shared" si="98"/>
        <v>1.3651319728124084E-2</v>
      </c>
      <c r="AI153" s="75">
        <f t="shared" si="99"/>
        <v>0.90526753838174179</v>
      </c>
      <c r="AJ153" s="75">
        <f t="shared" si="100"/>
        <v>-9.7075317105754927E-2</v>
      </c>
      <c r="AK153" s="75">
        <f t="shared" si="101"/>
        <v>-0.19663211595786545</v>
      </c>
      <c r="AL153" s="75">
        <f t="shared" si="102"/>
        <v>1.1218346317457963</v>
      </c>
      <c r="AM153" s="75">
        <f t="shared" si="103"/>
        <v>0.62822815205422244</v>
      </c>
      <c r="AN153" s="75">
        <f t="shared" si="104"/>
        <v>7.6133178891125244</v>
      </c>
      <c r="AO153" s="75">
        <f t="shared" si="104"/>
        <v>7.6133178916277089</v>
      </c>
      <c r="AP153" s="75">
        <f t="shared" si="104"/>
        <v>7.613317843279451</v>
      </c>
      <c r="AQ153" s="75">
        <f t="shared" si="104"/>
        <v>7.6133187726579816</v>
      </c>
      <c r="AR153" s="75">
        <f t="shared" si="104"/>
        <v>7.6133009082160337</v>
      </c>
      <c r="AS153" s="75">
        <f t="shared" si="104"/>
        <v>7.6136445251757427</v>
      </c>
      <c r="AT153" s="75">
        <f t="shared" si="104"/>
        <v>7.6071173996895602</v>
      </c>
      <c r="AU153" s="75">
        <f t="shared" si="105"/>
        <v>7.8252898595985787</v>
      </c>
    </row>
    <row r="154" spans="1:47" s="75" customFormat="1" ht="12.95" customHeight="1" x14ac:dyDescent="0.2">
      <c r="A154" s="75" t="s">
        <v>119</v>
      </c>
      <c r="B154" s="77"/>
      <c r="C154" s="86">
        <v>44129.474999999999</v>
      </c>
      <c r="D154" s="86"/>
      <c r="E154" s="75">
        <f t="shared" si="91"/>
        <v>-125.00028696847204</v>
      </c>
      <c r="F154" s="75">
        <f t="shared" si="90"/>
        <v>-125</v>
      </c>
      <c r="G154" s="75">
        <f t="shared" si="85"/>
        <v>-8.1250000221189111E-4</v>
      </c>
      <c r="I154" s="75">
        <f t="shared" si="86"/>
        <v>-8.1250000221189111E-4</v>
      </c>
      <c r="P154" s="75">
        <f t="shared" si="106"/>
        <v>-1.3437019870626623E-2</v>
      </c>
      <c r="Q154" s="76">
        <f t="shared" si="92"/>
        <v>29110.974999999999</v>
      </c>
      <c r="R154" s="75">
        <f t="shared" si="87"/>
        <v>1.5937850190799832E-4</v>
      </c>
      <c r="S154" s="77">
        <f t="shared" si="88"/>
        <v>0.1</v>
      </c>
      <c r="Z154" s="75">
        <f t="shared" si="93"/>
        <v>-125</v>
      </c>
      <c r="AA154" s="75">
        <f t="shared" si="94"/>
        <v>2.8782916826482399E-3</v>
      </c>
      <c r="AB154" s="75">
        <f t="shared" si="95"/>
        <v>-1.7127811555486754E-2</v>
      </c>
      <c r="AC154" s="75">
        <f t="shared" si="96"/>
        <v>1.2624519868414731E-2</v>
      </c>
      <c r="AD154" s="75">
        <f t="shared" si="107"/>
        <v>-3.690791684860131E-3</v>
      </c>
      <c r="AE154" s="75">
        <f t="shared" si="97"/>
        <v>1.3621943261032686E-6</v>
      </c>
      <c r="AF154" s="75">
        <f t="shared" si="108"/>
        <v>1.2624519868414731E-2</v>
      </c>
      <c r="AG154" s="77"/>
      <c r="AH154" s="75">
        <f t="shared" si="98"/>
        <v>1.6315311553274862E-2</v>
      </c>
      <c r="AI154" s="75">
        <f t="shared" si="99"/>
        <v>0.90898405295507267</v>
      </c>
      <c r="AJ154" s="75">
        <f t="shared" si="100"/>
        <v>-7.8331432828279188E-2</v>
      </c>
      <c r="AK154" s="75">
        <f t="shared" si="101"/>
        <v>-0.1983797512193147</v>
      </c>
      <c r="AL154" s="75">
        <f t="shared" si="102"/>
        <v>1.140651306501592</v>
      </c>
      <c r="AM154" s="75">
        <f t="shared" si="103"/>
        <v>0.64142809250414723</v>
      </c>
      <c r="AN154" s="75">
        <f t="shared" si="104"/>
        <v>7.6335610446612705</v>
      </c>
      <c r="AO154" s="75">
        <f t="shared" si="104"/>
        <v>7.6335610460442931</v>
      </c>
      <c r="AP154" s="75">
        <f t="shared" si="104"/>
        <v>7.6335610170627985</v>
      </c>
      <c r="AQ154" s="75">
        <f t="shared" si="104"/>
        <v>7.633561624376199</v>
      </c>
      <c r="AR154" s="75">
        <f t="shared" si="104"/>
        <v>7.6335488983382946</v>
      </c>
      <c r="AS154" s="75">
        <f t="shared" si="104"/>
        <v>7.6338157192619516</v>
      </c>
      <c r="AT154" s="75">
        <f t="shared" si="104"/>
        <v>7.628286353903988</v>
      </c>
      <c r="AU154" s="75">
        <f t="shared" si="105"/>
        <v>7.8465426071712452</v>
      </c>
    </row>
    <row r="155" spans="1:47" s="75" customFormat="1" ht="12.95" customHeight="1" x14ac:dyDescent="0.2">
      <c r="A155" s="75" t="s">
        <v>119</v>
      </c>
      <c r="B155" s="77"/>
      <c r="C155" s="86">
        <v>44166.27</v>
      </c>
      <c r="D155" s="86"/>
      <c r="E155" s="75">
        <f t="shared" si="91"/>
        <v>-112.0045886699926</v>
      </c>
      <c r="F155" s="75">
        <f t="shared" si="90"/>
        <v>-112</v>
      </c>
      <c r="G155" s="75">
        <f t="shared" si="85"/>
        <v>-1.2992000003578141E-2</v>
      </c>
      <c r="I155" s="75">
        <f t="shared" si="86"/>
        <v>-1.2992000003578141E-2</v>
      </c>
      <c r="P155" s="75">
        <f t="shared" si="106"/>
        <v>-1.4055526272313998E-2</v>
      </c>
      <c r="Q155" s="76">
        <f t="shared" si="92"/>
        <v>29147.769999999997</v>
      </c>
      <c r="R155" s="75">
        <f t="shared" si="87"/>
        <v>1.1310881242912141E-6</v>
      </c>
      <c r="S155" s="77">
        <f t="shared" si="88"/>
        <v>0.1</v>
      </c>
      <c r="Z155" s="75">
        <f t="shared" si="93"/>
        <v>-112</v>
      </c>
      <c r="AA155" s="75">
        <f t="shared" si="94"/>
        <v>3.0852678512500679E-3</v>
      </c>
      <c r="AB155" s="75">
        <f t="shared" si="95"/>
        <v>-3.0132794127142207E-2</v>
      </c>
      <c r="AC155" s="75">
        <f t="shared" si="96"/>
        <v>1.0635262687358569E-3</v>
      </c>
      <c r="AD155" s="75">
        <f t="shared" si="107"/>
        <v>-1.6077267854828207E-2</v>
      </c>
      <c r="AE155" s="75">
        <f t="shared" si="97"/>
        <v>2.5847854167589237E-5</v>
      </c>
      <c r="AF155" s="75">
        <f t="shared" si="108"/>
        <v>1.0635262687358569E-3</v>
      </c>
      <c r="AG155" s="77"/>
      <c r="AH155" s="75">
        <f t="shared" si="98"/>
        <v>1.7140794123564066E-2</v>
      </c>
      <c r="AI155" s="75">
        <f t="shared" si="99"/>
        <v>0.9101472462080622</v>
      </c>
      <c r="AJ155" s="75">
        <f t="shared" si="100"/>
        <v>-7.2492480027807324E-2</v>
      </c>
      <c r="AK155" s="75">
        <f t="shared" si="101"/>
        <v>-0.19890930331768705</v>
      </c>
      <c r="AL155" s="75">
        <f t="shared" si="102"/>
        <v>1.1465069419188183</v>
      </c>
      <c r="AM155" s="75">
        <f t="shared" si="103"/>
        <v>0.64556828930194976</v>
      </c>
      <c r="AN155" s="75">
        <f t="shared" si="104"/>
        <v>7.639843669000733</v>
      </c>
      <c r="AO155" s="75">
        <f t="shared" si="104"/>
        <v>7.6398436701326746</v>
      </c>
      <c r="AP155" s="75">
        <f t="shared" si="104"/>
        <v>7.6398436457278303</v>
      </c>
      <c r="AQ155" s="75">
        <f t="shared" si="104"/>
        <v>7.6398441719005561</v>
      </c>
      <c r="AR155" s="75">
        <f t="shared" si="104"/>
        <v>7.639832827806587</v>
      </c>
      <c r="AS155" s="75">
        <f t="shared" si="104"/>
        <v>7.640077533667669</v>
      </c>
      <c r="AT155" s="75">
        <f t="shared" si="104"/>
        <v>7.6348586269645677</v>
      </c>
      <c r="AU155" s="75">
        <f t="shared" si="105"/>
        <v>7.8531208385627842</v>
      </c>
    </row>
    <row r="156" spans="1:47" s="75" customFormat="1" ht="12.95" customHeight="1" x14ac:dyDescent="0.2">
      <c r="A156" s="75" t="s">
        <v>120</v>
      </c>
      <c r="B156" s="77"/>
      <c r="C156" s="86">
        <v>44432.428999999996</v>
      </c>
      <c r="D156" s="86"/>
      <c r="E156" s="75">
        <f t="shared" si="91"/>
        <v>-17.999368845963559</v>
      </c>
      <c r="F156" s="75">
        <f t="shared" si="90"/>
        <v>-18</v>
      </c>
      <c r="G156" s="75">
        <f t="shared" si="85"/>
        <v>1.7869999937829562E-3</v>
      </c>
      <c r="I156" s="75">
        <f t="shared" si="86"/>
        <v>1.7869999937829562E-3</v>
      </c>
      <c r="P156" s="75">
        <f t="shared" si="106"/>
        <v>-1.8431332315468296E-2</v>
      </c>
      <c r="Q156" s="76">
        <f t="shared" si="92"/>
        <v>29413.928999999996</v>
      </c>
      <c r="R156" s="75">
        <f t="shared" si="87"/>
        <v>4.0878096136731304E-4</v>
      </c>
      <c r="S156" s="77">
        <f t="shared" si="88"/>
        <v>0.1</v>
      </c>
      <c r="Z156" s="75">
        <f t="shared" si="93"/>
        <v>-18</v>
      </c>
      <c r="AA156" s="75">
        <f t="shared" si="94"/>
        <v>4.6877951873914962E-3</v>
      </c>
      <c r="AB156" s="75">
        <f t="shared" si="95"/>
        <v>-2.1332127509076836E-2</v>
      </c>
      <c r="AC156" s="75">
        <f t="shared" si="96"/>
        <v>2.0218332309251252E-2</v>
      </c>
      <c r="AD156" s="75">
        <f t="shared" si="107"/>
        <v>-2.9007951936085401E-3</v>
      </c>
      <c r="AE156" s="75">
        <f t="shared" si="97"/>
        <v>8.4146127552624086E-7</v>
      </c>
      <c r="AF156" s="75">
        <f t="shared" si="108"/>
        <v>2.0218332309251252E-2</v>
      </c>
      <c r="AG156" s="77"/>
      <c r="AH156" s="75">
        <f t="shared" si="98"/>
        <v>2.3119127502859792E-2</v>
      </c>
      <c r="AI156" s="75">
        <f t="shared" si="99"/>
        <v>0.91873902318627609</v>
      </c>
      <c r="AJ156" s="75">
        <f t="shared" si="100"/>
        <v>-2.9757790561679313E-2</v>
      </c>
      <c r="AK156" s="75">
        <f t="shared" si="101"/>
        <v>-0.20257117750954015</v>
      </c>
      <c r="AL156" s="75">
        <f t="shared" si="102"/>
        <v>1.1893008816316202</v>
      </c>
      <c r="AM156" s="75">
        <f t="shared" si="103"/>
        <v>0.67631198737936737</v>
      </c>
      <c r="AN156" s="75">
        <f t="shared" si="104"/>
        <v>7.6855141826121223</v>
      </c>
      <c r="AO156" s="75">
        <f t="shared" si="104"/>
        <v>7.6855141828077542</v>
      </c>
      <c r="AP156" s="75">
        <f t="shared" si="104"/>
        <v>7.6855141774620881</v>
      </c>
      <c r="AQ156" s="75">
        <f t="shared" si="104"/>
        <v>7.685514323532936</v>
      </c>
      <c r="AR156" s="75">
        <f t="shared" si="104"/>
        <v>7.685510332178012</v>
      </c>
      <c r="AS156" s="75">
        <f t="shared" si="104"/>
        <v>7.6856194288139257</v>
      </c>
      <c r="AT156" s="75">
        <f t="shared" si="104"/>
        <v>7.6826622287168682</v>
      </c>
      <c r="AU156" s="75">
        <f t="shared" si="105"/>
        <v>7.9006865117016085</v>
      </c>
    </row>
    <row r="157" spans="1:47" s="75" customFormat="1" ht="12.95" customHeight="1" x14ac:dyDescent="0.2">
      <c r="A157" s="75" t="s">
        <v>120</v>
      </c>
      <c r="B157" s="77"/>
      <c r="C157" s="86">
        <v>44449.409</v>
      </c>
      <c r="D157" s="86"/>
      <c r="E157" s="75">
        <f t="shared" si="91"/>
        <v>-12.002169305041342</v>
      </c>
      <c r="F157" s="75">
        <f t="shared" si="90"/>
        <v>-12</v>
      </c>
      <c r="G157" s="75">
        <f t="shared" si="85"/>
        <v>-6.1420000056386925E-3</v>
      </c>
      <c r="I157" s="75">
        <f t="shared" si="86"/>
        <v>-6.1420000056386925E-3</v>
      </c>
      <c r="P157" s="75">
        <f t="shared" si="106"/>
        <v>-1.8704884201587276E-2</v>
      </c>
      <c r="Q157" s="76">
        <f t="shared" si="92"/>
        <v>29430.909</v>
      </c>
      <c r="R157" s="75">
        <f t="shared" si="87"/>
        <v>1.5782605932081469E-4</v>
      </c>
      <c r="S157" s="77">
        <f t="shared" si="88"/>
        <v>0.1</v>
      </c>
      <c r="Z157" s="75">
        <f t="shared" si="93"/>
        <v>-12</v>
      </c>
      <c r="AA157" s="75">
        <f t="shared" si="94"/>
        <v>4.796246048327589E-3</v>
      </c>
      <c r="AB157" s="75">
        <f t="shared" si="95"/>
        <v>-2.9643130255553558E-2</v>
      </c>
      <c r="AC157" s="75">
        <f t="shared" si="96"/>
        <v>1.2562884195948584E-2</v>
      </c>
      <c r="AD157" s="75">
        <f t="shared" si="107"/>
        <v>-1.0938246053966282E-2</v>
      </c>
      <c r="AE157" s="75">
        <f t="shared" si="97"/>
        <v>1.1964522673710894E-5</v>
      </c>
      <c r="AF157" s="75">
        <f t="shared" si="108"/>
        <v>1.2562884195948584E-2</v>
      </c>
      <c r="AG157" s="77"/>
      <c r="AH157" s="75">
        <f t="shared" si="98"/>
        <v>2.3501130249914865E-2</v>
      </c>
      <c r="AI157" s="75">
        <f t="shared" si="99"/>
        <v>0.91929823992907755</v>
      </c>
      <c r="AJ157" s="75">
        <f t="shared" si="100"/>
        <v>-2.6999832211611948E-2</v>
      </c>
      <c r="AK157" s="75">
        <f t="shared" si="101"/>
        <v>-0.20279461095349027</v>
      </c>
      <c r="AL157" s="75">
        <f t="shared" si="102"/>
        <v>1.1920599521006405</v>
      </c>
      <c r="AM157" s="75">
        <f t="shared" si="103"/>
        <v>0.67832439798711364</v>
      </c>
      <c r="AN157" s="75">
        <f t="shared" si="104"/>
        <v>7.6884439925380343</v>
      </c>
      <c r="AO157" s="75">
        <f t="shared" si="104"/>
        <v>7.6884439927085442</v>
      </c>
      <c r="AP157" s="75">
        <f t="shared" si="104"/>
        <v>7.6884439879676627</v>
      </c>
      <c r="AQ157" s="75">
        <f t="shared" si="104"/>
        <v>7.688444119783961</v>
      </c>
      <c r="AR157" s="75">
        <f t="shared" si="104"/>
        <v>7.6884404547796272</v>
      </c>
      <c r="AS157" s="75">
        <f t="shared" si="104"/>
        <v>7.6885423860917301</v>
      </c>
      <c r="AT157" s="75">
        <f t="shared" si="104"/>
        <v>7.685730278892323</v>
      </c>
      <c r="AU157" s="75">
        <f t="shared" si="105"/>
        <v>7.903722618497703</v>
      </c>
    </row>
    <row r="158" spans="1:47" s="75" customFormat="1" ht="12.95" customHeight="1" x14ac:dyDescent="0.2">
      <c r="A158" s="75" t="s">
        <v>120</v>
      </c>
      <c r="B158" s="77"/>
      <c r="C158" s="86">
        <v>44466.404000000002</v>
      </c>
      <c r="D158" s="86"/>
      <c r="E158" s="75">
        <f t="shared" si="91"/>
        <v>-5.9996718846662205</v>
      </c>
      <c r="F158" s="75">
        <f t="shared" si="90"/>
        <v>-6</v>
      </c>
      <c r="G158" s="75">
        <f t="shared" si="85"/>
        <v>9.290000016335398E-4</v>
      </c>
      <c r="I158" s="75">
        <f t="shared" si="86"/>
        <v>9.290000016335398E-4</v>
      </c>
      <c r="P158" s="75">
        <f t="shared" si="106"/>
        <v>-1.8977745501795099E-2</v>
      </c>
      <c r="Q158" s="76">
        <f t="shared" si="92"/>
        <v>29447.904000000002</v>
      </c>
      <c r="R158" s="75">
        <f t="shared" si="87"/>
        <v>3.9627851653827636E-4</v>
      </c>
      <c r="S158" s="77">
        <f t="shared" si="88"/>
        <v>0.1</v>
      </c>
      <c r="Z158" s="75">
        <f t="shared" si="93"/>
        <v>-6</v>
      </c>
      <c r="AA158" s="75">
        <f t="shared" si="94"/>
        <v>4.9054182973114584E-3</v>
      </c>
      <c r="AB158" s="75">
        <f t="shared" si="95"/>
        <v>-2.2954163797473018E-2</v>
      </c>
      <c r="AC158" s="75">
        <f t="shared" si="96"/>
        <v>1.9906745503428639E-2</v>
      </c>
      <c r="AD158" s="75">
        <f t="shared" si="107"/>
        <v>-3.9764182956779186E-3</v>
      </c>
      <c r="AE158" s="75">
        <f t="shared" si="97"/>
        <v>1.5811902462202084E-6</v>
      </c>
      <c r="AF158" s="75">
        <f t="shared" si="108"/>
        <v>1.9906745503428639E-2</v>
      </c>
      <c r="AG158" s="77"/>
      <c r="AH158" s="75">
        <f t="shared" si="98"/>
        <v>2.3883163799106558E-2</v>
      </c>
      <c r="AI158" s="75">
        <f t="shared" si="99"/>
        <v>0.9198587536892775</v>
      </c>
      <c r="AJ158" s="75">
        <f t="shared" si="100"/>
        <v>-2.4238306643718475E-2</v>
      </c>
      <c r="AK158" s="75">
        <f t="shared" si="101"/>
        <v>-0.20301677012031868</v>
      </c>
      <c r="AL158" s="75">
        <f t="shared" si="102"/>
        <v>1.1948223852402677</v>
      </c>
      <c r="AM158" s="75">
        <f t="shared" si="103"/>
        <v>0.68034303800813667</v>
      </c>
      <c r="AN158" s="75">
        <f t="shared" si="104"/>
        <v>7.6913755873013869</v>
      </c>
      <c r="AO158" s="75">
        <f t="shared" si="104"/>
        <v>7.6913755874493575</v>
      </c>
      <c r="AP158" s="75">
        <f t="shared" si="104"/>
        <v>7.6913755832616442</v>
      </c>
      <c r="AQ158" s="75">
        <f t="shared" si="104"/>
        <v>7.6913757017777256</v>
      </c>
      <c r="AR158" s="75">
        <f t="shared" si="104"/>
        <v>7.6913723476987945</v>
      </c>
      <c r="AS158" s="75">
        <f t="shared" si="104"/>
        <v>7.6914672967273532</v>
      </c>
      <c r="AT158" s="75">
        <f t="shared" si="104"/>
        <v>7.6888003385075185</v>
      </c>
      <c r="AU158" s="75">
        <f t="shared" si="105"/>
        <v>7.9067587252937983</v>
      </c>
    </row>
    <row r="159" spans="1:47" s="75" customFormat="1" ht="12.95" customHeight="1" x14ac:dyDescent="0.2">
      <c r="A159" s="75" t="s">
        <v>120</v>
      </c>
      <c r="B159" s="77"/>
      <c r="C159" s="86">
        <v>44483.391000000003</v>
      </c>
      <c r="D159" s="86"/>
      <c r="E159" s="75">
        <f t="shared" si="91"/>
        <v>0</v>
      </c>
      <c r="F159" s="75">
        <f t="shared" si="90"/>
        <v>0</v>
      </c>
      <c r="G159" s="75">
        <f t="shared" si="85"/>
        <v>0</v>
      </c>
      <c r="I159" s="75">
        <f t="shared" si="86"/>
        <v>0</v>
      </c>
      <c r="P159" s="75">
        <f t="shared" si="106"/>
        <v>-1.9249916216091761E-2</v>
      </c>
      <c r="Q159" s="76">
        <f t="shared" si="92"/>
        <v>29464.891000000003</v>
      </c>
      <c r="R159" s="75">
        <f t="shared" si="87"/>
        <v>3.7055927432655254E-4</v>
      </c>
      <c r="S159" s="77">
        <f t="shared" si="88"/>
        <v>0.1</v>
      </c>
      <c r="Z159" s="75">
        <f t="shared" si="93"/>
        <v>0</v>
      </c>
      <c r="AA159" s="75">
        <f t="shared" si="94"/>
        <v>5.015308817548754E-3</v>
      </c>
      <c r="AB159" s="75">
        <f t="shared" si="95"/>
        <v>-2.4265225033640515E-2</v>
      </c>
      <c r="AC159" s="75">
        <f t="shared" si="96"/>
        <v>1.9249916216091761E-2</v>
      </c>
      <c r="AD159" s="75">
        <f t="shared" si="107"/>
        <v>-5.015308817548754E-3</v>
      </c>
      <c r="AE159" s="75">
        <f t="shared" si="97"/>
        <v>2.5153322535382283E-6</v>
      </c>
      <c r="AF159" s="75">
        <f t="shared" si="108"/>
        <v>1.9249916216091761E-2</v>
      </c>
      <c r="AG159" s="77"/>
      <c r="AH159" s="75">
        <f t="shared" si="98"/>
        <v>2.4265225033640515E-2</v>
      </c>
      <c r="AI159" s="75">
        <f t="shared" si="99"/>
        <v>0.9204205644316038</v>
      </c>
      <c r="AJ159" s="75">
        <f t="shared" si="100"/>
        <v>-2.1473224374556486E-2</v>
      </c>
      <c r="AK159" s="75">
        <f t="shared" si="101"/>
        <v>-0.20323764844373124</v>
      </c>
      <c r="AL159" s="75">
        <f t="shared" si="102"/>
        <v>1.1975881908956139</v>
      </c>
      <c r="AM159" s="75">
        <f t="shared" si="103"/>
        <v>0.68236794685695001</v>
      </c>
      <c r="AN159" s="75">
        <f t="shared" si="104"/>
        <v>7.6943089710370005</v>
      </c>
      <c r="AO159" s="75">
        <f t="shared" si="104"/>
        <v>7.6943089711648112</v>
      </c>
      <c r="AP159" s="75">
        <f t="shared" si="104"/>
        <v>7.6943089674817911</v>
      </c>
      <c r="AQ159" s="75">
        <f t="shared" si="104"/>
        <v>7.6943090736127084</v>
      </c>
      <c r="AR159" s="75">
        <f t="shared" si="104"/>
        <v>7.6943060153430398</v>
      </c>
      <c r="AS159" s="75">
        <f t="shared" si="104"/>
        <v>7.6943941657632973</v>
      </c>
      <c r="AT159" s="75">
        <f t="shared" si="104"/>
        <v>7.6918724072494777</v>
      </c>
      <c r="AU159" s="75">
        <f t="shared" si="105"/>
        <v>7.9097948320898936</v>
      </c>
    </row>
    <row r="160" spans="1:47" s="75" customFormat="1" ht="12.95" customHeight="1" x14ac:dyDescent="0.2">
      <c r="A160" s="75" t="s">
        <v>66</v>
      </c>
      <c r="B160" s="77"/>
      <c r="C160" s="86">
        <v>44483.391000000003</v>
      </c>
      <c r="D160" s="86" t="s">
        <v>68</v>
      </c>
      <c r="E160" s="75">
        <f t="shared" si="91"/>
        <v>0</v>
      </c>
      <c r="F160" s="75">
        <f t="shared" si="90"/>
        <v>0</v>
      </c>
      <c r="G160" s="75">
        <f t="shared" si="85"/>
        <v>0</v>
      </c>
      <c r="I160" s="75">
        <f>G160</f>
        <v>0</v>
      </c>
      <c r="P160" s="75">
        <f t="shared" si="106"/>
        <v>-1.9249916216091761E-2</v>
      </c>
      <c r="Q160" s="76">
        <f t="shared" si="92"/>
        <v>29464.891000000003</v>
      </c>
      <c r="R160" s="75">
        <f t="shared" si="87"/>
        <v>3.7055927432655254E-4</v>
      </c>
      <c r="S160" s="77">
        <f t="shared" si="88"/>
        <v>0.1</v>
      </c>
      <c r="Z160" s="75">
        <f t="shared" si="93"/>
        <v>0</v>
      </c>
      <c r="AA160" s="75">
        <f t="shared" si="94"/>
        <v>5.015308817548754E-3</v>
      </c>
      <c r="AB160" s="75">
        <f t="shared" si="95"/>
        <v>-2.4265225033640515E-2</v>
      </c>
      <c r="AC160" s="75">
        <f t="shared" si="96"/>
        <v>1.9249916216091761E-2</v>
      </c>
      <c r="AD160" s="75">
        <f t="shared" si="107"/>
        <v>-5.015308817548754E-3</v>
      </c>
      <c r="AE160" s="75">
        <f t="shared" si="97"/>
        <v>2.5153322535382283E-6</v>
      </c>
      <c r="AF160" s="75">
        <f t="shared" si="108"/>
        <v>1.9249916216091761E-2</v>
      </c>
      <c r="AG160" s="77"/>
      <c r="AH160" s="75">
        <f t="shared" si="98"/>
        <v>2.4265225033640515E-2</v>
      </c>
      <c r="AI160" s="75">
        <f t="shared" si="99"/>
        <v>0.9204205644316038</v>
      </c>
      <c r="AJ160" s="75">
        <f t="shared" si="100"/>
        <v>-2.1473224374556486E-2</v>
      </c>
      <c r="AK160" s="75">
        <f t="shared" si="101"/>
        <v>-0.20323764844373124</v>
      </c>
      <c r="AL160" s="75">
        <f t="shared" si="102"/>
        <v>1.1975881908956139</v>
      </c>
      <c r="AM160" s="75">
        <f t="shared" si="103"/>
        <v>0.68236794685695001</v>
      </c>
      <c r="AN160" s="75">
        <f t="shared" si="104"/>
        <v>7.6943089710370005</v>
      </c>
      <c r="AO160" s="75">
        <f t="shared" si="104"/>
        <v>7.6943089711648112</v>
      </c>
      <c r="AP160" s="75">
        <f t="shared" si="104"/>
        <v>7.6943089674817911</v>
      </c>
      <c r="AQ160" s="75">
        <f t="shared" si="104"/>
        <v>7.6943090736127084</v>
      </c>
      <c r="AR160" s="75">
        <f t="shared" si="104"/>
        <v>7.6943060153430398</v>
      </c>
      <c r="AS160" s="75">
        <f t="shared" si="104"/>
        <v>7.6943941657632973</v>
      </c>
      <c r="AT160" s="75">
        <f t="shared" si="104"/>
        <v>7.6918724072494777</v>
      </c>
      <c r="AU160" s="75">
        <f t="shared" si="105"/>
        <v>7.9097948320898936</v>
      </c>
    </row>
    <row r="161" spans="1:47" s="75" customFormat="1" ht="12.95" customHeight="1" x14ac:dyDescent="0.2">
      <c r="A161" s="75" t="s">
        <v>121</v>
      </c>
      <c r="B161" s="77"/>
      <c r="C161" s="86">
        <v>44534.345999999998</v>
      </c>
      <c r="D161" s="86"/>
      <c r="E161" s="75">
        <f t="shared" si="91"/>
        <v>17.996896502214415</v>
      </c>
      <c r="F161" s="75">
        <f t="shared" si="90"/>
        <v>18</v>
      </c>
      <c r="G161" s="75">
        <f t="shared" si="85"/>
        <v>-8.7870000061229803E-3</v>
      </c>
      <c r="I161" s="75">
        <f>+G161</f>
        <v>-8.7870000061229803E-3</v>
      </c>
      <c r="P161" s="75">
        <f t="shared" si="106"/>
        <v>-2.0062284843514796E-2</v>
      </c>
      <c r="Q161" s="76">
        <f t="shared" si="92"/>
        <v>29515.845999999998</v>
      </c>
      <c r="R161" s="75">
        <f t="shared" si="87"/>
        <v>1.2713204816431779E-4</v>
      </c>
      <c r="S161" s="77">
        <f t="shared" si="88"/>
        <v>0.1</v>
      </c>
      <c r="Z161" s="75">
        <f t="shared" si="93"/>
        <v>18</v>
      </c>
      <c r="AA161" s="75">
        <f t="shared" si="94"/>
        <v>5.3492586626269351E-3</v>
      </c>
      <c r="AB161" s="75">
        <f t="shared" si="95"/>
        <v>-3.4198543512264715E-2</v>
      </c>
      <c r="AC161" s="75">
        <f t="shared" si="96"/>
        <v>1.1275284837391816E-2</v>
      </c>
      <c r="AD161" s="75">
        <f t="shared" si="107"/>
        <v>-1.4136258668749915E-2</v>
      </c>
      <c r="AE161" s="75">
        <f t="shared" si="97"/>
        <v>1.9983380914980712E-5</v>
      </c>
      <c r="AF161" s="75">
        <f t="shared" si="108"/>
        <v>1.1275284837391816E-2</v>
      </c>
      <c r="AG161" s="77"/>
      <c r="AH161" s="75">
        <f t="shared" si="98"/>
        <v>2.5411543506141731E-2</v>
      </c>
      <c r="AI161" s="75">
        <f t="shared" si="99"/>
        <v>0.92211377787069226</v>
      </c>
      <c r="AJ161" s="75">
        <f t="shared" si="100"/>
        <v>-1.3156744609876238E-2</v>
      </c>
      <c r="AK161" s="75">
        <f t="shared" si="101"/>
        <v>-0.2038925322633135</v>
      </c>
      <c r="AL161" s="75">
        <f t="shared" si="102"/>
        <v>1.2059059416163238</v>
      </c>
      <c r="AM161" s="75">
        <f t="shared" si="103"/>
        <v>0.68848068525818107</v>
      </c>
      <c r="AN161" s="75">
        <f t="shared" si="104"/>
        <v>7.7031198974230009</v>
      </c>
      <c r="AO161" s="75">
        <f t="shared" si="104"/>
        <v>7.7031198975027149</v>
      </c>
      <c r="AP161" s="75">
        <f t="shared" si="104"/>
        <v>7.7031198950726223</v>
      </c>
      <c r="AQ161" s="75">
        <f t="shared" si="104"/>
        <v>7.7031199691547885</v>
      </c>
      <c r="AR161" s="75">
        <f t="shared" si="104"/>
        <v>7.7031177107516955</v>
      </c>
      <c r="AS161" s="75">
        <f t="shared" si="104"/>
        <v>7.7031865735071667</v>
      </c>
      <c r="AT161" s="75">
        <f t="shared" si="104"/>
        <v>7.701100664828413</v>
      </c>
      <c r="AU161" s="75">
        <f t="shared" si="105"/>
        <v>7.9189031524781797</v>
      </c>
    </row>
    <row r="162" spans="1:47" s="75" customFormat="1" ht="12.95" customHeight="1" x14ac:dyDescent="0.2">
      <c r="A162" s="75" t="s">
        <v>122</v>
      </c>
      <c r="B162" s="77"/>
      <c r="C162" s="86">
        <v>44534.360999999997</v>
      </c>
      <c r="D162" s="86"/>
      <c r="E162" s="75">
        <f t="shared" si="91"/>
        <v>18.002194381667319</v>
      </c>
      <c r="F162" s="75">
        <f t="shared" si="90"/>
        <v>18</v>
      </c>
      <c r="G162" s="75">
        <f t="shared" si="85"/>
        <v>6.2129999932949431E-3</v>
      </c>
      <c r="I162" s="75">
        <f>+G162</f>
        <v>6.2129999932949431E-3</v>
      </c>
      <c r="P162" s="75">
        <f t="shared" si="106"/>
        <v>-2.0062284843514796E-2</v>
      </c>
      <c r="Q162" s="76">
        <f t="shared" si="92"/>
        <v>29515.860999999997</v>
      </c>
      <c r="R162" s="75">
        <f t="shared" si="87"/>
        <v>6.9039059325548384E-4</v>
      </c>
      <c r="S162" s="77">
        <f t="shared" si="88"/>
        <v>0.1</v>
      </c>
      <c r="Z162" s="75">
        <f t="shared" si="93"/>
        <v>18</v>
      </c>
      <c r="AA162" s="75">
        <f t="shared" si="94"/>
        <v>5.3492586626269351E-3</v>
      </c>
      <c r="AB162" s="75">
        <f t="shared" si="95"/>
        <v>-1.9198543512846788E-2</v>
      </c>
      <c r="AC162" s="75">
        <f t="shared" si="96"/>
        <v>2.6275284836809739E-2</v>
      </c>
      <c r="AD162" s="75">
        <f t="shared" si="107"/>
        <v>8.6374133066800807E-4</v>
      </c>
      <c r="AE162" s="75">
        <f t="shared" si="97"/>
        <v>7.4604908630414127E-8</v>
      </c>
      <c r="AF162" s="75">
        <f t="shared" si="108"/>
        <v>2.6275284836809739E-2</v>
      </c>
      <c r="AG162" s="77"/>
      <c r="AH162" s="75">
        <f t="shared" si="98"/>
        <v>2.5411543506141731E-2</v>
      </c>
      <c r="AI162" s="75">
        <f t="shared" si="99"/>
        <v>0.92211377787069226</v>
      </c>
      <c r="AJ162" s="75">
        <f t="shared" si="100"/>
        <v>-1.3156744609876238E-2</v>
      </c>
      <c r="AK162" s="75">
        <f t="shared" si="101"/>
        <v>-0.2038925322633135</v>
      </c>
      <c r="AL162" s="75">
        <f t="shared" si="102"/>
        <v>1.2059059416163238</v>
      </c>
      <c r="AM162" s="75">
        <f t="shared" si="103"/>
        <v>0.68848068525818107</v>
      </c>
      <c r="AN162" s="75">
        <f t="shared" si="104"/>
        <v>7.7031198974230009</v>
      </c>
      <c r="AO162" s="75">
        <f t="shared" si="104"/>
        <v>7.7031198975027149</v>
      </c>
      <c r="AP162" s="75">
        <f t="shared" si="104"/>
        <v>7.7031198950726223</v>
      </c>
      <c r="AQ162" s="75">
        <f t="shared" si="104"/>
        <v>7.7031199691547885</v>
      </c>
      <c r="AR162" s="75">
        <f t="shared" si="104"/>
        <v>7.7031177107516955</v>
      </c>
      <c r="AS162" s="75">
        <f t="shared" si="104"/>
        <v>7.7031865735071667</v>
      </c>
      <c r="AT162" s="75">
        <f t="shared" si="104"/>
        <v>7.701100664828413</v>
      </c>
      <c r="AU162" s="75">
        <f t="shared" si="105"/>
        <v>7.9189031524781797</v>
      </c>
    </row>
    <row r="163" spans="1:47" s="75" customFormat="1" ht="12.95" customHeight="1" x14ac:dyDescent="0.2">
      <c r="A163" s="75" t="s">
        <v>123</v>
      </c>
      <c r="B163" s="77"/>
      <c r="C163" s="86">
        <v>44817.457000000002</v>
      </c>
      <c r="D163" s="86"/>
      <c r="E163" s="75">
        <f t="shared" si="91"/>
        <v>117.98942649218709</v>
      </c>
      <c r="F163" s="75">
        <f t="shared" si="90"/>
        <v>118</v>
      </c>
      <c r="P163" s="75">
        <f t="shared" si="106"/>
        <v>-2.4462264527091618E-2</v>
      </c>
      <c r="Q163" s="76">
        <f t="shared" si="92"/>
        <v>29798.957000000002</v>
      </c>
      <c r="S163" s="77"/>
      <c r="U163" s="17">
        <v>-2.9936999999335967E-2</v>
      </c>
      <c r="Z163" s="75">
        <f t="shared" si="93"/>
        <v>118</v>
      </c>
      <c r="AA163" s="75">
        <f t="shared" si="94"/>
        <v>7.3177850087611726E-3</v>
      </c>
      <c r="AB163" s="75">
        <f t="shared" si="95"/>
        <v>-9999</v>
      </c>
      <c r="AC163" s="75">
        <f t="shared" si="96"/>
        <v>2.4462264527091618E-2</v>
      </c>
      <c r="AD163" s="75">
        <f t="shared" si="107"/>
        <v>-9999</v>
      </c>
      <c r="AE163" s="75">
        <f t="shared" si="97"/>
        <v>0</v>
      </c>
      <c r="AF163" s="75">
        <f t="shared" si="108"/>
        <v>-9999</v>
      </c>
      <c r="AG163" s="77"/>
      <c r="AH163" s="75">
        <f t="shared" si="98"/>
        <v>3.178004953585279E-2</v>
      </c>
      <c r="AI163" s="75">
        <f t="shared" si="99"/>
        <v>0.93173284386240651</v>
      </c>
      <c r="AJ163" s="75">
        <f t="shared" si="100"/>
        <v>3.3612903311143125E-2</v>
      </c>
      <c r="AK163" s="75">
        <f t="shared" si="101"/>
        <v>-0.20731141720418497</v>
      </c>
      <c r="AL163" s="75">
        <f t="shared" si="102"/>
        <v>1.2526823018215028</v>
      </c>
      <c r="AM163" s="75">
        <f t="shared" si="103"/>
        <v>0.72352569070353268</v>
      </c>
      <c r="AN163" s="75">
        <f t="shared" si="104"/>
        <v>7.7523684753641593</v>
      </c>
      <c r="AO163" s="75">
        <f t="shared" si="104"/>
        <v>7.7523684753623732</v>
      </c>
      <c r="AP163" s="75">
        <f t="shared" si="104"/>
        <v>7.752368475443042</v>
      </c>
      <c r="AQ163" s="75">
        <f t="shared" si="104"/>
        <v>7.7523684717995023</v>
      </c>
      <c r="AR163" s="75">
        <f t="shared" si="104"/>
        <v>7.7523686363665227</v>
      </c>
      <c r="AS163" s="75">
        <f t="shared" si="104"/>
        <v>7.7523612036662248</v>
      </c>
      <c r="AT163" s="75">
        <f t="shared" si="104"/>
        <v>7.7526974451006341</v>
      </c>
      <c r="AU163" s="75">
        <f t="shared" si="105"/>
        <v>7.9695049324130984</v>
      </c>
    </row>
    <row r="164" spans="1:47" s="75" customFormat="1" ht="12.95" customHeight="1" x14ac:dyDescent="0.2">
      <c r="A164" s="75" t="s">
        <v>123</v>
      </c>
      <c r="B164" s="77"/>
      <c r="C164" s="86">
        <v>44817.461000000003</v>
      </c>
      <c r="D164" s="86"/>
      <c r="E164" s="75">
        <f t="shared" si="91"/>
        <v>117.99083926004154</v>
      </c>
      <c r="F164" s="75">
        <f t="shared" si="90"/>
        <v>118</v>
      </c>
      <c r="P164" s="75">
        <f t="shared" si="106"/>
        <v>-2.4462264527091618E-2</v>
      </c>
      <c r="Q164" s="76">
        <f t="shared" si="92"/>
        <v>29798.961000000003</v>
      </c>
      <c r="S164" s="77"/>
      <c r="U164" s="17">
        <v>-2.593699999852106E-2</v>
      </c>
      <c r="Z164" s="75">
        <f t="shared" si="93"/>
        <v>118</v>
      </c>
      <c r="AA164" s="75">
        <f t="shared" si="94"/>
        <v>7.3177850087611726E-3</v>
      </c>
      <c r="AB164" s="75">
        <f t="shared" si="95"/>
        <v>-9999</v>
      </c>
      <c r="AC164" s="75">
        <f t="shared" si="96"/>
        <v>2.4462264527091618E-2</v>
      </c>
      <c r="AD164" s="75">
        <f t="shared" si="107"/>
        <v>-9999</v>
      </c>
      <c r="AE164" s="75">
        <f t="shared" si="97"/>
        <v>0</v>
      </c>
      <c r="AF164" s="75">
        <f t="shared" si="108"/>
        <v>-9999</v>
      </c>
      <c r="AG164" s="77"/>
      <c r="AH164" s="75">
        <f t="shared" si="98"/>
        <v>3.178004953585279E-2</v>
      </c>
      <c r="AI164" s="75">
        <f t="shared" si="99"/>
        <v>0.93173284386240651</v>
      </c>
      <c r="AJ164" s="75">
        <f t="shared" si="100"/>
        <v>3.3612903311143125E-2</v>
      </c>
      <c r="AK164" s="75">
        <f t="shared" si="101"/>
        <v>-0.20731141720418497</v>
      </c>
      <c r="AL164" s="75">
        <f t="shared" si="102"/>
        <v>1.2526823018215028</v>
      </c>
      <c r="AM164" s="75">
        <f t="shared" si="103"/>
        <v>0.72352569070353268</v>
      </c>
      <c r="AN164" s="75">
        <f t="shared" si="104"/>
        <v>7.7523684753641593</v>
      </c>
      <c r="AO164" s="75">
        <f t="shared" si="104"/>
        <v>7.7523684753623732</v>
      </c>
      <c r="AP164" s="75">
        <f t="shared" si="104"/>
        <v>7.752368475443042</v>
      </c>
      <c r="AQ164" s="75">
        <f t="shared" si="104"/>
        <v>7.7523684717995023</v>
      </c>
      <c r="AR164" s="75">
        <f t="shared" si="104"/>
        <v>7.7523686363665227</v>
      </c>
      <c r="AS164" s="75">
        <f t="shared" si="104"/>
        <v>7.7523612036662248</v>
      </c>
      <c r="AT164" s="75">
        <f t="shared" si="104"/>
        <v>7.7526974451006341</v>
      </c>
      <c r="AU164" s="75">
        <f t="shared" si="105"/>
        <v>7.9695049324130984</v>
      </c>
    </row>
    <row r="165" spans="1:47" s="75" customFormat="1" ht="12.95" customHeight="1" x14ac:dyDescent="0.2">
      <c r="A165" s="75" t="s">
        <v>124</v>
      </c>
      <c r="B165" s="77"/>
      <c r="C165" s="86">
        <v>44817.491000000002</v>
      </c>
      <c r="D165" s="86"/>
      <c r="E165" s="75">
        <f t="shared" si="91"/>
        <v>118.00143501894735</v>
      </c>
      <c r="F165" s="75">
        <f t="shared" si="90"/>
        <v>118</v>
      </c>
      <c r="G165" s="75">
        <f t="shared" ref="G165:G188" si="109">+C165-(C$7+F165*C$8)</f>
        <v>4.063000000314787E-3</v>
      </c>
      <c r="I165" s="75">
        <f t="shared" ref="I165:I188" si="110">+G165</f>
        <v>4.063000000314787E-3</v>
      </c>
      <c r="P165" s="75">
        <f t="shared" si="106"/>
        <v>-2.4462264527091618E-2</v>
      </c>
      <c r="Q165" s="76">
        <f t="shared" si="92"/>
        <v>29798.991000000002</v>
      </c>
      <c r="R165" s="75">
        <f t="shared" ref="R165:R188" si="111">+(P165-G165)^2</f>
        <v>8.1369071635851011E-4</v>
      </c>
      <c r="S165" s="77">
        <f t="shared" ref="S165:S188" si="112">S$16</f>
        <v>0.1</v>
      </c>
      <c r="Z165" s="75">
        <f t="shared" si="93"/>
        <v>118</v>
      </c>
      <c r="AA165" s="75">
        <f t="shared" si="94"/>
        <v>7.3177850087611726E-3</v>
      </c>
      <c r="AB165" s="75">
        <f t="shared" si="95"/>
        <v>-2.7717049535538003E-2</v>
      </c>
      <c r="AC165" s="75">
        <f t="shared" si="96"/>
        <v>2.8525264527406405E-2</v>
      </c>
      <c r="AD165" s="75">
        <f t="shared" si="107"/>
        <v>-3.2547850084463856E-3</v>
      </c>
      <c r="AE165" s="75">
        <f t="shared" si="97"/>
        <v>1.0593625451207339E-6</v>
      </c>
      <c r="AF165" s="75">
        <f t="shared" si="108"/>
        <v>2.8525264527406405E-2</v>
      </c>
      <c r="AG165" s="77"/>
      <c r="AH165" s="75">
        <f t="shared" si="98"/>
        <v>3.178004953585279E-2</v>
      </c>
      <c r="AI165" s="75">
        <f t="shared" si="99"/>
        <v>0.93173284386240651</v>
      </c>
      <c r="AJ165" s="75">
        <f t="shared" si="100"/>
        <v>3.3612903311143125E-2</v>
      </c>
      <c r="AK165" s="75">
        <f t="shared" si="101"/>
        <v>-0.20731141720418497</v>
      </c>
      <c r="AL165" s="75">
        <f t="shared" si="102"/>
        <v>1.2526823018215028</v>
      </c>
      <c r="AM165" s="75">
        <f t="shared" si="103"/>
        <v>0.72352569070353268</v>
      </c>
      <c r="AN165" s="75">
        <f t="shared" ref="AN165:AT180" si="113">$AU165+$AB$7*SIN(AO165)</f>
        <v>7.7523684753641593</v>
      </c>
      <c r="AO165" s="75">
        <f t="shared" si="113"/>
        <v>7.7523684753623732</v>
      </c>
      <c r="AP165" s="75">
        <f t="shared" si="113"/>
        <v>7.752368475443042</v>
      </c>
      <c r="AQ165" s="75">
        <f t="shared" si="113"/>
        <v>7.7523684717995023</v>
      </c>
      <c r="AR165" s="75">
        <f t="shared" si="113"/>
        <v>7.7523686363665227</v>
      </c>
      <c r="AS165" s="75">
        <f t="shared" si="113"/>
        <v>7.7523612036662248</v>
      </c>
      <c r="AT165" s="75">
        <f t="shared" si="113"/>
        <v>7.7526974451006341</v>
      </c>
      <c r="AU165" s="75">
        <f t="shared" si="105"/>
        <v>7.9695049324130984</v>
      </c>
    </row>
    <row r="166" spans="1:47" s="75" customFormat="1" ht="12.95" customHeight="1" x14ac:dyDescent="0.2">
      <c r="A166" s="75" t="s">
        <v>124</v>
      </c>
      <c r="B166" s="77"/>
      <c r="C166" s="86">
        <v>44817.493999999999</v>
      </c>
      <c r="D166" s="86"/>
      <c r="E166" s="75">
        <f t="shared" si="91"/>
        <v>118.0024945948369</v>
      </c>
      <c r="F166" s="75">
        <f t="shared" si="90"/>
        <v>118</v>
      </c>
      <c r="G166" s="75">
        <f t="shared" si="109"/>
        <v>7.0629999972879887E-3</v>
      </c>
      <c r="I166" s="75">
        <f t="shared" si="110"/>
        <v>7.0629999972879887E-3</v>
      </c>
      <c r="P166" s="75">
        <f t="shared" si="106"/>
        <v>-2.4462264527091618E-2</v>
      </c>
      <c r="Q166" s="76">
        <f t="shared" si="92"/>
        <v>29798.993999999999</v>
      </c>
      <c r="R166" s="75">
        <f t="shared" si="111"/>
        <v>9.9384230333210725E-4</v>
      </c>
      <c r="S166" s="77">
        <f t="shared" si="112"/>
        <v>0.1</v>
      </c>
      <c r="Z166" s="75">
        <f t="shared" si="93"/>
        <v>118</v>
      </c>
      <c r="AA166" s="75">
        <f t="shared" si="94"/>
        <v>7.3177850087611726E-3</v>
      </c>
      <c r="AB166" s="75">
        <f t="shared" si="95"/>
        <v>-2.4717049538564802E-2</v>
      </c>
      <c r="AC166" s="75">
        <f t="shared" si="96"/>
        <v>3.1525264524379606E-2</v>
      </c>
      <c r="AD166" s="75">
        <f t="shared" si="107"/>
        <v>-2.5478501147318394E-4</v>
      </c>
      <c r="AE166" s="75">
        <f t="shared" si="97"/>
        <v>6.4915402071390478E-9</v>
      </c>
      <c r="AF166" s="75">
        <f t="shared" si="108"/>
        <v>3.1525264524379606E-2</v>
      </c>
      <c r="AG166" s="77"/>
      <c r="AH166" s="75">
        <f t="shared" si="98"/>
        <v>3.178004953585279E-2</v>
      </c>
      <c r="AI166" s="75">
        <f t="shared" si="99"/>
        <v>0.93173284386240651</v>
      </c>
      <c r="AJ166" s="75">
        <f t="shared" si="100"/>
        <v>3.3612903311143125E-2</v>
      </c>
      <c r="AK166" s="75">
        <f t="shared" si="101"/>
        <v>-0.20731141720418497</v>
      </c>
      <c r="AL166" s="75">
        <f t="shared" si="102"/>
        <v>1.2526823018215028</v>
      </c>
      <c r="AM166" s="75">
        <f t="shared" si="103"/>
        <v>0.72352569070353268</v>
      </c>
      <c r="AN166" s="75">
        <f t="shared" si="113"/>
        <v>7.7523684753641593</v>
      </c>
      <c r="AO166" s="75">
        <f t="shared" si="113"/>
        <v>7.7523684753623732</v>
      </c>
      <c r="AP166" s="75">
        <f t="shared" si="113"/>
        <v>7.752368475443042</v>
      </c>
      <c r="AQ166" s="75">
        <f t="shared" si="113"/>
        <v>7.7523684717995023</v>
      </c>
      <c r="AR166" s="75">
        <f t="shared" si="113"/>
        <v>7.7523686363665227</v>
      </c>
      <c r="AS166" s="75">
        <f t="shared" si="113"/>
        <v>7.7523612036662248</v>
      </c>
      <c r="AT166" s="75">
        <f t="shared" si="113"/>
        <v>7.7526974451006341</v>
      </c>
      <c r="AU166" s="75">
        <f t="shared" si="105"/>
        <v>7.9695049324130984</v>
      </c>
    </row>
    <row r="167" spans="1:47" s="75" customFormat="1" ht="12.95" customHeight="1" x14ac:dyDescent="0.2">
      <c r="A167" s="75" t="s">
        <v>124</v>
      </c>
      <c r="B167" s="77"/>
      <c r="C167" s="86">
        <v>44817.495999999999</v>
      </c>
      <c r="D167" s="86"/>
      <c r="E167" s="75">
        <f t="shared" si="91"/>
        <v>118.00320097876413</v>
      </c>
      <c r="F167" s="75">
        <f t="shared" si="90"/>
        <v>118</v>
      </c>
      <c r="G167" s="75">
        <f t="shared" si="109"/>
        <v>9.0629999976954423E-3</v>
      </c>
      <c r="I167" s="75">
        <f t="shared" si="110"/>
        <v>9.0629999976954423E-3</v>
      </c>
      <c r="P167" s="75">
        <f t="shared" si="106"/>
        <v>-2.4462264527091618E-2</v>
      </c>
      <c r="Q167" s="76">
        <f t="shared" si="92"/>
        <v>29798.995999999999</v>
      </c>
      <c r="R167" s="75">
        <f t="shared" si="111"/>
        <v>1.1239433614569458E-3</v>
      </c>
      <c r="S167" s="77">
        <f t="shared" si="112"/>
        <v>0.1</v>
      </c>
      <c r="Z167" s="75">
        <f t="shared" si="93"/>
        <v>118</v>
      </c>
      <c r="AA167" s="75">
        <f t="shared" si="94"/>
        <v>7.3177850087611726E-3</v>
      </c>
      <c r="AB167" s="75">
        <f t="shared" si="95"/>
        <v>-2.2717049538157348E-2</v>
      </c>
      <c r="AC167" s="75">
        <f t="shared" si="96"/>
        <v>3.352526452478706E-2</v>
      </c>
      <c r="AD167" s="75">
        <f t="shared" si="107"/>
        <v>1.7452149889342697E-3</v>
      </c>
      <c r="AE167" s="75">
        <f t="shared" si="97"/>
        <v>3.0457753576008432E-7</v>
      </c>
      <c r="AF167" s="75">
        <f t="shared" si="108"/>
        <v>3.352526452478706E-2</v>
      </c>
      <c r="AG167" s="77"/>
      <c r="AH167" s="75">
        <f t="shared" si="98"/>
        <v>3.178004953585279E-2</v>
      </c>
      <c r="AI167" s="75">
        <f t="shared" si="99"/>
        <v>0.93173284386240651</v>
      </c>
      <c r="AJ167" s="75">
        <f t="shared" si="100"/>
        <v>3.3612903311143125E-2</v>
      </c>
      <c r="AK167" s="75">
        <f t="shared" si="101"/>
        <v>-0.20731141720418497</v>
      </c>
      <c r="AL167" s="75">
        <f t="shared" si="102"/>
        <v>1.2526823018215028</v>
      </c>
      <c r="AM167" s="75">
        <f t="shared" si="103"/>
        <v>0.72352569070353268</v>
      </c>
      <c r="AN167" s="75">
        <f t="shared" si="113"/>
        <v>7.7523684753641593</v>
      </c>
      <c r="AO167" s="75">
        <f t="shared" si="113"/>
        <v>7.7523684753623732</v>
      </c>
      <c r="AP167" s="75">
        <f t="shared" si="113"/>
        <v>7.752368475443042</v>
      </c>
      <c r="AQ167" s="75">
        <f t="shared" si="113"/>
        <v>7.7523684717995023</v>
      </c>
      <c r="AR167" s="75">
        <f t="shared" si="113"/>
        <v>7.7523686363665227</v>
      </c>
      <c r="AS167" s="75">
        <f t="shared" si="113"/>
        <v>7.7523612036662248</v>
      </c>
      <c r="AT167" s="75">
        <f t="shared" si="113"/>
        <v>7.7526974451006341</v>
      </c>
      <c r="AU167" s="75">
        <f t="shared" si="105"/>
        <v>7.9695049324130984</v>
      </c>
    </row>
    <row r="168" spans="1:47" s="75" customFormat="1" ht="12.95" customHeight="1" x14ac:dyDescent="0.2">
      <c r="A168" s="75" t="s">
        <v>124</v>
      </c>
      <c r="B168" s="77"/>
      <c r="C168" s="86">
        <v>44817.497000000003</v>
      </c>
      <c r="D168" s="86"/>
      <c r="E168" s="75">
        <f t="shared" si="91"/>
        <v>118.00355417072903</v>
      </c>
      <c r="F168" s="75">
        <f t="shared" si="90"/>
        <v>118</v>
      </c>
      <c r="G168" s="75">
        <f t="shared" si="109"/>
        <v>1.0063000001537148E-2</v>
      </c>
      <c r="I168" s="75">
        <f t="shared" si="110"/>
        <v>1.0063000001537148E-2</v>
      </c>
      <c r="P168" s="75">
        <f t="shared" si="106"/>
        <v>-2.4462264527091618E-2</v>
      </c>
      <c r="Q168" s="76">
        <f t="shared" si="92"/>
        <v>29798.997000000003</v>
      </c>
      <c r="R168" s="75">
        <f t="shared" si="111"/>
        <v>1.1919938907717917E-3</v>
      </c>
      <c r="S168" s="77">
        <f t="shared" si="112"/>
        <v>0.1</v>
      </c>
      <c r="Z168" s="75">
        <f t="shared" si="93"/>
        <v>118</v>
      </c>
      <c r="AA168" s="75">
        <f t="shared" si="94"/>
        <v>7.3177850087611726E-3</v>
      </c>
      <c r="AB168" s="75">
        <f t="shared" si="95"/>
        <v>-2.1717049534315643E-2</v>
      </c>
      <c r="AC168" s="75">
        <f t="shared" si="96"/>
        <v>3.4525264528628766E-2</v>
      </c>
      <c r="AD168" s="75">
        <f t="shared" si="107"/>
        <v>2.7452149927759753E-3</v>
      </c>
      <c r="AE168" s="75">
        <f t="shared" si="97"/>
        <v>7.5362053565619984E-7</v>
      </c>
      <c r="AF168" s="75">
        <f t="shared" si="108"/>
        <v>3.4525264528628766E-2</v>
      </c>
      <c r="AG168" s="77"/>
      <c r="AH168" s="75">
        <f t="shared" si="98"/>
        <v>3.178004953585279E-2</v>
      </c>
      <c r="AI168" s="75">
        <f t="shared" si="99"/>
        <v>0.93173284386240651</v>
      </c>
      <c r="AJ168" s="75">
        <f t="shared" si="100"/>
        <v>3.3612903311143125E-2</v>
      </c>
      <c r="AK168" s="75">
        <f t="shared" si="101"/>
        <v>-0.20731141720418497</v>
      </c>
      <c r="AL168" s="75">
        <f t="shared" si="102"/>
        <v>1.2526823018215028</v>
      </c>
      <c r="AM168" s="75">
        <f t="shared" si="103"/>
        <v>0.72352569070353268</v>
      </c>
      <c r="AN168" s="75">
        <f t="shared" si="113"/>
        <v>7.7523684753641593</v>
      </c>
      <c r="AO168" s="75">
        <f t="shared" si="113"/>
        <v>7.7523684753623732</v>
      </c>
      <c r="AP168" s="75">
        <f t="shared" si="113"/>
        <v>7.752368475443042</v>
      </c>
      <c r="AQ168" s="75">
        <f t="shared" si="113"/>
        <v>7.7523684717995023</v>
      </c>
      <c r="AR168" s="75">
        <f t="shared" si="113"/>
        <v>7.7523686363665227</v>
      </c>
      <c r="AS168" s="75">
        <f t="shared" si="113"/>
        <v>7.7523612036662248</v>
      </c>
      <c r="AT168" s="75">
        <f t="shared" si="113"/>
        <v>7.7526974451006341</v>
      </c>
      <c r="AU168" s="75">
        <f t="shared" si="105"/>
        <v>7.9695049324130984</v>
      </c>
    </row>
    <row r="169" spans="1:47" s="75" customFormat="1" ht="12.95" customHeight="1" x14ac:dyDescent="0.2">
      <c r="A169" s="75" t="s">
        <v>124</v>
      </c>
      <c r="B169" s="77"/>
      <c r="C169" s="86">
        <v>44817.497000000003</v>
      </c>
      <c r="D169" s="86"/>
      <c r="E169" s="75">
        <f t="shared" si="91"/>
        <v>118.00355417072903</v>
      </c>
      <c r="F169" s="75">
        <f t="shared" si="90"/>
        <v>118</v>
      </c>
      <c r="G169" s="75">
        <f t="shared" si="109"/>
        <v>1.0063000001537148E-2</v>
      </c>
      <c r="I169" s="75">
        <f t="shared" si="110"/>
        <v>1.0063000001537148E-2</v>
      </c>
      <c r="P169" s="75">
        <f t="shared" si="106"/>
        <v>-2.4462264527091618E-2</v>
      </c>
      <c r="Q169" s="76">
        <f t="shared" si="92"/>
        <v>29798.997000000003</v>
      </c>
      <c r="R169" s="75">
        <f t="shared" si="111"/>
        <v>1.1919938907717917E-3</v>
      </c>
      <c r="S169" s="77">
        <f t="shared" si="112"/>
        <v>0.1</v>
      </c>
      <c r="Z169" s="75">
        <f t="shared" si="93"/>
        <v>118</v>
      </c>
      <c r="AA169" s="75">
        <f t="shared" si="94"/>
        <v>7.3177850087611726E-3</v>
      </c>
      <c r="AB169" s="75">
        <f t="shared" si="95"/>
        <v>-2.1717049534315643E-2</v>
      </c>
      <c r="AC169" s="75">
        <f t="shared" si="96"/>
        <v>3.4525264528628766E-2</v>
      </c>
      <c r="AD169" s="75">
        <f t="shared" si="107"/>
        <v>2.7452149927759753E-3</v>
      </c>
      <c r="AE169" s="75">
        <f t="shared" si="97"/>
        <v>7.5362053565619984E-7</v>
      </c>
      <c r="AF169" s="75">
        <f t="shared" si="108"/>
        <v>3.4525264528628766E-2</v>
      </c>
      <c r="AG169" s="77"/>
      <c r="AH169" s="75">
        <f t="shared" si="98"/>
        <v>3.178004953585279E-2</v>
      </c>
      <c r="AI169" s="75">
        <f t="shared" si="99"/>
        <v>0.93173284386240651</v>
      </c>
      <c r="AJ169" s="75">
        <f t="shared" si="100"/>
        <v>3.3612903311143125E-2</v>
      </c>
      <c r="AK169" s="75">
        <f t="shared" si="101"/>
        <v>-0.20731141720418497</v>
      </c>
      <c r="AL169" s="75">
        <f t="shared" si="102"/>
        <v>1.2526823018215028</v>
      </c>
      <c r="AM169" s="75">
        <f t="shared" si="103"/>
        <v>0.72352569070353268</v>
      </c>
      <c r="AN169" s="75">
        <f t="shared" si="113"/>
        <v>7.7523684753641593</v>
      </c>
      <c r="AO169" s="75">
        <f t="shared" si="113"/>
        <v>7.7523684753623732</v>
      </c>
      <c r="AP169" s="75">
        <f t="shared" si="113"/>
        <v>7.752368475443042</v>
      </c>
      <c r="AQ169" s="75">
        <f t="shared" si="113"/>
        <v>7.7523684717995023</v>
      </c>
      <c r="AR169" s="75">
        <f t="shared" si="113"/>
        <v>7.7523686363665227</v>
      </c>
      <c r="AS169" s="75">
        <f t="shared" si="113"/>
        <v>7.7523612036662248</v>
      </c>
      <c r="AT169" s="75">
        <f t="shared" si="113"/>
        <v>7.7526974451006341</v>
      </c>
      <c r="AU169" s="75">
        <f t="shared" si="105"/>
        <v>7.9695049324130984</v>
      </c>
    </row>
    <row r="170" spans="1:47" s="75" customFormat="1" ht="12.95" customHeight="1" x14ac:dyDescent="0.2">
      <c r="A170" s="75" t="s">
        <v>125</v>
      </c>
      <c r="B170" s="77"/>
      <c r="C170" s="86">
        <v>44834.478000000003</v>
      </c>
      <c r="D170" s="86"/>
      <c r="E170" s="75">
        <f t="shared" si="91"/>
        <v>124.00110690361358</v>
      </c>
      <c r="F170" s="75">
        <f t="shared" si="90"/>
        <v>124</v>
      </c>
      <c r="G170" s="75">
        <f t="shared" si="109"/>
        <v>3.1339999986812472E-3</v>
      </c>
      <c r="I170" s="75">
        <f t="shared" si="110"/>
        <v>3.1339999986812472E-3</v>
      </c>
      <c r="P170" s="75">
        <f t="shared" si="106"/>
        <v>-2.4720163132557649E-2</v>
      </c>
      <c r="Q170" s="76">
        <f t="shared" si="92"/>
        <v>29815.978000000003</v>
      </c>
      <c r="R170" s="75">
        <f t="shared" si="111"/>
        <v>7.7585440374166822E-4</v>
      </c>
      <c r="S170" s="77">
        <f t="shared" si="112"/>
        <v>0.1</v>
      </c>
      <c r="Z170" s="75">
        <f t="shared" si="93"/>
        <v>124</v>
      </c>
      <c r="AA170" s="75">
        <f t="shared" si="94"/>
        <v>7.4418019511905201E-3</v>
      </c>
      <c r="AB170" s="75">
        <f t="shared" si="95"/>
        <v>-2.9027965085066922E-2</v>
      </c>
      <c r="AC170" s="75">
        <f t="shared" si="96"/>
        <v>2.7854163131238896E-2</v>
      </c>
      <c r="AD170" s="75">
        <f t="shared" si="107"/>
        <v>-4.3078019525092728E-3</v>
      </c>
      <c r="AE170" s="75">
        <f t="shared" si="97"/>
        <v>1.8557157662042706E-6</v>
      </c>
      <c r="AF170" s="75">
        <f t="shared" si="108"/>
        <v>2.7854163131238896E-2</v>
      </c>
      <c r="AG170" s="77"/>
      <c r="AH170" s="75">
        <f t="shared" si="98"/>
        <v>3.2161965083748169E-2</v>
      </c>
      <c r="AI170" s="75">
        <f t="shared" si="99"/>
        <v>0.93232141203775654</v>
      </c>
      <c r="AJ170" s="75">
        <f t="shared" si="100"/>
        <v>3.644889193879524E-2</v>
      </c>
      <c r="AK170" s="75">
        <f t="shared" si="101"/>
        <v>-0.20750430608004039</v>
      </c>
      <c r="AL170" s="75">
        <f t="shared" si="102"/>
        <v>1.2555200331192733</v>
      </c>
      <c r="AM170" s="75">
        <f t="shared" si="103"/>
        <v>0.72568954034453492</v>
      </c>
      <c r="AN170" s="75">
        <f t="shared" si="113"/>
        <v>7.7553397560782029</v>
      </c>
      <c r="AO170" s="75">
        <f t="shared" si="113"/>
        <v>7.7553397560760002</v>
      </c>
      <c r="AP170" s="75">
        <f t="shared" si="113"/>
        <v>7.7553397561785058</v>
      </c>
      <c r="AQ170" s="75">
        <f t="shared" si="113"/>
        <v>7.7553397514096449</v>
      </c>
      <c r="AR170" s="75">
        <f t="shared" si="113"/>
        <v>7.7553399732699502</v>
      </c>
      <c r="AS170" s="75">
        <f t="shared" si="113"/>
        <v>7.7553296522552913</v>
      </c>
      <c r="AT170" s="75">
        <f t="shared" si="113"/>
        <v>7.7558109344262887</v>
      </c>
      <c r="AU170" s="75">
        <f t="shared" si="105"/>
        <v>7.9725410392091938</v>
      </c>
    </row>
    <row r="171" spans="1:47" s="75" customFormat="1" ht="12.95" customHeight="1" x14ac:dyDescent="0.2">
      <c r="A171" s="75" t="s">
        <v>126</v>
      </c>
      <c r="B171" s="77"/>
      <c r="C171" s="86">
        <v>45222.364000000001</v>
      </c>
      <c r="D171" s="86"/>
      <c r="E171" s="75">
        <f t="shared" si="91"/>
        <v>260.99932487356102</v>
      </c>
      <c r="F171" s="75">
        <f t="shared" ref="F171:F202" si="114">ROUND(2*E171,0)/2</f>
        <v>261</v>
      </c>
      <c r="G171" s="75">
        <f t="shared" si="109"/>
        <v>-1.9115000031888485E-3</v>
      </c>
      <c r="I171" s="75">
        <f t="shared" si="110"/>
        <v>-1.9115000031888485E-3</v>
      </c>
      <c r="P171" s="75">
        <f t="shared" si="106"/>
        <v>-3.0420941449233168E-2</v>
      </c>
      <c r="Q171" s="76">
        <f t="shared" si="92"/>
        <v>30203.864000000001</v>
      </c>
      <c r="R171" s="75">
        <f t="shared" si="111"/>
        <v>8.1278825156542967E-4</v>
      </c>
      <c r="S171" s="77">
        <f t="shared" si="112"/>
        <v>0.1</v>
      </c>
      <c r="Z171" s="75">
        <f t="shared" si="93"/>
        <v>261</v>
      </c>
      <c r="AA171" s="75">
        <f t="shared" si="94"/>
        <v>1.0442947757946703E-2</v>
      </c>
      <c r="AB171" s="75">
        <f t="shared" si="95"/>
        <v>-4.2775389210368719E-2</v>
      </c>
      <c r="AC171" s="75">
        <f t="shared" si="96"/>
        <v>2.8509441446044319E-2</v>
      </c>
      <c r="AD171" s="75">
        <f t="shared" si="107"/>
        <v>-1.2354447761135551E-2</v>
      </c>
      <c r="AE171" s="75">
        <f t="shared" si="97"/>
        <v>1.5263237948262727E-5</v>
      </c>
      <c r="AF171" s="75">
        <f t="shared" si="108"/>
        <v>2.8509441446044319E-2</v>
      </c>
      <c r="AG171" s="77"/>
      <c r="AH171" s="75">
        <f t="shared" si="98"/>
        <v>4.0863889207179871E-2</v>
      </c>
      <c r="AI171" s="75">
        <f t="shared" si="99"/>
        <v>0.94611003161139717</v>
      </c>
      <c r="AJ171" s="75">
        <f t="shared" si="100"/>
        <v>0.10207051641652261</v>
      </c>
      <c r="AK171" s="75">
        <f t="shared" si="101"/>
        <v>-0.21150484537569725</v>
      </c>
      <c r="AL171" s="75">
        <f t="shared" si="102"/>
        <v>1.321311653440933</v>
      </c>
      <c r="AM171" s="75">
        <f t="shared" si="103"/>
        <v>0.7771563047664527</v>
      </c>
      <c r="AN171" s="75">
        <f t="shared" si="113"/>
        <v>7.8237032270778908</v>
      </c>
      <c r="AO171" s="75">
        <f t="shared" si="113"/>
        <v>7.8237032270778464</v>
      </c>
      <c r="AP171" s="75">
        <f t="shared" si="113"/>
        <v>7.8237032270845841</v>
      </c>
      <c r="AQ171" s="75">
        <f t="shared" si="113"/>
        <v>7.8237032260649046</v>
      </c>
      <c r="AR171" s="75">
        <f t="shared" si="113"/>
        <v>7.8237033803839067</v>
      </c>
      <c r="AS171" s="75">
        <f t="shared" si="113"/>
        <v>7.8236800345771318</v>
      </c>
      <c r="AT171" s="75">
        <f t="shared" si="113"/>
        <v>7.8274442325277676</v>
      </c>
      <c r="AU171" s="75">
        <f t="shared" si="105"/>
        <v>8.0418654777200338</v>
      </c>
    </row>
    <row r="172" spans="1:47" s="75" customFormat="1" ht="12.95" customHeight="1" x14ac:dyDescent="0.2">
      <c r="A172" s="75" t="s">
        <v>126</v>
      </c>
      <c r="B172" s="77"/>
      <c r="C172" s="86">
        <v>45222.37</v>
      </c>
      <c r="D172" s="86"/>
      <c r="E172" s="75">
        <f t="shared" si="91"/>
        <v>261.00144402534272</v>
      </c>
      <c r="F172" s="75">
        <f t="shared" si="114"/>
        <v>261</v>
      </c>
      <c r="G172" s="75">
        <f t="shared" si="109"/>
        <v>4.0884999980335124E-3</v>
      </c>
      <c r="I172" s="75">
        <f t="shared" si="110"/>
        <v>4.0884999980335124E-3</v>
      </c>
      <c r="P172" s="75">
        <f t="shared" si="106"/>
        <v>-3.0420941449233168E-2</v>
      </c>
      <c r="Q172" s="76">
        <f t="shared" si="92"/>
        <v>30203.870000000003</v>
      </c>
      <c r="R172" s="75">
        <f t="shared" si="111"/>
        <v>1.1909015490023276E-3</v>
      </c>
      <c r="S172" s="77">
        <f t="shared" si="112"/>
        <v>0.1</v>
      </c>
      <c r="Z172" s="75">
        <f t="shared" si="93"/>
        <v>261</v>
      </c>
      <c r="AA172" s="75">
        <f t="shared" si="94"/>
        <v>1.0442947757946703E-2</v>
      </c>
      <c r="AB172" s="75">
        <f t="shared" si="95"/>
        <v>-3.6775389209146359E-2</v>
      </c>
      <c r="AC172" s="75">
        <f t="shared" si="96"/>
        <v>3.4509441447266684E-2</v>
      </c>
      <c r="AD172" s="75">
        <f t="shared" si="107"/>
        <v>-6.3544477599131906E-3</v>
      </c>
      <c r="AE172" s="75">
        <f t="shared" si="97"/>
        <v>4.0379006333465771E-6</v>
      </c>
      <c r="AF172" s="75">
        <f t="shared" si="108"/>
        <v>3.4509441447266684E-2</v>
      </c>
      <c r="AG172" s="77"/>
      <c r="AH172" s="75">
        <f t="shared" si="98"/>
        <v>4.0863889207179871E-2</v>
      </c>
      <c r="AI172" s="75">
        <f t="shared" si="99"/>
        <v>0.94611003161139717</v>
      </c>
      <c r="AJ172" s="75">
        <f t="shared" si="100"/>
        <v>0.10207051641652261</v>
      </c>
      <c r="AK172" s="75">
        <f t="shared" si="101"/>
        <v>-0.21150484537569725</v>
      </c>
      <c r="AL172" s="75">
        <f t="shared" si="102"/>
        <v>1.321311653440933</v>
      </c>
      <c r="AM172" s="75">
        <f t="shared" si="103"/>
        <v>0.7771563047664527</v>
      </c>
      <c r="AN172" s="75">
        <f t="shared" si="113"/>
        <v>7.8237032270778908</v>
      </c>
      <c r="AO172" s="75">
        <f t="shared" si="113"/>
        <v>7.8237032270778464</v>
      </c>
      <c r="AP172" s="75">
        <f t="shared" si="113"/>
        <v>7.8237032270845841</v>
      </c>
      <c r="AQ172" s="75">
        <f t="shared" si="113"/>
        <v>7.8237032260649046</v>
      </c>
      <c r="AR172" s="75">
        <f t="shared" si="113"/>
        <v>7.8237033803839067</v>
      </c>
      <c r="AS172" s="75">
        <f t="shared" si="113"/>
        <v>7.8236800345771318</v>
      </c>
      <c r="AT172" s="75">
        <f t="shared" si="113"/>
        <v>7.8274442325277676</v>
      </c>
      <c r="AU172" s="75">
        <f t="shared" si="105"/>
        <v>8.0418654777200338</v>
      </c>
    </row>
    <row r="173" spans="1:47" s="75" customFormat="1" ht="12.95" customHeight="1" x14ac:dyDescent="0.2">
      <c r="A173" s="75" t="s">
        <v>126</v>
      </c>
      <c r="B173" s="77"/>
      <c r="C173" s="86">
        <v>45236.534</v>
      </c>
      <c r="D173" s="86"/>
      <c r="E173" s="75">
        <f t="shared" si="91"/>
        <v>266.00405499693215</v>
      </c>
      <c r="F173" s="75">
        <f t="shared" si="114"/>
        <v>266</v>
      </c>
      <c r="G173" s="75">
        <f t="shared" si="109"/>
        <v>1.148099999409169E-2</v>
      </c>
      <c r="I173" s="75">
        <f t="shared" si="110"/>
        <v>1.148099999409169E-2</v>
      </c>
      <c r="P173" s="75">
        <f t="shared" si="106"/>
        <v>-3.062218910762983E-2</v>
      </c>
      <c r="Q173" s="76">
        <f t="shared" si="92"/>
        <v>30218.034</v>
      </c>
      <c r="R173" s="75">
        <f t="shared" si="111"/>
        <v>1.7726785325353218E-3</v>
      </c>
      <c r="S173" s="77">
        <f t="shared" si="112"/>
        <v>0.1</v>
      </c>
      <c r="Z173" s="75">
        <f t="shared" si="93"/>
        <v>266</v>
      </c>
      <c r="AA173" s="75">
        <f t="shared" si="94"/>
        <v>1.0558332763831633E-2</v>
      </c>
      <c r="AB173" s="75">
        <f t="shared" si="95"/>
        <v>-2.9699521877369774E-2</v>
      </c>
      <c r="AC173" s="75">
        <f t="shared" si="96"/>
        <v>4.2103189101721519E-2</v>
      </c>
      <c r="AD173" s="75">
        <f t="shared" si="107"/>
        <v>9.2266723026005609E-4</v>
      </c>
      <c r="AE173" s="75">
        <f t="shared" si="97"/>
        <v>8.5131481779576349E-8</v>
      </c>
      <c r="AF173" s="75">
        <f t="shared" si="108"/>
        <v>4.2103189101721519E-2</v>
      </c>
      <c r="AG173" s="77"/>
      <c r="AH173" s="75">
        <f t="shared" si="98"/>
        <v>4.1180521871461463E-2</v>
      </c>
      <c r="AI173" s="75">
        <f t="shared" si="99"/>
        <v>0.94662586298934037</v>
      </c>
      <c r="AJ173" s="75">
        <f t="shared" si="100"/>
        <v>0.10449558510074279</v>
      </c>
      <c r="AK173" s="75">
        <f t="shared" si="101"/>
        <v>-0.2116356061930259</v>
      </c>
      <c r="AL173" s="75">
        <f t="shared" si="102"/>
        <v>1.3237497617357386</v>
      </c>
      <c r="AM173" s="75">
        <f t="shared" si="103"/>
        <v>0.77911348858722262</v>
      </c>
      <c r="AN173" s="75">
        <f t="shared" si="113"/>
        <v>7.8262173929322634</v>
      </c>
      <c r="AO173" s="75">
        <f t="shared" si="113"/>
        <v>7.8262173929322341</v>
      </c>
      <c r="AP173" s="75">
        <f t="shared" si="113"/>
        <v>7.8262173929371075</v>
      </c>
      <c r="AQ173" s="75">
        <f t="shared" si="113"/>
        <v>7.8262173921328371</v>
      </c>
      <c r="AR173" s="75">
        <f t="shared" si="113"/>
        <v>7.8262175248706169</v>
      </c>
      <c r="AS173" s="75">
        <f t="shared" si="113"/>
        <v>7.8261956262530656</v>
      </c>
      <c r="AT173" s="75">
        <f t="shared" si="113"/>
        <v>7.830078152143864</v>
      </c>
      <c r="AU173" s="75">
        <f t="shared" si="105"/>
        <v>8.0443955667167799</v>
      </c>
    </row>
    <row r="174" spans="1:47" s="75" customFormat="1" ht="12.95" customHeight="1" x14ac:dyDescent="0.2">
      <c r="A174" s="75" t="s">
        <v>127</v>
      </c>
      <c r="B174" s="77"/>
      <c r="C174" s="86">
        <v>45471.53</v>
      </c>
      <c r="D174" s="86"/>
      <c r="E174" s="75">
        <f t="shared" si="91"/>
        <v>349.00275366114215</v>
      </c>
      <c r="F174" s="75">
        <f t="shared" si="114"/>
        <v>349</v>
      </c>
      <c r="G174" s="75">
        <f t="shared" si="109"/>
        <v>7.7964999945834279E-3</v>
      </c>
      <c r="I174" s="75">
        <f t="shared" si="110"/>
        <v>7.7964999945834279E-3</v>
      </c>
      <c r="P174" s="75">
        <f t="shared" si="106"/>
        <v>-3.3892844132915753E-2</v>
      </c>
      <c r="Q174" s="76">
        <f t="shared" si="92"/>
        <v>30453.03</v>
      </c>
      <c r="R174" s="75">
        <f t="shared" si="111"/>
        <v>1.7380014137810505E-3</v>
      </c>
      <c r="S174" s="77">
        <f t="shared" si="112"/>
        <v>0.1</v>
      </c>
      <c r="Z174" s="75">
        <f t="shared" si="93"/>
        <v>349</v>
      </c>
      <c r="AA174" s="75">
        <f t="shared" si="94"/>
        <v>1.2529315402985325E-2</v>
      </c>
      <c r="AB174" s="75">
        <f t="shared" si="95"/>
        <v>-3.862565954131765E-2</v>
      </c>
      <c r="AC174" s="75">
        <f t="shared" si="96"/>
        <v>4.1689344127499181E-2</v>
      </c>
      <c r="AD174" s="75">
        <f t="shared" si="107"/>
        <v>-4.732815408401897E-3</v>
      </c>
      <c r="AE174" s="75">
        <f t="shared" si="97"/>
        <v>2.2399541690006414E-6</v>
      </c>
      <c r="AF174" s="75">
        <f t="shared" si="108"/>
        <v>4.1689344127499181E-2</v>
      </c>
      <c r="AG174" s="77"/>
      <c r="AH174" s="75">
        <f t="shared" si="98"/>
        <v>4.6422159535901078E-2</v>
      </c>
      <c r="AI174" s="75">
        <f t="shared" si="99"/>
        <v>0.95531668758706634</v>
      </c>
      <c r="AJ174" s="75">
        <f t="shared" si="100"/>
        <v>0.14503915980328047</v>
      </c>
      <c r="AK174" s="75">
        <f t="shared" si="101"/>
        <v>-0.21363948582162984</v>
      </c>
      <c r="AL174" s="75">
        <f t="shared" si="102"/>
        <v>1.3646156165249546</v>
      </c>
      <c r="AM174" s="75">
        <f t="shared" si="103"/>
        <v>0.81248547936016469</v>
      </c>
      <c r="AN174" s="75">
        <f t="shared" si="113"/>
        <v>7.8681546729575356</v>
      </c>
      <c r="AO174" s="75">
        <f t="shared" si="113"/>
        <v>7.8681546729575373</v>
      </c>
      <c r="AP174" s="75">
        <f t="shared" si="113"/>
        <v>7.8681546729581813</v>
      </c>
      <c r="AQ174" s="75">
        <f t="shared" si="113"/>
        <v>7.8681546731664342</v>
      </c>
      <c r="AR174" s="75">
        <f t="shared" si="113"/>
        <v>7.8681547404894294</v>
      </c>
      <c r="AS174" s="75">
        <f t="shared" si="113"/>
        <v>7.8681764875799445</v>
      </c>
      <c r="AT174" s="75">
        <f t="shared" si="113"/>
        <v>7.874001092004538</v>
      </c>
      <c r="AU174" s="75">
        <f t="shared" si="105"/>
        <v>8.0863950440627619</v>
      </c>
    </row>
    <row r="175" spans="1:47" s="75" customFormat="1" ht="12.95" customHeight="1" x14ac:dyDescent="0.2">
      <c r="A175" s="75" t="s">
        <v>128</v>
      </c>
      <c r="B175" s="77"/>
      <c r="C175" s="86">
        <v>45771.639000000003</v>
      </c>
      <c r="D175" s="86"/>
      <c r="E175" s="75">
        <f t="shared" si="91"/>
        <v>454.99884064737955</v>
      </c>
      <c r="F175" s="75">
        <f t="shared" si="114"/>
        <v>455</v>
      </c>
      <c r="G175" s="75">
        <f t="shared" si="109"/>
        <v>-3.2825000016600825E-3</v>
      </c>
      <c r="I175" s="75">
        <f t="shared" si="110"/>
        <v>-3.2825000016600825E-3</v>
      </c>
      <c r="P175" s="75">
        <f t="shared" si="106"/>
        <v>-3.7877669719765861E-2</v>
      </c>
      <c r="Q175" s="76">
        <f t="shared" si="92"/>
        <v>30753.139000000003</v>
      </c>
      <c r="R175" s="75">
        <f t="shared" si="111"/>
        <v>1.196825767824543E-3</v>
      </c>
      <c r="S175" s="77">
        <f t="shared" si="112"/>
        <v>0.1</v>
      </c>
      <c r="Z175" s="75">
        <f t="shared" si="93"/>
        <v>455</v>
      </c>
      <c r="AA175" s="75">
        <f t="shared" si="94"/>
        <v>1.5187450345842762E-2</v>
      </c>
      <c r="AB175" s="75">
        <f t="shared" si="95"/>
        <v>-5.6347620067268706E-2</v>
      </c>
      <c r="AC175" s="75">
        <f t="shared" si="96"/>
        <v>3.4595169718105778E-2</v>
      </c>
      <c r="AD175" s="75">
        <f t="shared" si="107"/>
        <v>-1.8469950347502845E-2</v>
      </c>
      <c r="AE175" s="75">
        <f t="shared" si="97"/>
        <v>3.4113906583922052E-5</v>
      </c>
      <c r="AF175" s="75">
        <f t="shared" si="108"/>
        <v>3.4595169718105778E-2</v>
      </c>
      <c r="AG175" s="77"/>
      <c r="AH175" s="75">
        <f t="shared" si="98"/>
        <v>5.3065120065608623E-2</v>
      </c>
      <c r="AI175" s="75">
        <f t="shared" si="99"/>
        <v>0.96676174012414018</v>
      </c>
      <c r="AJ175" s="75">
        <f t="shared" si="100"/>
        <v>0.1975446396399799</v>
      </c>
      <c r="AK175" s="75">
        <f t="shared" si="101"/>
        <v>-0.21571658812142153</v>
      </c>
      <c r="AL175" s="75">
        <f t="shared" si="102"/>
        <v>1.4179156329460456</v>
      </c>
      <c r="AM175" s="75">
        <f t="shared" si="103"/>
        <v>0.85771814859678019</v>
      </c>
      <c r="AN175" s="75">
        <f t="shared" si="113"/>
        <v>7.9222794933689782</v>
      </c>
      <c r="AO175" s="75">
        <f t="shared" si="113"/>
        <v>7.9222794933753917</v>
      </c>
      <c r="AP175" s="75">
        <f t="shared" si="113"/>
        <v>7.922279493805986</v>
      </c>
      <c r="AQ175" s="75">
        <f t="shared" si="113"/>
        <v>7.9222795227140654</v>
      </c>
      <c r="AR175" s="75">
        <f t="shared" si="113"/>
        <v>7.92228146344255</v>
      </c>
      <c r="AS175" s="75">
        <f t="shared" si="113"/>
        <v>7.922411627525511</v>
      </c>
      <c r="AT175" s="75">
        <f t="shared" si="113"/>
        <v>7.9306396081891268</v>
      </c>
      <c r="AU175" s="75">
        <f t="shared" si="105"/>
        <v>8.140032930793776</v>
      </c>
    </row>
    <row r="176" spans="1:47" s="75" customFormat="1" ht="12.95" customHeight="1" x14ac:dyDescent="0.2">
      <c r="A176" s="75" t="s">
        <v>129</v>
      </c>
      <c r="B176" s="77"/>
      <c r="C176" s="86">
        <v>45893.402000000002</v>
      </c>
      <c r="D176" s="86"/>
      <c r="E176" s="75">
        <f t="shared" si="91"/>
        <v>498.00455370398544</v>
      </c>
      <c r="F176" s="75">
        <f t="shared" si="114"/>
        <v>498</v>
      </c>
      <c r="G176" s="75">
        <f t="shared" si="109"/>
        <v>1.2892999999166932E-2</v>
      </c>
      <c r="I176" s="75">
        <f t="shared" si="110"/>
        <v>1.2892999999166932E-2</v>
      </c>
      <c r="P176" s="75">
        <f t="shared" si="106"/>
        <v>-3.9432703016413051E-2</v>
      </c>
      <c r="Q176" s="76">
        <f t="shared" si="92"/>
        <v>30874.902000000002</v>
      </c>
      <c r="R176" s="75">
        <f t="shared" si="111"/>
        <v>2.7379791960746762E-3</v>
      </c>
      <c r="S176" s="77">
        <f t="shared" si="112"/>
        <v>0.1</v>
      </c>
      <c r="Z176" s="75">
        <f t="shared" si="93"/>
        <v>498</v>
      </c>
      <c r="AA176" s="75">
        <f t="shared" si="94"/>
        <v>1.6306281149664162E-2</v>
      </c>
      <c r="AB176" s="75">
        <f t="shared" si="95"/>
        <v>-4.2845984166910281E-2</v>
      </c>
      <c r="AC176" s="75">
        <f t="shared" si="96"/>
        <v>5.2325703015579983E-2</v>
      </c>
      <c r="AD176" s="75">
        <f t="shared" si="107"/>
        <v>-3.4132811504972299E-3</v>
      </c>
      <c r="AE176" s="75">
        <f t="shared" si="97"/>
        <v>1.1650488212339694E-6</v>
      </c>
      <c r="AF176" s="75">
        <f t="shared" si="108"/>
        <v>5.2325703015579983E-2</v>
      </c>
      <c r="AG176" s="77"/>
      <c r="AH176" s="75">
        <f t="shared" si="98"/>
        <v>5.5738984166077213E-2</v>
      </c>
      <c r="AI176" s="75">
        <f t="shared" si="99"/>
        <v>0.97151270635194098</v>
      </c>
      <c r="AJ176" s="75">
        <f t="shared" si="100"/>
        <v>0.21905047324382412</v>
      </c>
      <c r="AK176" s="75">
        <f t="shared" si="101"/>
        <v>-0.21639524581406927</v>
      </c>
      <c r="AL176" s="75">
        <f t="shared" si="102"/>
        <v>1.4399042684277761</v>
      </c>
      <c r="AM176" s="75">
        <f t="shared" si="103"/>
        <v>0.87698321697870718</v>
      </c>
      <c r="AN176" s="75">
        <f t="shared" si="113"/>
        <v>7.944421417779802</v>
      </c>
      <c r="AO176" s="75">
        <f t="shared" si="113"/>
        <v>7.9444214178085764</v>
      </c>
      <c r="AP176" s="75">
        <f t="shared" si="113"/>
        <v>7.9444214192682248</v>
      </c>
      <c r="AQ176" s="75">
        <f t="shared" si="113"/>
        <v>7.9444214933143238</v>
      </c>
      <c r="AR176" s="75">
        <f t="shared" si="113"/>
        <v>7.9444252494978436</v>
      </c>
      <c r="AS176" s="75">
        <f t="shared" si="113"/>
        <v>7.9446155881240257</v>
      </c>
      <c r="AT176" s="75">
        <f t="shared" si="113"/>
        <v>7.9537878743728507</v>
      </c>
      <c r="AU176" s="75">
        <f t="shared" si="105"/>
        <v>8.1617916961657908</v>
      </c>
    </row>
    <row r="177" spans="1:47" s="75" customFormat="1" ht="12.95" customHeight="1" x14ac:dyDescent="0.2">
      <c r="A177" s="75" t="s">
        <v>129</v>
      </c>
      <c r="B177" s="77"/>
      <c r="C177" s="86">
        <v>45893.404999999999</v>
      </c>
      <c r="D177" s="86"/>
      <c r="E177" s="75">
        <f t="shared" si="91"/>
        <v>498.00561327987498</v>
      </c>
      <c r="F177" s="75">
        <f t="shared" si="114"/>
        <v>498</v>
      </c>
      <c r="G177" s="75">
        <f t="shared" si="109"/>
        <v>1.5892999996140134E-2</v>
      </c>
      <c r="I177" s="75">
        <f t="shared" si="110"/>
        <v>1.5892999996140134E-2</v>
      </c>
      <c r="P177" s="75">
        <f t="shared" si="106"/>
        <v>-3.9432703016413051E-2</v>
      </c>
      <c r="Q177" s="76">
        <f t="shared" si="92"/>
        <v>30874.904999999999</v>
      </c>
      <c r="R177" s="75">
        <f t="shared" si="111"/>
        <v>3.0609334138332364E-3</v>
      </c>
      <c r="S177" s="77">
        <f t="shared" si="112"/>
        <v>0.1</v>
      </c>
      <c r="Z177" s="75">
        <f t="shared" si="93"/>
        <v>498</v>
      </c>
      <c r="AA177" s="75">
        <f t="shared" si="94"/>
        <v>1.6306281149664162E-2</v>
      </c>
      <c r="AB177" s="75">
        <f t="shared" si="95"/>
        <v>-3.9845984169937079E-2</v>
      </c>
      <c r="AC177" s="75">
        <f t="shared" si="96"/>
        <v>5.5325703012553185E-2</v>
      </c>
      <c r="AD177" s="75">
        <f t="shared" si="107"/>
        <v>-4.1328115352402828E-4</v>
      </c>
      <c r="AE177" s="75">
        <f t="shared" si="97"/>
        <v>1.7080131185815143E-8</v>
      </c>
      <c r="AF177" s="75">
        <f t="shared" si="108"/>
        <v>5.5325703012553185E-2</v>
      </c>
      <c r="AG177" s="77"/>
      <c r="AH177" s="75">
        <f t="shared" si="98"/>
        <v>5.5738984166077213E-2</v>
      </c>
      <c r="AI177" s="75">
        <f t="shared" si="99"/>
        <v>0.97151270635194098</v>
      </c>
      <c r="AJ177" s="75">
        <f t="shared" si="100"/>
        <v>0.21905047324382412</v>
      </c>
      <c r="AK177" s="75">
        <f t="shared" si="101"/>
        <v>-0.21639524581406927</v>
      </c>
      <c r="AL177" s="75">
        <f t="shared" si="102"/>
        <v>1.4399042684277761</v>
      </c>
      <c r="AM177" s="75">
        <f t="shared" si="103"/>
        <v>0.87698321697870718</v>
      </c>
      <c r="AN177" s="75">
        <f t="shared" si="113"/>
        <v>7.944421417779802</v>
      </c>
      <c r="AO177" s="75">
        <f t="shared" si="113"/>
        <v>7.9444214178085764</v>
      </c>
      <c r="AP177" s="75">
        <f t="shared" si="113"/>
        <v>7.9444214192682248</v>
      </c>
      <c r="AQ177" s="75">
        <f t="shared" si="113"/>
        <v>7.9444214933143238</v>
      </c>
      <c r="AR177" s="75">
        <f t="shared" si="113"/>
        <v>7.9444252494978436</v>
      </c>
      <c r="AS177" s="75">
        <f t="shared" si="113"/>
        <v>7.9446155881240257</v>
      </c>
      <c r="AT177" s="75">
        <f t="shared" si="113"/>
        <v>7.9537878743728507</v>
      </c>
      <c r="AU177" s="75">
        <f t="shared" si="105"/>
        <v>8.1617916961657908</v>
      </c>
    </row>
    <row r="178" spans="1:47" s="75" customFormat="1" ht="12.95" customHeight="1" x14ac:dyDescent="0.2">
      <c r="A178" s="75" t="s">
        <v>129</v>
      </c>
      <c r="B178" s="77"/>
      <c r="C178" s="86">
        <v>45944.366000000002</v>
      </c>
      <c r="D178" s="86"/>
      <c r="E178" s="75">
        <f t="shared" si="91"/>
        <v>516.00462893387362</v>
      </c>
      <c r="F178" s="75">
        <f t="shared" si="114"/>
        <v>516</v>
      </c>
      <c r="G178" s="75">
        <f t="shared" si="109"/>
        <v>1.3105999998515472E-2</v>
      </c>
      <c r="I178" s="75">
        <f t="shared" si="110"/>
        <v>1.3105999998515472E-2</v>
      </c>
      <c r="P178" s="75">
        <f t="shared" si="106"/>
        <v>-4.0073115751957385E-2</v>
      </c>
      <c r="Q178" s="76">
        <f t="shared" si="92"/>
        <v>30925.866000000002</v>
      </c>
      <c r="R178" s="75">
        <f t="shared" si="111"/>
        <v>2.8280183520021903E-3</v>
      </c>
      <c r="S178" s="77">
        <f t="shared" si="112"/>
        <v>0.1</v>
      </c>
      <c r="Z178" s="75">
        <f t="shared" si="93"/>
        <v>516</v>
      </c>
      <c r="AA178" s="75">
        <f t="shared" si="94"/>
        <v>1.6780992679722502E-2</v>
      </c>
      <c r="AB178" s="75">
        <f t="shared" si="95"/>
        <v>-4.3748108433164415E-2</v>
      </c>
      <c r="AC178" s="75">
        <f t="shared" si="96"/>
        <v>5.3179115750472856E-2</v>
      </c>
      <c r="AD178" s="75">
        <f t="shared" si="107"/>
        <v>-3.6749926812070302E-3</v>
      </c>
      <c r="AE178" s="75">
        <f t="shared" si="97"/>
        <v>1.3505571206925237E-6</v>
      </c>
      <c r="AF178" s="75">
        <f t="shared" si="108"/>
        <v>5.3179115750472856E-2</v>
      </c>
      <c r="AG178" s="77"/>
      <c r="AH178" s="75">
        <f t="shared" si="98"/>
        <v>5.6854108431679887E-2</v>
      </c>
      <c r="AI178" s="75">
        <f t="shared" si="99"/>
        <v>0.97351964878849662</v>
      </c>
      <c r="AJ178" s="75">
        <f t="shared" si="100"/>
        <v>0.22808473238191937</v>
      </c>
      <c r="AK178" s="75">
        <f t="shared" si="101"/>
        <v>-0.21664999263798199</v>
      </c>
      <c r="AL178" s="75">
        <f t="shared" si="102"/>
        <v>1.4491731756451003</v>
      </c>
      <c r="AM178" s="75">
        <f t="shared" si="103"/>
        <v>0.88521554473320607</v>
      </c>
      <c r="AN178" s="75">
        <f t="shared" si="113"/>
        <v>7.9537224869455496</v>
      </c>
      <c r="AO178" s="75">
        <f t="shared" si="113"/>
        <v>7.9537224869942884</v>
      </c>
      <c r="AP178" s="75">
        <f t="shared" si="113"/>
        <v>7.9537224892368501</v>
      </c>
      <c r="AQ178" s="75">
        <f t="shared" si="113"/>
        <v>7.9537225924209318</v>
      </c>
      <c r="AR178" s="75">
        <f t="shared" si="113"/>
        <v>7.9537273399810147</v>
      </c>
      <c r="AS178" s="75">
        <f t="shared" si="113"/>
        <v>7.9539455349639869</v>
      </c>
      <c r="AT178" s="75">
        <f t="shared" si="113"/>
        <v>7.9635071244454707</v>
      </c>
      <c r="AU178" s="75">
        <f t="shared" si="105"/>
        <v>8.1709000165540768</v>
      </c>
    </row>
    <row r="179" spans="1:47" s="75" customFormat="1" ht="12.95" customHeight="1" x14ac:dyDescent="0.2">
      <c r="A179" s="75" t="s">
        <v>130</v>
      </c>
      <c r="B179" s="77"/>
      <c r="C179" s="86">
        <v>46261.481</v>
      </c>
      <c r="D179" s="86"/>
      <c r="E179" s="75">
        <f t="shared" si="91"/>
        <v>628.007098452082</v>
      </c>
      <c r="F179" s="75">
        <f t="shared" si="114"/>
        <v>628</v>
      </c>
      <c r="G179" s="75">
        <f t="shared" si="109"/>
        <v>2.0097999993595295E-2</v>
      </c>
      <c r="I179" s="75">
        <f t="shared" si="110"/>
        <v>2.0097999993595295E-2</v>
      </c>
      <c r="P179" s="75">
        <f t="shared" si="106"/>
        <v>-4.3918254288865484E-2</v>
      </c>
      <c r="Q179" s="76">
        <f t="shared" si="92"/>
        <v>31242.981</v>
      </c>
      <c r="R179" s="75">
        <f t="shared" si="111"/>
        <v>4.0980808123566772E-3</v>
      </c>
      <c r="S179" s="77">
        <f t="shared" si="112"/>
        <v>0.1</v>
      </c>
      <c r="Z179" s="75">
        <f t="shared" si="93"/>
        <v>628</v>
      </c>
      <c r="AA179" s="75">
        <f t="shared" si="94"/>
        <v>1.9810824316559929E-2</v>
      </c>
      <c r="AB179" s="75">
        <f t="shared" si="95"/>
        <v>-4.3631078611830118E-2</v>
      </c>
      <c r="AC179" s="75">
        <f t="shared" si="96"/>
        <v>6.4016254282460772E-2</v>
      </c>
      <c r="AD179" s="75">
        <f t="shared" si="107"/>
        <v>2.8717567703536589E-4</v>
      </c>
      <c r="AE179" s="75">
        <f t="shared" si="97"/>
        <v>8.2469869480720779E-9</v>
      </c>
      <c r="AF179" s="75">
        <f t="shared" si="108"/>
        <v>6.4016254282460772E-2</v>
      </c>
      <c r="AG179" s="77"/>
      <c r="AH179" s="75">
        <f t="shared" si="98"/>
        <v>6.3729078605425413E-2</v>
      </c>
      <c r="AI179" s="75">
        <f t="shared" si="99"/>
        <v>0.98624196648340656</v>
      </c>
      <c r="AJ179" s="75">
        <f t="shared" si="100"/>
        <v>0.28466508382165556</v>
      </c>
      <c r="AK179" s="75">
        <f t="shared" si="101"/>
        <v>-0.21782824615755988</v>
      </c>
      <c r="AL179" s="75">
        <f t="shared" si="102"/>
        <v>1.5077201051896756</v>
      </c>
      <c r="AM179" s="75">
        <f t="shared" si="103"/>
        <v>0.93883260115156908</v>
      </c>
      <c r="AN179" s="75">
        <f t="shared" si="113"/>
        <v>8.0120321394749574</v>
      </c>
      <c r="AO179" s="75">
        <f t="shared" si="113"/>
        <v>8.0120321400677117</v>
      </c>
      <c r="AP179" s="75">
        <f t="shared" si="113"/>
        <v>8.0120321573224853</v>
      </c>
      <c r="AQ179" s="75">
        <f t="shared" si="113"/>
        <v>8.0120326595998002</v>
      </c>
      <c r="AR179" s="75">
        <f t="shared" si="113"/>
        <v>8.0120472799320854</v>
      </c>
      <c r="AS179" s="75">
        <f t="shared" si="113"/>
        <v>8.0124722637957362</v>
      </c>
      <c r="AT179" s="75">
        <f t="shared" si="113"/>
        <v>8.0243669542585891</v>
      </c>
      <c r="AU179" s="75">
        <f t="shared" si="105"/>
        <v>8.2275740100811863</v>
      </c>
    </row>
    <row r="180" spans="1:47" s="75" customFormat="1" ht="12.95" customHeight="1" x14ac:dyDescent="0.2">
      <c r="A180" s="75" t="s">
        <v>131</v>
      </c>
      <c r="B180" s="77"/>
      <c r="C180" s="86">
        <v>46329.436000000002</v>
      </c>
      <c r="D180" s="86"/>
      <c r="E180" s="75">
        <f t="shared" si="91"/>
        <v>652.00825833449085</v>
      </c>
      <c r="F180" s="75">
        <f t="shared" si="114"/>
        <v>652</v>
      </c>
      <c r="G180" s="75">
        <f t="shared" si="109"/>
        <v>2.338199999940116E-2</v>
      </c>
      <c r="I180" s="75">
        <f t="shared" si="110"/>
        <v>2.338199999940116E-2</v>
      </c>
      <c r="P180" s="75">
        <f t="shared" si="106"/>
        <v>-4.4710905985468459E-2</v>
      </c>
      <c r="Q180" s="76">
        <f t="shared" si="92"/>
        <v>31310.936000000002</v>
      </c>
      <c r="R180" s="75">
        <f t="shared" si="111"/>
        <v>4.6366438454642916E-3</v>
      </c>
      <c r="S180" s="77">
        <f t="shared" si="112"/>
        <v>0.1</v>
      </c>
      <c r="Z180" s="75">
        <f t="shared" si="93"/>
        <v>652</v>
      </c>
      <c r="AA180" s="75">
        <f t="shared" si="94"/>
        <v>2.0475422688700222E-2</v>
      </c>
      <c r="AB180" s="75">
        <f t="shared" si="95"/>
        <v>-4.1804328674767521E-2</v>
      </c>
      <c r="AC180" s="75">
        <f t="shared" si="96"/>
        <v>6.8092905984869612E-2</v>
      </c>
      <c r="AD180" s="75">
        <f t="shared" si="107"/>
        <v>2.9065773107009377E-3</v>
      </c>
      <c r="AE180" s="75">
        <f t="shared" si="97"/>
        <v>8.4481916630814954E-7</v>
      </c>
      <c r="AF180" s="75">
        <f t="shared" si="108"/>
        <v>6.8092905984869612E-2</v>
      </c>
      <c r="AG180" s="77"/>
      <c r="AH180" s="75">
        <f t="shared" si="98"/>
        <v>6.5186328674168681E-2</v>
      </c>
      <c r="AI180" s="75">
        <f t="shared" si="99"/>
        <v>0.98901937384210525</v>
      </c>
      <c r="AJ180" s="75">
        <f t="shared" si="100"/>
        <v>0.29685996656623354</v>
      </c>
      <c r="AK180" s="75">
        <f t="shared" si="101"/>
        <v>-0.21798590357980208</v>
      </c>
      <c r="AL180" s="75">
        <f t="shared" si="102"/>
        <v>1.5204657664339616</v>
      </c>
      <c r="AM180" s="75">
        <f t="shared" si="103"/>
        <v>0.95089481888080674</v>
      </c>
      <c r="AN180" s="75">
        <f t="shared" si="113"/>
        <v>8.0246262962377894</v>
      </c>
      <c r="AO180" s="75">
        <f t="shared" si="113"/>
        <v>8.024626297138223</v>
      </c>
      <c r="AP180" s="75">
        <f t="shared" si="113"/>
        <v>8.0246263214317342</v>
      </c>
      <c r="AQ180" s="75">
        <f t="shared" si="113"/>
        <v>8.024626976863944</v>
      </c>
      <c r="AR180" s="75">
        <f t="shared" si="113"/>
        <v>8.0246446593025826</v>
      </c>
      <c r="AS180" s="75">
        <f t="shared" si="113"/>
        <v>8.0251210184157351</v>
      </c>
      <c r="AT180" s="75">
        <f t="shared" si="113"/>
        <v>8.037493737662917</v>
      </c>
      <c r="AU180" s="75">
        <f t="shared" si="105"/>
        <v>8.2397184372655659</v>
      </c>
    </row>
    <row r="181" spans="1:47" s="75" customFormat="1" ht="12.95" customHeight="1" x14ac:dyDescent="0.2">
      <c r="A181" s="75" t="s">
        <v>131</v>
      </c>
      <c r="B181" s="77"/>
      <c r="C181" s="86">
        <v>46329.436999999998</v>
      </c>
      <c r="D181" s="86"/>
      <c r="E181" s="75">
        <f t="shared" si="91"/>
        <v>652.00861152645325</v>
      </c>
      <c r="F181" s="75">
        <f t="shared" si="114"/>
        <v>652</v>
      </c>
      <c r="G181" s="75">
        <f t="shared" si="109"/>
        <v>2.4381999995966908E-2</v>
      </c>
      <c r="I181" s="75">
        <f t="shared" si="110"/>
        <v>2.4381999995966908E-2</v>
      </c>
      <c r="P181" s="75">
        <f t="shared" si="106"/>
        <v>-4.4710905985468459E-2</v>
      </c>
      <c r="Q181" s="76">
        <f t="shared" si="92"/>
        <v>31310.936999999998</v>
      </c>
      <c r="R181" s="75">
        <f t="shared" si="111"/>
        <v>4.7738296569594663E-3</v>
      </c>
      <c r="S181" s="77">
        <f t="shared" si="112"/>
        <v>0.1</v>
      </c>
      <c r="Z181" s="75">
        <f t="shared" si="93"/>
        <v>652</v>
      </c>
      <c r="AA181" s="75">
        <f t="shared" si="94"/>
        <v>2.0475422688700222E-2</v>
      </c>
      <c r="AB181" s="75">
        <f t="shared" si="95"/>
        <v>-4.0804328678201773E-2</v>
      </c>
      <c r="AC181" s="75">
        <f t="shared" si="96"/>
        <v>6.909290598143536E-2</v>
      </c>
      <c r="AD181" s="75">
        <f t="shared" si="107"/>
        <v>3.9065773072666857E-3</v>
      </c>
      <c r="AE181" s="75">
        <f t="shared" si="97"/>
        <v>1.5261346257651031E-6</v>
      </c>
      <c r="AF181" s="75">
        <f t="shared" si="108"/>
        <v>6.909290598143536E-2</v>
      </c>
      <c r="AG181" s="77"/>
      <c r="AH181" s="75">
        <f t="shared" si="98"/>
        <v>6.5186328674168681E-2</v>
      </c>
      <c r="AI181" s="75">
        <f t="shared" si="99"/>
        <v>0.98901937384210525</v>
      </c>
      <c r="AJ181" s="75">
        <f t="shared" si="100"/>
        <v>0.29685996656623354</v>
      </c>
      <c r="AK181" s="75">
        <f t="shared" si="101"/>
        <v>-0.21798590357980208</v>
      </c>
      <c r="AL181" s="75">
        <f t="shared" si="102"/>
        <v>1.5204657664339616</v>
      </c>
      <c r="AM181" s="75">
        <f t="shared" si="103"/>
        <v>0.95089481888080674</v>
      </c>
      <c r="AN181" s="75">
        <f t="shared" ref="AN181:AT196" si="115">$AU181+$AB$7*SIN(AO181)</f>
        <v>8.0246262962377894</v>
      </c>
      <c r="AO181" s="75">
        <f t="shared" si="115"/>
        <v>8.024626297138223</v>
      </c>
      <c r="AP181" s="75">
        <f t="shared" si="115"/>
        <v>8.0246263214317342</v>
      </c>
      <c r="AQ181" s="75">
        <f t="shared" si="115"/>
        <v>8.024626976863944</v>
      </c>
      <c r="AR181" s="75">
        <f t="shared" si="115"/>
        <v>8.0246446593025826</v>
      </c>
      <c r="AS181" s="75">
        <f t="shared" si="115"/>
        <v>8.0251210184157351</v>
      </c>
      <c r="AT181" s="75">
        <f t="shared" si="115"/>
        <v>8.037493737662917</v>
      </c>
      <c r="AU181" s="75">
        <f t="shared" si="105"/>
        <v>8.2397184372655659</v>
      </c>
    </row>
    <row r="182" spans="1:47" s="75" customFormat="1" ht="12.95" customHeight="1" x14ac:dyDescent="0.2">
      <c r="A182" s="75" t="s">
        <v>132</v>
      </c>
      <c r="B182" s="77"/>
      <c r="C182" s="86">
        <v>46612.563000000002</v>
      </c>
      <c r="D182" s="86"/>
      <c r="E182" s="75">
        <f t="shared" si="91"/>
        <v>752.00643939587883</v>
      </c>
      <c r="F182" s="75">
        <f t="shared" si="114"/>
        <v>752</v>
      </c>
      <c r="G182" s="75">
        <f t="shared" si="109"/>
        <v>1.8231999994895887E-2</v>
      </c>
      <c r="I182" s="75">
        <f t="shared" si="110"/>
        <v>1.8231999994895887E-2</v>
      </c>
      <c r="P182" s="75">
        <f t="shared" si="106"/>
        <v>-4.7894687147725656E-2</v>
      </c>
      <c r="Q182" s="76">
        <f t="shared" si="92"/>
        <v>31594.063000000002</v>
      </c>
      <c r="R182" s="75">
        <f t="shared" si="111"/>
        <v>4.3727387524581489E-3</v>
      </c>
      <c r="S182" s="77">
        <f t="shared" si="112"/>
        <v>0.1</v>
      </c>
      <c r="Z182" s="75">
        <f t="shared" si="93"/>
        <v>752</v>
      </c>
      <c r="AA182" s="75">
        <f t="shared" si="94"/>
        <v>2.3292628433365853E-2</v>
      </c>
      <c r="AB182" s="75">
        <f t="shared" si="95"/>
        <v>-5.2955315586195623E-2</v>
      </c>
      <c r="AC182" s="75">
        <f t="shared" si="96"/>
        <v>6.6126687142621543E-2</v>
      </c>
      <c r="AD182" s="75">
        <f t="shared" si="107"/>
        <v>-5.0606284384699662E-3</v>
      </c>
      <c r="AE182" s="75">
        <f t="shared" si="97"/>
        <v>2.5609960192250971E-6</v>
      </c>
      <c r="AF182" s="75">
        <f t="shared" si="108"/>
        <v>6.6126687142621543E-2</v>
      </c>
      <c r="AG182" s="77"/>
      <c r="AH182" s="75">
        <f t="shared" si="98"/>
        <v>7.1187315581091509E-2</v>
      </c>
      <c r="AI182" s="75">
        <f t="shared" si="99"/>
        <v>1.0007767748228025</v>
      </c>
      <c r="AJ182" s="75">
        <f t="shared" si="100"/>
        <v>0.34786430608622637</v>
      </c>
      <c r="AK182" s="75">
        <f t="shared" si="101"/>
        <v>-0.21826091022259772</v>
      </c>
      <c r="AL182" s="75">
        <f t="shared" si="102"/>
        <v>1.5743552395773113</v>
      </c>
      <c r="AM182" s="75">
        <f t="shared" si="103"/>
        <v>1.003565260771573</v>
      </c>
      <c r="AN182" s="75">
        <f t="shared" si="115"/>
        <v>8.0774868700330984</v>
      </c>
      <c r="AO182" s="75">
        <f t="shared" si="115"/>
        <v>8.0774868739527221</v>
      </c>
      <c r="AP182" s="75">
        <f t="shared" si="115"/>
        <v>8.0774869549741144</v>
      </c>
      <c r="AQ182" s="75">
        <f t="shared" si="115"/>
        <v>8.0774886297372834</v>
      </c>
      <c r="AR182" s="75">
        <f t="shared" si="115"/>
        <v>8.0775232453825421</v>
      </c>
      <c r="AS182" s="75">
        <f t="shared" si="115"/>
        <v>8.0782375388924645</v>
      </c>
      <c r="AT182" s="75">
        <f t="shared" si="115"/>
        <v>8.0925079803065199</v>
      </c>
      <c r="AU182" s="75">
        <f t="shared" si="105"/>
        <v>8.2903202172004864</v>
      </c>
    </row>
    <row r="183" spans="1:47" s="75" customFormat="1" ht="12.95" customHeight="1" x14ac:dyDescent="0.2">
      <c r="A183" s="75" t="s">
        <v>133</v>
      </c>
      <c r="B183" s="77"/>
      <c r="C183" s="86">
        <v>46700.339</v>
      </c>
      <c r="D183" s="86"/>
      <c r="E183" s="75">
        <f t="shared" si="91"/>
        <v>783.00821718762654</v>
      </c>
      <c r="F183" s="75">
        <f t="shared" si="114"/>
        <v>783</v>
      </c>
      <c r="G183" s="75">
        <f t="shared" si="109"/>
        <v>2.3265499999979511E-2</v>
      </c>
      <c r="I183" s="75">
        <f t="shared" si="110"/>
        <v>2.3265499999979511E-2</v>
      </c>
      <c r="P183" s="75">
        <f t="shared" si="106"/>
        <v>-4.8842708344341804E-2</v>
      </c>
      <c r="Q183" s="76">
        <f t="shared" si="92"/>
        <v>31681.839</v>
      </c>
      <c r="R183" s="75">
        <f t="shared" si="111"/>
        <v>5.1995937106280501E-3</v>
      </c>
      <c r="S183" s="77">
        <f t="shared" si="112"/>
        <v>0.1</v>
      </c>
      <c r="Z183" s="75">
        <f t="shared" si="93"/>
        <v>783</v>
      </c>
      <c r="AA183" s="75">
        <f t="shared" si="94"/>
        <v>2.4179412390455915E-2</v>
      </c>
      <c r="AB183" s="75">
        <f t="shared" si="95"/>
        <v>-4.9756620734818208E-2</v>
      </c>
      <c r="AC183" s="75">
        <f t="shared" si="96"/>
        <v>7.2108208344321315E-2</v>
      </c>
      <c r="AD183" s="75">
        <f t="shared" si="107"/>
        <v>-9.1391239047640405E-4</v>
      </c>
      <c r="AE183" s="75">
        <f t="shared" si="97"/>
        <v>8.352358574662953E-8</v>
      </c>
      <c r="AF183" s="75">
        <f t="shared" si="108"/>
        <v>7.2108208344321315E-2</v>
      </c>
      <c r="AG183" s="77"/>
      <c r="AH183" s="75">
        <f t="shared" si="98"/>
        <v>7.3022120734797719E-2</v>
      </c>
      <c r="AI183" s="75">
        <f t="shared" si="99"/>
        <v>1.0044797017809455</v>
      </c>
      <c r="AJ183" s="75">
        <f t="shared" si="100"/>
        <v>0.36372072672070788</v>
      </c>
      <c r="AK183" s="75">
        <f t="shared" si="101"/>
        <v>-0.21821631603130873</v>
      </c>
      <c r="AL183" s="75">
        <f t="shared" si="102"/>
        <v>1.5913221643231816</v>
      </c>
      <c r="AM183" s="75">
        <f t="shared" si="103"/>
        <v>1.0207394125834619</v>
      </c>
      <c r="AN183" s="75">
        <f t="shared" si="115"/>
        <v>8.0940013384748699</v>
      </c>
      <c r="AO183" s="75">
        <f t="shared" si="115"/>
        <v>8.0940013442486674</v>
      </c>
      <c r="AP183" s="75">
        <f t="shared" si="115"/>
        <v>8.0940014555278132</v>
      </c>
      <c r="AQ183" s="75">
        <f t="shared" si="115"/>
        <v>8.0940036002152542</v>
      </c>
      <c r="AR183" s="75">
        <f t="shared" si="115"/>
        <v>8.0940449311916502</v>
      </c>
      <c r="AS183" s="75">
        <f t="shared" si="115"/>
        <v>8.0948400754041572</v>
      </c>
      <c r="AT183" s="75">
        <f t="shared" si="115"/>
        <v>8.1096657824391336</v>
      </c>
      <c r="AU183" s="75">
        <f t="shared" si="105"/>
        <v>8.3060067689803105</v>
      </c>
    </row>
    <row r="184" spans="1:47" s="75" customFormat="1" ht="12.95" customHeight="1" x14ac:dyDescent="0.2">
      <c r="A184" s="75" t="s">
        <v>134</v>
      </c>
      <c r="B184" s="77"/>
      <c r="C184" s="86">
        <v>46932.514999999999</v>
      </c>
      <c r="D184" s="86"/>
      <c r="E184" s="75">
        <f t="shared" si="91"/>
        <v>865.01091451465197</v>
      </c>
      <c r="F184" s="75">
        <f t="shared" si="114"/>
        <v>865</v>
      </c>
      <c r="G184" s="75">
        <f t="shared" si="109"/>
        <v>3.0902499995136168E-2</v>
      </c>
      <c r="I184" s="75">
        <f t="shared" si="110"/>
        <v>3.0902499995136168E-2</v>
      </c>
      <c r="P184" s="75">
        <f t="shared" si="106"/>
        <v>-5.1261502745858299E-2</v>
      </c>
      <c r="Q184" s="76">
        <f t="shared" si="92"/>
        <v>31914.014999999999</v>
      </c>
      <c r="R184" s="75">
        <f t="shared" si="111"/>
        <v>6.7509233464221477E-3</v>
      </c>
      <c r="S184" s="77">
        <f t="shared" si="112"/>
        <v>0.1</v>
      </c>
      <c r="Z184" s="75">
        <f t="shared" si="93"/>
        <v>865</v>
      </c>
      <c r="AA184" s="75">
        <f t="shared" si="94"/>
        <v>2.6548411064325102E-2</v>
      </c>
      <c r="AB184" s="75">
        <f t="shared" si="95"/>
        <v>-4.6907413815047233E-2</v>
      </c>
      <c r="AC184" s="75">
        <f t="shared" si="96"/>
        <v>8.2164002740994474E-2</v>
      </c>
      <c r="AD184" s="75">
        <f t="shared" si="107"/>
        <v>4.3540889308110661E-3</v>
      </c>
      <c r="AE184" s="75">
        <f t="shared" si="97"/>
        <v>1.8958090417411454E-6</v>
      </c>
      <c r="AF184" s="75">
        <f t="shared" si="108"/>
        <v>8.2164002740994474E-2</v>
      </c>
      <c r="AG184" s="77"/>
      <c r="AH184" s="75">
        <f t="shared" si="98"/>
        <v>7.7809913810183401E-2</v>
      </c>
      <c r="AI184" s="75">
        <f t="shared" si="99"/>
        <v>1.0143985809920162</v>
      </c>
      <c r="AJ184" s="75">
        <f t="shared" si="100"/>
        <v>0.40570530880046923</v>
      </c>
      <c r="AK184" s="75">
        <f t="shared" si="101"/>
        <v>-0.21778684344041208</v>
      </c>
      <c r="AL184" s="75">
        <f t="shared" si="102"/>
        <v>1.6368134337323943</v>
      </c>
      <c r="AM184" s="75">
        <f t="shared" si="103"/>
        <v>1.0682962743644955</v>
      </c>
      <c r="AN184" s="75">
        <f t="shared" si="115"/>
        <v>8.1379809755075705</v>
      </c>
      <c r="AO184" s="75">
        <f t="shared" si="115"/>
        <v>8.137980989843415</v>
      </c>
      <c r="AP184" s="75">
        <f t="shared" si="115"/>
        <v>8.1379812242559684</v>
      </c>
      <c r="AQ184" s="75">
        <f t="shared" si="115"/>
        <v>8.1379850572259897</v>
      </c>
      <c r="AR184" s="75">
        <f t="shared" si="115"/>
        <v>8.1380477244580067</v>
      </c>
      <c r="AS184" s="75">
        <f t="shared" si="115"/>
        <v>8.1390704029264551</v>
      </c>
      <c r="AT184" s="75">
        <f t="shared" si="115"/>
        <v>8.1552828570937219</v>
      </c>
      <c r="AU184" s="75">
        <f t="shared" si="105"/>
        <v>8.3475002285269451</v>
      </c>
    </row>
    <row r="185" spans="1:47" s="75" customFormat="1" ht="12.95" customHeight="1" x14ac:dyDescent="0.2">
      <c r="A185" s="75" t="s">
        <v>135</v>
      </c>
      <c r="B185" s="77"/>
      <c r="C185" s="86">
        <v>47068.42</v>
      </c>
      <c r="D185" s="86"/>
      <c r="E185" s="75">
        <f t="shared" si="91"/>
        <v>913.01146831965036</v>
      </c>
      <c r="F185" s="75">
        <f t="shared" si="114"/>
        <v>913</v>
      </c>
      <c r="G185" s="75">
        <f t="shared" si="109"/>
        <v>3.2470499994815327E-2</v>
      </c>
      <c r="I185" s="75">
        <f t="shared" si="110"/>
        <v>3.2470499994815327E-2</v>
      </c>
      <c r="P185" s="75">
        <f t="shared" si="106"/>
        <v>-5.261753161655934E-2</v>
      </c>
      <c r="Q185" s="76">
        <f t="shared" si="92"/>
        <v>32049.919999999998</v>
      </c>
      <c r="R185" s="75">
        <f t="shared" si="111"/>
        <v>7.2399731234982943E-3</v>
      </c>
      <c r="S185" s="77">
        <f t="shared" si="112"/>
        <v>0.1</v>
      </c>
      <c r="Z185" s="75">
        <f t="shared" si="93"/>
        <v>913</v>
      </c>
      <c r="AA185" s="75">
        <f t="shared" si="94"/>
        <v>2.7946967764163014E-2</v>
      </c>
      <c r="AB185" s="75">
        <f t="shared" si="95"/>
        <v>-4.8093999385907027E-2</v>
      </c>
      <c r="AC185" s="75">
        <f t="shared" si="96"/>
        <v>8.5088031611374668E-2</v>
      </c>
      <c r="AD185" s="75">
        <f t="shared" si="107"/>
        <v>4.5235322306523135E-3</v>
      </c>
      <c r="AE185" s="75">
        <f t="shared" si="97"/>
        <v>2.0462343841750294E-6</v>
      </c>
      <c r="AF185" s="75">
        <f t="shared" si="108"/>
        <v>8.5088031611374668E-2</v>
      </c>
      <c r="AG185" s="77"/>
      <c r="AH185" s="75">
        <f t="shared" si="98"/>
        <v>8.0564499380722354E-2</v>
      </c>
      <c r="AI185" s="75">
        <f t="shared" si="99"/>
        <v>1.0202832865092137</v>
      </c>
      <c r="AJ185" s="75">
        <f t="shared" si="100"/>
        <v>0.4302758424405726</v>
      </c>
      <c r="AK185" s="75">
        <f t="shared" si="101"/>
        <v>-0.21731777791682705</v>
      </c>
      <c r="AL185" s="75">
        <f t="shared" si="102"/>
        <v>1.6638613962540305</v>
      </c>
      <c r="AM185" s="75">
        <f t="shared" si="103"/>
        <v>1.0976809226417301</v>
      </c>
      <c r="AN185" s="75">
        <f t="shared" si="115"/>
        <v>8.1639269345393473</v>
      </c>
      <c r="AO185" s="75">
        <f t="shared" si="115"/>
        <v>8.1639269574453976</v>
      </c>
      <c r="AP185" s="75">
        <f t="shared" si="115"/>
        <v>8.1639273015274885</v>
      </c>
      <c r="AQ185" s="75">
        <f t="shared" si="115"/>
        <v>8.1639324700950304</v>
      </c>
      <c r="AR185" s="75">
        <f t="shared" si="115"/>
        <v>8.164010098773165</v>
      </c>
      <c r="AS185" s="75">
        <f t="shared" si="115"/>
        <v>8.1651737788682563</v>
      </c>
      <c r="AT185" s="75">
        <f t="shared" si="115"/>
        <v>8.1821395521682181</v>
      </c>
      <c r="AU185" s="75">
        <f t="shared" si="105"/>
        <v>8.371789082895706</v>
      </c>
    </row>
    <row r="186" spans="1:47" s="75" customFormat="1" ht="12.95" customHeight="1" x14ac:dyDescent="0.2">
      <c r="A186" s="75" t="s">
        <v>136</v>
      </c>
      <c r="B186" s="77"/>
      <c r="C186" s="86">
        <v>47068.423000000003</v>
      </c>
      <c r="D186" s="86"/>
      <c r="E186" s="75">
        <f t="shared" si="91"/>
        <v>913.01252789554246</v>
      </c>
      <c r="F186" s="75">
        <f t="shared" si="114"/>
        <v>913</v>
      </c>
      <c r="G186" s="75">
        <f t="shared" si="109"/>
        <v>3.5470499999064486E-2</v>
      </c>
      <c r="I186" s="75">
        <f t="shared" si="110"/>
        <v>3.5470499999064486E-2</v>
      </c>
      <c r="P186" s="75">
        <f t="shared" si="106"/>
        <v>-5.261753161655934E-2</v>
      </c>
      <c r="Q186" s="76">
        <f t="shared" si="92"/>
        <v>32049.923000000003</v>
      </c>
      <c r="R186" s="75">
        <f t="shared" si="111"/>
        <v>7.7595013139151433E-3</v>
      </c>
      <c r="S186" s="77">
        <f t="shared" si="112"/>
        <v>0.1</v>
      </c>
      <c r="Z186" s="75">
        <f t="shared" si="93"/>
        <v>913</v>
      </c>
      <c r="AA186" s="75">
        <f t="shared" si="94"/>
        <v>2.7946967764163014E-2</v>
      </c>
      <c r="AB186" s="75">
        <f t="shared" si="95"/>
        <v>-4.5093999381657868E-2</v>
      </c>
      <c r="AC186" s="75">
        <f t="shared" si="96"/>
        <v>8.8088031615623827E-2</v>
      </c>
      <c r="AD186" s="75">
        <f t="shared" si="107"/>
        <v>7.5235322349014727E-3</v>
      </c>
      <c r="AE186" s="75">
        <f t="shared" si="97"/>
        <v>5.660353728960155E-6</v>
      </c>
      <c r="AF186" s="75">
        <f t="shared" si="108"/>
        <v>8.8088031615623827E-2</v>
      </c>
      <c r="AG186" s="77"/>
      <c r="AH186" s="75">
        <f t="shared" si="98"/>
        <v>8.0564499380722354E-2</v>
      </c>
      <c r="AI186" s="75">
        <f t="shared" si="99"/>
        <v>1.0202832865092137</v>
      </c>
      <c r="AJ186" s="75">
        <f t="shared" si="100"/>
        <v>0.4302758424405726</v>
      </c>
      <c r="AK186" s="75">
        <f t="shared" si="101"/>
        <v>-0.21731777791682705</v>
      </c>
      <c r="AL186" s="75">
        <f t="shared" si="102"/>
        <v>1.6638613962540305</v>
      </c>
      <c r="AM186" s="75">
        <f t="shared" si="103"/>
        <v>1.0976809226417301</v>
      </c>
      <c r="AN186" s="75">
        <f t="shared" si="115"/>
        <v>8.1639269345393473</v>
      </c>
      <c r="AO186" s="75">
        <f t="shared" si="115"/>
        <v>8.1639269574453976</v>
      </c>
      <c r="AP186" s="75">
        <f t="shared" si="115"/>
        <v>8.1639273015274885</v>
      </c>
      <c r="AQ186" s="75">
        <f t="shared" si="115"/>
        <v>8.1639324700950304</v>
      </c>
      <c r="AR186" s="75">
        <f t="shared" si="115"/>
        <v>8.164010098773165</v>
      </c>
      <c r="AS186" s="75">
        <f t="shared" si="115"/>
        <v>8.1651737788682563</v>
      </c>
      <c r="AT186" s="75">
        <f t="shared" si="115"/>
        <v>8.1821395521682181</v>
      </c>
      <c r="AU186" s="75">
        <f t="shared" si="105"/>
        <v>8.371789082895706</v>
      </c>
    </row>
    <row r="187" spans="1:47" s="75" customFormat="1" ht="12.95" customHeight="1" x14ac:dyDescent="0.2">
      <c r="A187" s="75" t="s">
        <v>137</v>
      </c>
      <c r="B187" s="77"/>
      <c r="C187" s="86">
        <v>47170.351000000002</v>
      </c>
      <c r="D187" s="86"/>
      <c r="E187" s="75">
        <f t="shared" si="91"/>
        <v>949.01267835531894</v>
      </c>
      <c r="F187" s="75">
        <f t="shared" si="114"/>
        <v>949</v>
      </c>
      <c r="G187" s="75">
        <f t="shared" si="109"/>
        <v>3.5896499997761566E-2</v>
      </c>
      <c r="I187" s="75">
        <f t="shared" si="110"/>
        <v>3.5896499997761566E-2</v>
      </c>
      <c r="P187" s="75">
        <f t="shared" si="106"/>
        <v>-5.3605548661316428E-2</v>
      </c>
      <c r="Q187" s="76">
        <f t="shared" si="92"/>
        <v>32151.851000000002</v>
      </c>
      <c r="R187" s="75">
        <f t="shared" si="111"/>
        <v>8.0106167141719645E-3</v>
      </c>
      <c r="S187" s="77">
        <f t="shared" si="112"/>
        <v>0.1</v>
      </c>
      <c r="Z187" s="75">
        <f t="shared" si="93"/>
        <v>949</v>
      </c>
      <c r="AA187" s="75">
        <f t="shared" si="94"/>
        <v>2.8999637186049344E-2</v>
      </c>
      <c r="AB187" s="75">
        <f t="shared" si="95"/>
        <v>-4.6708685849604206E-2</v>
      </c>
      <c r="AC187" s="75">
        <f t="shared" si="96"/>
        <v>8.9502048659077987E-2</v>
      </c>
      <c r="AD187" s="75">
        <f t="shared" si="107"/>
        <v>6.8968628117122219E-3</v>
      </c>
      <c r="AE187" s="75">
        <f t="shared" si="97"/>
        <v>4.7566716643579013E-6</v>
      </c>
      <c r="AF187" s="75">
        <f t="shared" si="108"/>
        <v>8.9502048659077987E-2</v>
      </c>
      <c r="AG187" s="77"/>
      <c r="AH187" s="75">
        <f t="shared" si="98"/>
        <v>8.2605185847365772E-2</v>
      </c>
      <c r="AI187" s="75">
        <f t="shared" si="99"/>
        <v>1.0247321248362224</v>
      </c>
      <c r="AJ187" s="75">
        <f t="shared" si="100"/>
        <v>0.44868283275416088</v>
      </c>
      <c r="AK187" s="75">
        <f t="shared" si="101"/>
        <v>-0.2168565201035185</v>
      </c>
      <c r="AL187" s="75">
        <f t="shared" si="102"/>
        <v>1.6843540078916237</v>
      </c>
      <c r="AM187" s="75">
        <f t="shared" si="103"/>
        <v>1.1205308338490649</v>
      </c>
      <c r="AN187" s="75">
        <f t="shared" si="115"/>
        <v>8.1834852750176807</v>
      </c>
      <c r="AO187" s="75">
        <f t="shared" si="115"/>
        <v>8.1834853067467659</v>
      </c>
      <c r="AP187" s="75">
        <f t="shared" si="115"/>
        <v>8.1834857560149583</v>
      </c>
      <c r="AQ187" s="75">
        <f t="shared" si="115"/>
        <v>8.1834921173677575</v>
      </c>
      <c r="AR187" s="75">
        <f t="shared" si="115"/>
        <v>8.1835821773942641</v>
      </c>
      <c r="AS187" s="75">
        <f t="shared" si="115"/>
        <v>8.1848546563214697</v>
      </c>
      <c r="AT187" s="75">
        <f t="shared" si="115"/>
        <v>8.2023555787076621</v>
      </c>
      <c r="AU187" s="75">
        <f t="shared" si="105"/>
        <v>8.3900057236722763</v>
      </c>
    </row>
    <row r="188" spans="1:47" s="75" customFormat="1" ht="12.95" customHeight="1" x14ac:dyDescent="0.2">
      <c r="A188" s="75" t="s">
        <v>138</v>
      </c>
      <c r="B188" s="77"/>
      <c r="C188" s="86">
        <v>47368.544000000002</v>
      </c>
      <c r="D188" s="86"/>
      <c r="E188" s="75">
        <f t="shared" si="91"/>
        <v>1019.0128531853406</v>
      </c>
      <c r="F188" s="75">
        <f t="shared" si="114"/>
        <v>1019</v>
      </c>
      <c r="G188" s="75">
        <f t="shared" si="109"/>
        <v>3.639149999798974E-2</v>
      </c>
      <c r="I188" s="75">
        <f t="shared" si="110"/>
        <v>3.639149999798974E-2</v>
      </c>
      <c r="P188" s="75">
        <f t="shared" si="106"/>
        <v>-5.5455524200277398E-2</v>
      </c>
      <c r="Q188" s="76">
        <f t="shared" si="92"/>
        <v>32350.044000000002</v>
      </c>
      <c r="R188" s="75">
        <f t="shared" si="111"/>
        <v>8.4358758540770684E-3</v>
      </c>
      <c r="S188" s="77">
        <f t="shared" si="112"/>
        <v>0.1</v>
      </c>
      <c r="Z188" s="75">
        <f t="shared" si="93"/>
        <v>1019</v>
      </c>
      <c r="AA188" s="75">
        <f t="shared" si="94"/>
        <v>3.1051079169605644E-2</v>
      </c>
      <c r="AB188" s="75">
        <f t="shared" si="95"/>
        <v>-5.0115103371893302E-2</v>
      </c>
      <c r="AC188" s="75">
        <f t="shared" si="96"/>
        <v>9.1847024198267138E-2</v>
      </c>
      <c r="AD188" s="75">
        <f t="shared" si="107"/>
        <v>5.3404208283840959E-3</v>
      </c>
      <c r="AE188" s="75">
        <f t="shared" si="97"/>
        <v>2.8520094624238673E-6</v>
      </c>
      <c r="AF188" s="75">
        <f t="shared" si="108"/>
        <v>9.1847024198267138E-2</v>
      </c>
      <c r="AG188" s="77"/>
      <c r="AH188" s="75">
        <f t="shared" si="98"/>
        <v>8.6506603369883042E-2</v>
      </c>
      <c r="AI188" s="75">
        <f t="shared" si="99"/>
        <v>1.0334623027935368</v>
      </c>
      <c r="AJ188" s="75">
        <f t="shared" si="100"/>
        <v>0.48437850812989697</v>
      </c>
      <c r="AK188" s="75">
        <f t="shared" si="101"/>
        <v>-0.2156819477890439</v>
      </c>
      <c r="AL188" s="75">
        <f t="shared" si="102"/>
        <v>1.7247157024142441</v>
      </c>
      <c r="AM188" s="75">
        <f t="shared" si="103"/>
        <v>1.167110172339159</v>
      </c>
      <c r="AN188" s="75">
        <f t="shared" si="115"/>
        <v>8.2217602449075073</v>
      </c>
      <c r="AO188" s="75">
        <f t="shared" si="115"/>
        <v>8.2217603015437621</v>
      </c>
      <c r="AP188" s="75">
        <f t="shared" si="115"/>
        <v>8.2217610232557661</v>
      </c>
      <c r="AQ188" s="75">
        <f t="shared" si="115"/>
        <v>8.2217702198651033</v>
      </c>
      <c r="AR188" s="75">
        <f t="shared" si="115"/>
        <v>8.2218873909201164</v>
      </c>
      <c r="AS188" s="75">
        <f t="shared" si="115"/>
        <v>8.223377124659665</v>
      </c>
      <c r="AT188" s="75">
        <f t="shared" si="115"/>
        <v>8.2418421581878523</v>
      </c>
      <c r="AU188" s="75">
        <f t="shared" si="105"/>
        <v>8.4254269696267201</v>
      </c>
    </row>
    <row r="189" spans="1:47" s="75" customFormat="1" ht="12.95" customHeight="1" x14ac:dyDescent="0.2">
      <c r="A189" s="75" t="s">
        <v>139</v>
      </c>
      <c r="B189" s="77"/>
      <c r="C189" s="86">
        <v>47456.36</v>
      </c>
      <c r="D189" s="86"/>
      <c r="E189" s="75">
        <f t="shared" si="91"/>
        <v>1050.0287586556303</v>
      </c>
      <c r="F189" s="75">
        <f t="shared" si="114"/>
        <v>1050</v>
      </c>
      <c r="P189" s="75">
        <f t="shared" si="106"/>
        <v>-5.6244768186152788E-2</v>
      </c>
      <c r="Q189" s="76">
        <f t="shared" si="92"/>
        <v>32437.86</v>
      </c>
      <c r="S189" s="77"/>
      <c r="U189" s="17">
        <v>8.1424999996670522E-2</v>
      </c>
      <c r="Z189" s="75">
        <f t="shared" si="93"/>
        <v>1050</v>
      </c>
      <c r="AA189" s="75">
        <f t="shared" si="94"/>
        <v>3.1959741629199456E-2</v>
      </c>
      <c r="AB189" s="75">
        <f t="shared" si="95"/>
        <v>-9999</v>
      </c>
      <c r="AC189" s="75">
        <f t="shared" si="96"/>
        <v>5.6244768186152788E-2</v>
      </c>
      <c r="AD189" s="75">
        <f t="shared" si="107"/>
        <v>-9999</v>
      </c>
      <c r="AE189" s="75">
        <f t="shared" si="97"/>
        <v>0</v>
      </c>
      <c r="AF189" s="75">
        <f t="shared" si="108"/>
        <v>-9999</v>
      </c>
      <c r="AG189" s="77"/>
      <c r="AH189" s="75">
        <f t="shared" si="98"/>
        <v>8.8204509815352244E-2</v>
      </c>
      <c r="AI189" s="75">
        <f t="shared" si="99"/>
        <v>1.0373592940964234</v>
      </c>
      <c r="AJ189" s="75">
        <f t="shared" si="100"/>
        <v>0.50012857983455183</v>
      </c>
      <c r="AK189" s="75">
        <f t="shared" si="101"/>
        <v>-0.2150411854853371</v>
      </c>
      <c r="AL189" s="75">
        <f t="shared" si="102"/>
        <v>1.7428103189947355</v>
      </c>
      <c r="AM189" s="75">
        <f t="shared" si="103"/>
        <v>1.1887099021542225</v>
      </c>
      <c r="AN189" s="75">
        <f t="shared" si="115"/>
        <v>8.2388146955280224</v>
      </c>
      <c r="AO189" s="75">
        <f t="shared" si="115"/>
        <v>8.2388147672681029</v>
      </c>
      <c r="AP189" s="75">
        <f t="shared" si="115"/>
        <v>8.2388156428226811</v>
      </c>
      <c r="AQ189" s="75">
        <f t="shared" si="115"/>
        <v>8.2388263284098766</v>
      </c>
      <c r="AR189" s="75">
        <f t="shared" si="115"/>
        <v>8.2389567165040241</v>
      </c>
      <c r="AS189" s="75">
        <f t="shared" si="115"/>
        <v>8.2405443774767715</v>
      </c>
      <c r="AT189" s="75">
        <f t="shared" si="115"/>
        <v>8.2594029678576124</v>
      </c>
      <c r="AU189" s="75">
        <f t="shared" si="105"/>
        <v>8.441113521406546</v>
      </c>
    </row>
    <row r="190" spans="1:47" s="75" customFormat="1" ht="12.95" customHeight="1" x14ac:dyDescent="0.2">
      <c r="A190" s="75" t="s">
        <v>140</v>
      </c>
      <c r="B190" s="77"/>
      <c r="C190" s="86">
        <v>47654.502</v>
      </c>
      <c r="D190" s="86"/>
      <c r="E190" s="75">
        <f t="shared" si="91"/>
        <v>1120.0109206955117</v>
      </c>
      <c r="F190" s="75">
        <f t="shared" si="114"/>
        <v>1120</v>
      </c>
      <c r="G190" s="75">
        <f t="shared" ref="G190:G221" si="116">+C190-(C$7+F190*C$8)</f>
        <v>3.0919999997422565E-2</v>
      </c>
      <c r="I190" s="75">
        <f t="shared" ref="I190:I225" si="117">+G190</f>
        <v>3.0919999997422565E-2</v>
      </c>
      <c r="P190" s="75">
        <f t="shared" si="106"/>
        <v>-5.7959120325338835E-2</v>
      </c>
      <c r="Q190" s="76">
        <f t="shared" si="92"/>
        <v>32636.002</v>
      </c>
      <c r="R190" s="75">
        <f t="shared" ref="R190:R221" si="118">+(P190-G190)^2</f>
        <v>7.8994980293479004E-3</v>
      </c>
      <c r="S190" s="77">
        <f t="shared" ref="S190:S225" si="119">S$16</f>
        <v>0.1</v>
      </c>
      <c r="Z190" s="75">
        <f t="shared" si="93"/>
        <v>1120</v>
      </c>
      <c r="AA190" s="75">
        <f t="shared" si="94"/>
        <v>3.4006853413031522E-2</v>
      </c>
      <c r="AB190" s="75">
        <f t="shared" si="95"/>
        <v>-6.1045973740947793E-2</v>
      </c>
      <c r="AC190" s="75">
        <f t="shared" si="96"/>
        <v>8.8879120322761407E-2</v>
      </c>
      <c r="AD190" s="75">
        <f t="shared" si="107"/>
        <v>-3.0868534156089575E-3</v>
      </c>
      <c r="AE190" s="75">
        <f t="shared" si="97"/>
        <v>9.5286640094566866E-7</v>
      </c>
      <c r="AF190" s="75">
        <f t="shared" si="108"/>
        <v>8.8879120322761407E-2</v>
      </c>
      <c r="AG190" s="77"/>
      <c r="AH190" s="75">
        <f t="shared" si="98"/>
        <v>9.1965973738370357E-2</v>
      </c>
      <c r="AI190" s="75">
        <f t="shared" si="99"/>
        <v>1.0462196764668679</v>
      </c>
      <c r="AJ190" s="75">
        <f t="shared" si="100"/>
        <v>0.53550942361244025</v>
      </c>
      <c r="AK190" s="75">
        <f t="shared" si="101"/>
        <v>-0.21331237614733065</v>
      </c>
      <c r="AL190" s="75">
        <f t="shared" si="102"/>
        <v>1.7841739019082399</v>
      </c>
      <c r="AM190" s="75">
        <f t="shared" si="103"/>
        <v>1.2398810313058204</v>
      </c>
      <c r="AN190" s="75">
        <f t="shared" si="115"/>
        <v>8.2775617992925401</v>
      </c>
      <c r="AO190" s="75">
        <f t="shared" si="115"/>
        <v>8.2775619168836752</v>
      </c>
      <c r="AP190" s="75">
        <f t="shared" si="115"/>
        <v>8.2775632276489937</v>
      </c>
      <c r="AQ190" s="75">
        <f t="shared" si="115"/>
        <v>8.2775778382349205</v>
      </c>
      <c r="AR190" s="75">
        <f t="shared" si="115"/>
        <v>8.2777406646569869</v>
      </c>
      <c r="AS190" s="75">
        <f t="shared" si="115"/>
        <v>8.2795513093237574</v>
      </c>
      <c r="AT190" s="75">
        <f t="shared" si="115"/>
        <v>8.2992201516807711</v>
      </c>
      <c r="AU190" s="75">
        <f t="shared" si="105"/>
        <v>8.4765347673609881</v>
      </c>
    </row>
    <row r="191" spans="1:47" s="75" customFormat="1" ht="12.95" customHeight="1" x14ac:dyDescent="0.2">
      <c r="A191" s="75" t="s">
        <v>141</v>
      </c>
      <c r="B191" s="77"/>
      <c r="C191" s="86">
        <v>47824.391000000003</v>
      </c>
      <c r="D191" s="86"/>
      <c r="E191" s="75">
        <f t="shared" si="91"/>
        <v>1180.0143501894786</v>
      </c>
      <c r="F191" s="75">
        <f t="shared" si="114"/>
        <v>1180</v>
      </c>
      <c r="G191" s="75">
        <f t="shared" si="116"/>
        <v>4.063000000314787E-2</v>
      </c>
      <c r="I191" s="75">
        <f t="shared" si="117"/>
        <v>4.063000000314787E-2</v>
      </c>
      <c r="P191" s="75">
        <f t="shared" si="106"/>
        <v>-5.9353751542360798E-2</v>
      </c>
      <c r="Q191" s="76">
        <f t="shared" si="92"/>
        <v>32805.891000000003</v>
      </c>
      <c r="R191" s="75">
        <f t="shared" si="118"/>
        <v>9.9967505731140081E-3</v>
      </c>
      <c r="S191" s="77">
        <f t="shared" si="119"/>
        <v>0.1</v>
      </c>
      <c r="Z191" s="75">
        <f t="shared" si="93"/>
        <v>1180</v>
      </c>
      <c r="AA191" s="75">
        <f t="shared" si="94"/>
        <v>3.5750937668557796E-2</v>
      </c>
      <c r="AB191" s="75">
        <f t="shared" si="95"/>
        <v>-5.4474689207770724E-2</v>
      </c>
      <c r="AC191" s="75">
        <f t="shared" si="96"/>
        <v>9.9983751545508676E-2</v>
      </c>
      <c r="AD191" s="75">
        <f t="shared" si="107"/>
        <v>4.8790623345900744E-3</v>
      </c>
      <c r="AE191" s="75">
        <f t="shared" si="97"/>
        <v>2.3805249264815551E-6</v>
      </c>
      <c r="AF191" s="75">
        <f t="shared" si="108"/>
        <v>9.9983751545508676E-2</v>
      </c>
      <c r="AG191" s="77"/>
      <c r="AH191" s="75">
        <f t="shared" si="98"/>
        <v>9.5104689210918594E-2</v>
      </c>
      <c r="AI191" s="75">
        <f t="shared" si="99"/>
        <v>1.0538712932163474</v>
      </c>
      <c r="AJ191" s="75">
        <f t="shared" si="100"/>
        <v>0.56557444394139111</v>
      </c>
      <c r="AK191" s="75">
        <f t="shared" si="101"/>
        <v>-0.21150960280214356</v>
      </c>
      <c r="AL191" s="75">
        <f t="shared" si="102"/>
        <v>1.8201927044779971</v>
      </c>
      <c r="AM191" s="75">
        <f t="shared" si="103"/>
        <v>1.2866252031681706</v>
      </c>
      <c r="AN191" s="75">
        <f t="shared" si="115"/>
        <v>8.3110368909060401</v>
      </c>
      <c r="AO191" s="75">
        <f t="shared" si="115"/>
        <v>8.3110370636722806</v>
      </c>
      <c r="AP191" s="75">
        <f t="shared" si="115"/>
        <v>8.3110388573229965</v>
      </c>
      <c r="AQ191" s="75">
        <f t="shared" si="115"/>
        <v>8.3110574785311506</v>
      </c>
      <c r="AR191" s="75">
        <f t="shared" si="115"/>
        <v>8.3112507573605257</v>
      </c>
      <c r="AS191" s="75">
        <f t="shared" si="115"/>
        <v>8.3132524308666316</v>
      </c>
      <c r="AT191" s="75">
        <f t="shared" si="115"/>
        <v>8.3335264327544216</v>
      </c>
      <c r="AU191" s="75">
        <f t="shared" si="105"/>
        <v>8.5068958353219397</v>
      </c>
    </row>
    <row r="192" spans="1:47" s="75" customFormat="1" ht="12.95" customHeight="1" x14ac:dyDescent="0.2">
      <c r="A192" s="75" t="s">
        <v>141</v>
      </c>
      <c r="B192" s="77"/>
      <c r="C192" s="86">
        <v>47824.392999999996</v>
      </c>
      <c r="D192" s="86"/>
      <c r="E192" s="75">
        <f t="shared" si="91"/>
        <v>1180.0150565734034</v>
      </c>
      <c r="F192" s="75">
        <f t="shared" si="114"/>
        <v>1180</v>
      </c>
      <c r="G192" s="75">
        <f t="shared" si="116"/>
        <v>4.2629999996279366E-2</v>
      </c>
      <c r="I192" s="75">
        <f t="shared" si="117"/>
        <v>4.2629999996279366E-2</v>
      </c>
      <c r="P192" s="75">
        <f t="shared" si="106"/>
        <v>-5.9353751542360798E-2</v>
      </c>
      <c r="Q192" s="76">
        <f t="shared" si="92"/>
        <v>32805.892999999996</v>
      </c>
      <c r="R192" s="75">
        <f t="shared" si="118"/>
        <v>1.0400685577895091E-2</v>
      </c>
      <c r="S192" s="77">
        <f t="shared" si="119"/>
        <v>0.1</v>
      </c>
      <c r="Z192" s="75">
        <f t="shared" si="93"/>
        <v>1180</v>
      </c>
      <c r="AA192" s="75">
        <f t="shared" si="94"/>
        <v>3.5750937668557796E-2</v>
      </c>
      <c r="AB192" s="75">
        <f t="shared" si="95"/>
        <v>-5.2474689214639228E-2</v>
      </c>
      <c r="AC192" s="75">
        <f t="shared" si="96"/>
        <v>0.10198375153864017</v>
      </c>
      <c r="AD192" s="75">
        <f t="shared" si="107"/>
        <v>6.8790623277215704E-3</v>
      </c>
      <c r="AE192" s="75">
        <f t="shared" si="97"/>
        <v>4.7321498508678117E-6</v>
      </c>
      <c r="AF192" s="75">
        <f t="shared" si="108"/>
        <v>0.10198375153864017</v>
      </c>
      <c r="AG192" s="77"/>
      <c r="AH192" s="75">
        <f t="shared" si="98"/>
        <v>9.5104689210918594E-2</v>
      </c>
      <c r="AI192" s="75">
        <f t="shared" si="99"/>
        <v>1.0538712932163474</v>
      </c>
      <c r="AJ192" s="75">
        <f t="shared" si="100"/>
        <v>0.56557444394139111</v>
      </c>
      <c r="AK192" s="75">
        <f t="shared" si="101"/>
        <v>-0.21150960280214356</v>
      </c>
      <c r="AL192" s="75">
        <f t="shared" si="102"/>
        <v>1.8201927044779971</v>
      </c>
      <c r="AM192" s="75">
        <f t="shared" si="103"/>
        <v>1.2866252031681706</v>
      </c>
      <c r="AN192" s="75">
        <f t="shared" si="115"/>
        <v>8.3110368909060401</v>
      </c>
      <c r="AO192" s="75">
        <f t="shared" si="115"/>
        <v>8.3110370636722806</v>
      </c>
      <c r="AP192" s="75">
        <f t="shared" si="115"/>
        <v>8.3110388573229965</v>
      </c>
      <c r="AQ192" s="75">
        <f t="shared" si="115"/>
        <v>8.3110574785311506</v>
      </c>
      <c r="AR192" s="75">
        <f t="shared" si="115"/>
        <v>8.3112507573605257</v>
      </c>
      <c r="AS192" s="75">
        <f t="shared" si="115"/>
        <v>8.3132524308666316</v>
      </c>
      <c r="AT192" s="75">
        <f t="shared" si="115"/>
        <v>8.3335264327544216</v>
      </c>
      <c r="AU192" s="75">
        <f t="shared" si="105"/>
        <v>8.5068958353219397</v>
      </c>
    </row>
    <row r="193" spans="1:47" s="75" customFormat="1" ht="12.95" customHeight="1" x14ac:dyDescent="0.2">
      <c r="A193" s="75" t="s">
        <v>142</v>
      </c>
      <c r="B193" s="77"/>
      <c r="C193" s="86">
        <v>47954.629000000001</v>
      </c>
      <c r="D193" s="86"/>
      <c r="E193" s="75">
        <f t="shared" si="91"/>
        <v>1226.0133651370916</v>
      </c>
      <c r="F193" s="75">
        <f t="shared" si="114"/>
        <v>1226</v>
      </c>
      <c r="G193" s="75">
        <f t="shared" si="116"/>
        <v>3.7840999997570179E-2</v>
      </c>
      <c r="I193" s="75">
        <f t="shared" si="117"/>
        <v>3.7840999997570179E-2</v>
      </c>
      <c r="P193" s="75">
        <f t="shared" si="106"/>
        <v>-6.0376200796205225E-2</v>
      </c>
      <c r="Q193" s="76">
        <f t="shared" si="92"/>
        <v>32936.129000000001</v>
      </c>
      <c r="R193" s="75">
        <f t="shared" si="118"/>
        <v>9.646618531764798E-3</v>
      </c>
      <c r="S193" s="77">
        <f t="shared" si="119"/>
        <v>0.1</v>
      </c>
      <c r="Z193" s="75">
        <f t="shared" si="93"/>
        <v>1226</v>
      </c>
      <c r="AA193" s="75">
        <f t="shared" si="94"/>
        <v>3.7077706659002028E-2</v>
      </c>
      <c r="AB193" s="75">
        <f t="shared" si="95"/>
        <v>-5.9612907457637074E-2</v>
      </c>
      <c r="AC193" s="75">
        <f t="shared" si="96"/>
        <v>9.8217200793775411E-2</v>
      </c>
      <c r="AD193" s="75">
        <f t="shared" si="107"/>
        <v>7.632933385681509E-4</v>
      </c>
      <c r="AE193" s="75">
        <f t="shared" si="97"/>
        <v>5.8261672070251381E-8</v>
      </c>
      <c r="AF193" s="75">
        <f t="shared" si="108"/>
        <v>9.8217200793775411E-2</v>
      </c>
      <c r="AG193" s="77"/>
      <c r="AH193" s="75">
        <f t="shared" si="98"/>
        <v>9.7453907455207253E-2</v>
      </c>
      <c r="AI193" s="75">
        <f t="shared" si="99"/>
        <v>1.059765766469674</v>
      </c>
      <c r="AJ193" s="75">
        <f t="shared" si="100"/>
        <v>0.58841851214387364</v>
      </c>
      <c r="AK193" s="75">
        <f t="shared" si="101"/>
        <v>-0.20992017880283592</v>
      </c>
      <c r="AL193" s="75">
        <f t="shared" si="102"/>
        <v>1.8481645715527939</v>
      </c>
      <c r="AM193" s="75">
        <f t="shared" si="103"/>
        <v>1.3244465611464005</v>
      </c>
      <c r="AN193" s="75">
        <f t="shared" si="115"/>
        <v>8.3368667222968806</v>
      </c>
      <c r="AO193" s="75">
        <f t="shared" si="115"/>
        <v>8.3368669493891723</v>
      </c>
      <c r="AP193" s="75">
        <f t="shared" si="115"/>
        <v>8.3368691901211829</v>
      </c>
      <c r="AQ193" s="75">
        <f t="shared" si="115"/>
        <v>8.3368912990326329</v>
      </c>
      <c r="AR193" s="75">
        <f t="shared" si="115"/>
        <v>8.3371093938439298</v>
      </c>
      <c r="AS193" s="75">
        <f t="shared" si="115"/>
        <v>8.3392559671092403</v>
      </c>
      <c r="AT193" s="75">
        <f t="shared" si="115"/>
        <v>8.3599363310623218</v>
      </c>
      <c r="AU193" s="75">
        <f t="shared" si="105"/>
        <v>8.5301726540920022</v>
      </c>
    </row>
    <row r="194" spans="1:47" s="75" customFormat="1" ht="12.95" customHeight="1" x14ac:dyDescent="0.2">
      <c r="A194" s="75" t="s">
        <v>143</v>
      </c>
      <c r="B194" s="77"/>
      <c r="C194" s="86">
        <v>48042.402000000002</v>
      </c>
      <c r="D194" s="86"/>
      <c r="E194" s="75">
        <f t="shared" si="91"/>
        <v>1257.0140833529497</v>
      </c>
      <c r="F194" s="75">
        <f t="shared" si="114"/>
        <v>1257</v>
      </c>
      <c r="G194" s="75">
        <f t="shared" si="116"/>
        <v>3.9874499998404644E-2</v>
      </c>
      <c r="I194" s="75">
        <f t="shared" si="117"/>
        <v>3.9874499998404644E-2</v>
      </c>
      <c r="P194" s="75">
        <f t="shared" si="106"/>
        <v>-6.1042347843416472E-2</v>
      </c>
      <c r="Q194" s="76">
        <f t="shared" si="92"/>
        <v>33023.902000000002</v>
      </c>
      <c r="R194" s="75">
        <f t="shared" si="118"/>
        <v>1.0184210178329276E-2</v>
      </c>
      <c r="S194" s="77">
        <f t="shared" si="119"/>
        <v>0.1</v>
      </c>
      <c r="Z194" s="75">
        <f t="shared" si="93"/>
        <v>1257</v>
      </c>
      <c r="AA194" s="75">
        <f t="shared" si="94"/>
        <v>3.7965310925530321E-2</v>
      </c>
      <c r="AB194" s="75">
        <f t="shared" si="95"/>
        <v>-5.9133158770542149E-2</v>
      </c>
      <c r="AC194" s="75">
        <f t="shared" si="96"/>
        <v>0.10091684784182112</v>
      </c>
      <c r="AD194" s="75">
        <f t="shared" si="107"/>
        <v>1.9091890728743233E-3</v>
      </c>
      <c r="AE194" s="75">
        <f t="shared" si="97"/>
        <v>3.6450029159827182E-7</v>
      </c>
      <c r="AF194" s="75">
        <f t="shared" si="108"/>
        <v>0.10091684784182112</v>
      </c>
      <c r="AG194" s="77"/>
      <c r="AH194" s="75">
        <f t="shared" si="98"/>
        <v>9.9007658768946794E-2</v>
      </c>
      <c r="AI194" s="75">
        <f t="shared" si="99"/>
        <v>1.0637489048996933</v>
      </c>
      <c r="AJ194" s="75">
        <f t="shared" si="100"/>
        <v>0.60369565716769269</v>
      </c>
      <c r="AK194" s="75">
        <f t="shared" si="101"/>
        <v>-0.20874507283864704</v>
      </c>
      <c r="AL194" s="75">
        <f t="shared" si="102"/>
        <v>1.8671917931528543</v>
      </c>
      <c r="AM194" s="75">
        <f t="shared" si="103"/>
        <v>1.3509837311401267</v>
      </c>
      <c r="AN194" s="75">
        <f t="shared" si="115"/>
        <v>8.3543551507545661</v>
      </c>
      <c r="AO194" s="75">
        <f t="shared" si="115"/>
        <v>8.3543554211631559</v>
      </c>
      <c r="AP194" s="75">
        <f t="shared" si="115"/>
        <v>8.3543580035575022</v>
      </c>
      <c r="AQ194" s="75">
        <f t="shared" si="115"/>
        <v>8.3543826647357537</v>
      </c>
      <c r="AR194" s="75">
        <f t="shared" si="115"/>
        <v>8.3546181164213333</v>
      </c>
      <c r="AS194" s="75">
        <f t="shared" si="115"/>
        <v>8.3568610036150837</v>
      </c>
      <c r="AT194" s="75">
        <f t="shared" si="115"/>
        <v>8.3777864340857882</v>
      </c>
      <c r="AU194" s="75">
        <f t="shared" si="105"/>
        <v>8.5458592058718281</v>
      </c>
    </row>
    <row r="195" spans="1:47" s="75" customFormat="1" ht="12.95" customHeight="1" x14ac:dyDescent="0.2">
      <c r="A195" s="75" t="s">
        <v>143</v>
      </c>
      <c r="B195" s="77"/>
      <c r="C195" s="86">
        <v>48042.404000000002</v>
      </c>
      <c r="D195" s="86"/>
      <c r="E195" s="75">
        <f t="shared" si="91"/>
        <v>1257.014789736877</v>
      </c>
      <c r="F195" s="75">
        <f t="shared" si="114"/>
        <v>1257</v>
      </c>
      <c r="G195" s="75">
        <f t="shared" si="116"/>
        <v>4.1874499998812098E-2</v>
      </c>
      <c r="I195" s="75">
        <f t="shared" si="117"/>
        <v>4.1874499998812098E-2</v>
      </c>
      <c r="P195" s="75">
        <f t="shared" si="106"/>
        <v>-6.1042347843416472E-2</v>
      </c>
      <c r="Q195" s="76">
        <f t="shared" si="92"/>
        <v>33023.904000000002</v>
      </c>
      <c r="R195" s="75">
        <f t="shared" si="118"/>
        <v>1.0591877569780427E-2</v>
      </c>
      <c r="S195" s="77">
        <f t="shared" si="119"/>
        <v>0.1</v>
      </c>
      <c r="Z195" s="75">
        <f t="shared" si="93"/>
        <v>1257</v>
      </c>
      <c r="AA195" s="75">
        <f t="shared" si="94"/>
        <v>3.7965310925530321E-2</v>
      </c>
      <c r="AB195" s="75">
        <f t="shared" si="95"/>
        <v>-5.7133158770134695E-2</v>
      </c>
      <c r="AC195" s="75">
        <f t="shared" si="96"/>
        <v>0.10291684784222857</v>
      </c>
      <c r="AD195" s="75">
        <f t="shared" si="107"/>
        <v>3.9091890732817769E-3</v>
      </c>
      <c r="AE195" s="75">
        <f t="shared" si="97"/>
        <v>1.5281759210665637E-6</v>
      </c>
      <c r="AF195" s="75">
        <f t="shared" si="108"/>
        <v>0.10291684784222857</v>
      </c>
      <c r="AG195" s="77"/>
      <c r="AH195" s="75">
        <f t="shared" si="98"/>
        <v>9.9007658768946794E-2</v>
      </c>
      <c r="AI195" s="75">
        <f t="shared" si="99"/>
        <v>1.0637489048996933</v>
      </c>
      <c r="AJ195" s="75">
        <f t="shared" si="100"/>
        <v>0.60369565716769269</v>
      </c>
      <c r="AK195" s="75">
        <f t="shared" si="101"/>
        <v>-0.20874507283864704</v>
      </c>
      <c r="AL195" s="75">
        <f t="shared" si="102"/>
        <v>1.8671917931528543</v>
      </c>
      <c r="AM195" s="75">
        <f t="shared" si="103"/>
        <v>1.3509837311401267</v>
      </c>
      <c r="AN195" s="75">
        <f t="shared" si="115"/>
        <v>8.3543551507545661</v>
      </c>
      <c r="AO195" s="75">
        <f t="shared" si="115"/>
        <v>8.3543554211631559</v>
      </c>
      <c r="AP195" s="75">
        <f t="shared" si="115"/>
        <v>8.3543580035575022</v>
      </c>
      <c r="AQ195" s="75">
        <f t="shared" si="115"/>
        <v>8.3543826647357537</v>
      </c>
      <c r="AR195" s="75">
        <f t="shared" si="115"/>
        <v>8.3546181164213333</v>
      </c>
      <c r="AS195" s="75">
        <f t="shared" si="115"/>
        <v>8.3568610036150837</v>
      </c>
      <c r="AT195" s="75">
        <f t="shared" si="115"/>
        <v>8.3777864340857882</v>
      </c>
      <c r="AU195" s="75">
        <f t="shared" si="105"/>
        <v>8.5458592058718281</v>
      </c>
    </row>
    <row r="196" spans="1:47" s="75" customFormat="1" ht="12.95" customHeight="1" x14ac:dyDescent="0.2">
      <c r="A196" s="75" t="s">
        <v>144</v>
      </c>
      <c r="B196" s="77"/>
      <c r="C196" s="86">
        <v>48144.332000000002</v>
      </c>
      <c r="D196" s="86"/>
      <c r="E196" s="75">
        <f t="shared" si="91"/>
        <v>1293.0149401966532</v>
      </c>
      <c r="F196" s="75">
        <f t="shared" si="114"/>
        <v>1293</v>
      </c>
      <c r="G196" s="75">
        <f t="shared" si="116"/>
        <v>4.2300499997509178E-2</v>
      </c>
      <c r="I196" s="75">
        <f t="shared" si="117"/>
        <v>4.2300499997509178E-2</v>
      </c>
      <c r="P196" s="75">
        <f t="shared" si="106"/>
        <v>-6.1792803334734719E-2</v>
      </c>
      <c r="Q196" s="76">
        <f t="shared" si="92"/>
        <v>33125.832000000002</v>
      </c>
      <c r="R196" s="75">
        <f t="shared" si="118"/>
        <v>1.0835415798618539E-2</v>
      </c>
      <c r="S196" s="77">
        <f t="shared" si="119"/>
        <v>0.1</v>
      </c>
      <c r="Z196" s="75">
        <f t="shared" si="93"/>
        <v>1293</v>
      </c>
      <c r="AA196" s="75">
        <f t="shared" si="94"/>
        <v>3.8988263682212004E-2</v>
      </c>
      <c r="AB196" s="75">
        <f t="shared" si="95"/>
        <v>-5.8480567019437546E-2</v>
      </c>
      <c r="AC196" s="75">
        <f t="shared" si="96"/>
        <v>0.1040933033322439</v>
      </c>
      <c r="AD196" s="75">
        <f t="shared" si="107"/>
        <v>3.3122363152971734E-3</v>
      </c>
      <c r="AE196" s="75">
        <f t="shared" si="97"/>
        <v>1.0970909408373397E-6</v>
      </c>
      <c r="AF196" s="75">
        <f t="shared" si="108"/>
        <v>0.1040933033322439</v>
      </c>
      <c r="AG196" s="77"/>
      <c r="AH196" s="75">
        <f t="shared" si="98"/>
        <v>0.10078106701694672</v>
      </c>
      <c r="AI196" s="75">
        <f t="shared" si="99"/>
        <v>1.068382673908713</v>
      </c>
      <c r="AJ196" s="75">
        <f t="shared" si="100"/>
        <v>0.62130303570980083</v>
      </c>
      <c r="AK196" s="75">
        <f t="shared" si="101"/>
        <v>-0.20727334179632656</v>
      </c>
      <c r="AL196" s="75">
        <f t="shared" si="102"/>
        <v>1.8894676214972048</v>
      </c>
      <c r="AM196" s="75">
        <f t="shared" si="103"/>
        <v>1.3829321411306199</v>
      </c>
      <c r="AN196" s="75">
        <f t="shared" si="115"/>
        <v>8.3747467063660963</v>
      </c>
      <c r="AO196" s="75">
        <f t="shared" si="115"/>
        <v>8.3747470345268145</v>
      </c>
      <c r="AP196" s="75">
        <f t="shared" si="115"/>
        <v>8.3747500563917594</v>
      </c>
      <c r="AQ196" s="75">
        <f t="shared" si="115"/>
        <v>8.3747778824589449</v>
      </c>
      <c r="AR196" s="75">
        <f t="shared" si="115"/>
        <v>8.3750340482405008</v>
      </c>
      <c r="AS196" s="75">
        <f t="shared" si="115"/>
        <v>8.3773869543919126</v>
      </c>
      <c r="AT196" s="75">
        <f t="shared" si="115"/>
        <v>8.3985674495204599</v>
      </c>
      <c r="AU196" s="75">
        <f t="shared" si="105"/>
        <v>8.5640758466483984</v>
      </c>
    </row>
    <row r="197" spans="1:47" s="75" customFormat="1" ht="12.95" customHeight="1" x14ac:dyDescent="0.2">
      <c r="A197" s="75" t="s">
        <v>144</v>
      </c>
      <c r="B197" s="77"/>
      <c r="C197" s="86">
        <v>48144.339</v>
      </c>
      <c r="D197" s="86"/>
      <c r="E197" s="75">
        <f t="shared" si="91"/>
        <v>1293.0174125403973</v>
      </c>
      <c r="F197" s="75">
        <f t="shared" si="114"/>
        <v>1293</v>
      </c>
      <c r="G197" s="75">
        <f t="shared" si="116"/>
        <v>4.9300499995297287E-2</v>
      </c>
      <c r="I197" s="75">
        <f t="shared" si="117"/>
        <v>4.9300499995297287E-2</v>
      </c>
      <c r="P197" s="75">
        <f t="shared" si="106"/>
        <v>-6.1792803334734719E-2</v>
      </c>
      <c r="Q197" s="76">
        <f t="shared" si="92"/>
        <v>33125.839</v>
      </c>
      <c r="R197" s="75">
        <f t="shared" si="118"/>
        <v>1.23417220447785E-2</v>
      </c>
      <c r="S197" s="77">
        <f t="shared" si="119"/>
        <v>0.1</v>
      </c>
      <c r="Z197" s="75">
        <f t="shared" si="93"/>
        <v>1293</v>
      </c>
      <c r="AA197" s="75">
        <f t="shared" si="94"/>
        <v>3.8988263682212004E-2</v>
      </c>
      <c r="AB197" s="75">
        <f t="shared" si="95"/>
        <v>-5.1480567021649437E-2</v>
      </c>
      <c r="AC197" s="75">
        <f t="shared" si="96"/>
        <v>0.11109330333003201</v>
      </c>
      <c r="AD197" s="75">
        <f t="shared" si="107"/>
        <v>1.0312236313085282E-2</v>
      </c>
      <c r="AE197" s="75">
        <f t="shared" si="97"/>
        <v>1.0634221777691474E-5</v>
      </c>
      <c r="AF197" s="75">
        <f t="shared" si="108"/>
        <v>0.11109330333003201</v>
      </c>
      <c r="AG197" s="77"/>
      <c r="AH197" s="75">
        <f t="shared" si="98"/>
        <v>0.10078106701694672</v>
      </c>
      <c r="AI197" s="75">
        <f t="shared" si="99"/>
        <v>1.068382673908713</v>
      </c>
      <c r="AJ197" s="75">
        <f t="shared" si="100"/>
        <v>0.62130303570980083</v>
      </c>
      <c r="AK197" s="75">
        <f t="shared" si="101"/>
        <v>-0.20727334179632656</v>
      </c>
      <c r="AL197" s="75">
        <f t="shared" si="102"/>
        <v>1.8894676214972048</v>
      </c>
      <c r="AM197" s="75">
        <f t="shared" si="103"/>
        <v>1.3829321411306199</v>
      </c>
      <c r="AN197" s="75">
        <f t="shared" ref="AN197:AT212" si="120">$AU197+$AB$7*SIN(AO197)</f>
        <v>8.3747467063660963</v>
      </c>
      <c r="AO197" s="75">
        <f t="shared" si="120"/>
        <v>8.3747470345268145</v>
      </c>
      <c r="AP197" s="75">
        <f t="shared" si="120"/>
        <v>8.3747500563917594</v>
      </c>
      <c r="AQ197" s="75">
        <f t="shared" si="120"/>
        <v>8.3747778824589449</v>
      </c>
      <c r="AR197" s="75">
        <f t="shared" si="120"/>
        <v>8.3750340482405008</v>
      </c>
      <c r="AS197" s="75">
        <f t="shared" si="120"/>
        <v>8.3773869543919126</v>
      </c>
      <c r="AT197" s="75">
        <f t="shared" si="120"/>
        <v>8.3985674495204599</v>
      </c>
      <c r="AU197" s="75">
        <f t="shared" si="105"/>
        <v>8.5640758466483984</v>
      </c>
    </row>
    <row r="198" spans="1:47" s="75" customFormat="1" ht="12.95" customHeight="1" x14ac:dyDescent="0.2">
      <c r="A198" s="75" t="s">
        <v>144</v>
      </c>
      <c r="B198" s="77"/>
      <c r="C198" s="86">
        <v>48178.313999999998</v>
      </c>
      <c r="D198" s="86"/>
      <c r="E198" s="75">
        <f t="shared" si="91"/>
        <v>1305.0171095016922</v>
      </c>
      <c r="F198" s="75">
        <f t="shared" si="114"/>
        <v>1305</v>
      </c>
      <c r="G198" s="75">
        <f t="shared" si="116"/>
        <v>4.8442499995871913E-2</v>
      </c>
      <c r="I198" s="75">
        <f t="shared" si="117"/>
        <v>4.8442499995871913E-2</v>
      </c>
      <c r="P198" s="75">
        <f t="shared" si="106"/>
        <v>-6.2037430477884861E-2</v>
      </c>
      <c r="Q198" s="76">
        <f t="shared" si="92"/>
        <v>33159.813999999998</v>
      </c>
      <c r="R198" s="75">
        <f t="shared" si="118"/>
        <v>1.2205815037486131E-2</v>
      </c>
      <c r="S198" s="77">
        <f t="shared" si="119"/>
        <v>0.1</v>
      </c>
      <c r="Z198" s="75">
        <f t="shared" si="93"/>
        <v>1305</v>
      </c>
      <c r="AA198" s="75">
        <f t="shared" si="94"/>
        <v>3.932717637177964E-2</v>
      </c>
      <c r="AB198" s="75">
        <f t="shared" si="95"/>
        <v>-5.2922106853792589E-2</v>
      </c>
      <c r="AC198" s="75">
        <f t="shared" si="96"/>
        <v>0.11047993047375677</v>
      </c>
      <c r="AD198" s="75">
        <f t="shared" si="107"/>
        <v>9.1153236240922725E-3</v>
      </c>
      <c r="AE198" s="75">
        <f t="shared" si="97"/>
        <v>8.3089124771934687E-6</v>
      </c>
      <c r="AF198" s="75">
        <f t="shared" si="108"/>
        <v>0.11047993047375677</v>
      </c>
      <c r="AG198" s="77"/>
      <c r="AH198" s="75">
        <f t="shared" si="98"/>
        <v>0.1013646068496645</v>
      </c>
      <c r="AI198" s="75">
        <f t="shared" si="99"/>
        <v>1.0699287484873037</v>
      </c>
      <c r="AJ198" s="75">
        <f t="shared" si="100"/>
        <v>0.62713765546305156</v>
      </c>
      <c r="AK198" s="75">
        <f t="shared" si="101"/>
        <v>-0.20675685827880447</v>
      </c>
      <c r="AL198" s="75">
        <f t="shared" si="102"/>
        <v>1.8969360013016678</v>
      </c>
      <c r="AM198" s="75">
        <f t="shared" si="103"/>
        <v>1.3938644809531184</v>
      </c>
      <c r="AN198" s="75">
        <f t="shared" si="120"/>
        <v>8.3815635967775766</v>
      </c>
      <c r="AO198" s="75">
        <f t="shared" si="120"/>
        <v>8.3815639460772786</v>
      </c>
      <c r="AP198" s="75">
        <f t="shared" si="120"/>
        <v>8.3815671248943584</v>
      </c>
      <c r="AQ198" s="75">
        <f t="shared" si="120"/>
        <v>8.3815960530599831</v>
      </c>
      <c r="AR198" s="75">
        <f t="shared" si="120"/>
        <v>8.3818592418650848</v>
      </c>
      <c r="AS198" s="75">
        <f t="shared" si="120"/>
        <v>8.3842483042066043</v>
      </c>
      <c r="AT198" s="75">
        <f t="shared" si="120"/>
        <v>8.405506702055721</v>
      </c>
      <c r="AU198" s="75">
        <f t="shared" si="105"/>
        <v>8.5701480602405891</v>
      </c>
    </row>
    <row r="199" spans="1:47" s="75" customFormat="1" ht="12.95" customHeight="1" x14ac:dyDescent="0.2">
      <c r="A199" s="75" t="s">
        <v>145</v>
      </c>
      <c r="B199" s="77"/>
      <c r="C199" s="86">
        <v>48260.421999999999</v>
      </c>
      <c r="D199" s="86">
        <v>5.0000000000000001E-3</v>
      </c>
      <c r="E199" s="75">
        <f t="shared" si="91"/>
        <v>1334.016995244092</v>
      </c>
      <c r="F199" s="75">
        <f t="shared" si="114"/>
        <v>1334</v>
      </c>
      <c r="G199" s="75">
        <f t="shared" si="116"/>
        <v>4.8118999991856981E-2</v>
      </c>
      <c r="I199" s="75">
        <f t="shared" si="117"/>
        <v>4.8118999991856981E-2</v>
      </c>
      <c r="P199" s="75">
        <f t="shared" si="106"/>
        <v>-6.2617208481492589E-2</v>
      </c>
      <c r="Q199" s="76">
        <f t="shared" si="92"/>
        <v>33241.921999999999</v>
      </c>
      <c r="R199" s="75">
        <f t="shared" si="118"/>
        <v>1.2262507867053137E-2</v>
      </c>
      <c r="S199" s="77">
        <f t="shared" si="119"/>
        <v>0.1</v>
      </c>
      <c r="Z199" s="75">
        <f t="shared" si="93"/>
        <v>1334</v>
      </c>
      <c r="AA199" s="75">
        <f t="shared" si="94"/>
        <v>4.0141522932996679E-2</v>
      </c>
      <c r="AB199" s="75">
        <f t="shared" si="95"/>
        <v>-5.4639731422632287E-2</v>
      </c>
      <c r="AC199" s="75">
        <f t="shared" si="96"/>
        <v>0.11073620847334957</v>
      </c>
      <c r="AD199" s="75">
        <f t="shared" si="107"/>
        <v>7.9774770588603022E-3</v>
      </c>
      <c r="AE199" s="75">
        <f t="shared" si="97"/>
        <v>6.3640140224642425E-6</v>
      </c>
      <c r="AF199" s="75">
        <f t="shared" si="108"/>
        <v>0.11073620847334957</v>
      </c>
      <c r="AG199" s="77"/>
      <c r="AH199" s="75">
        <f t="shared" si="98"/>
        <v>0.10275873141448927</v>
      </c>
      <c r="AI199" s="75">
        <f t="shared" si="99"/>
        <v>1.0736671786188894</v>
      </c>
      <c r="AJ199" s="75">
        <f t="shared" si="100"/>
        <v>0.64116149904329423</v>
      </c>
      <c r="AK199" s="75">
        <f t="shared" si="101"/>
        <v>-0.20545455727399883</v>
      </c>
      <c r="AL199" s="75">
        <f t="shared" si="102"/>
        <v>1.9150739154869103</v>
      </c>
      <c r="AM199" s="75">
        <f t="shared" si="103"/>
        <v>1.4208955739567521</v>
      </c>
      <c r="AN199" s="75">
        <f t="shared" si="120"/>
        <v>8.398078460317091</v>
      </c>
      <c r="AO199" s="75">
        <f t="shared" si="120"/>
        <v>8.3980788648115343</v>
      </c>
      <c r="AP199" s="75">
        <f t="shared" si="120"/>
        <v>8.3980824449497042</v>
      </c>
      <c r="AQ199" s="75">
        <f t="shared" si="120"/>
        <v>8.3981141314560031</v>
      </c>
      <c r="AR199" s="75">
        <f t="shared" si="120"/>
        <v>8.3983945049476549</v>
      </c>
      <c r="AS199" s="75">
        <f t="shared" si="120"/>
        <v>8.4008697178622409</v>
      </c>
      <c r="AT199" s="75">
        <f t="shared" si="120"/>
        <v>8.4223015618493058</v>
      </c>
      <c r="AU199" s="75">
        <f t="shared" si="105"/>
        <v>8.5848225764217148</v>
      </c>
    </row>
    <row r="200" spans="1:47" s="75" customFormat="1" ht="12.95" customHeight="1" x14ac:dyDescent="0.2">
      <c r="A200" s="75" t="s">
        <v>146</v>
      </c>
      <c r="B200" s="77"/>
      <c r="C200" s="86">
        <v>48444.457000000002</v>
      </c>
      <c r="D200" s="86">
        <v>4.0000000000000001E-3</v>
      </c>
      <c r="E200" s="75">
        <f t="shared" si="91"/>
        <v>1399.0166782543058</v>
      </c>
      <c r="F200" s="75">
        <f t="shared" si="114"/>
        <v>1399</v>
      </c>
      <c r="G200" s="75">
        <f t="shared" si="116"/>
        <v>4.7221499997249339E-2</v>
      </c>
      <c r="I200" s="75">
        <f t="shared" si="117"/>
        <v>4.7221499997249339E-2</v>
      </c>
      <c r="P200" s="75">
        <f t="shared" si="106"/>
        <v>-6.3858107015633297E-2</v>
      </c>
      <c r="Q200" s="76">
        <f t="shared" si="92"/>
        <v>33425.957000000002</v>
      </c>
      <c r="R200" s="75">
        <f t="shared" si="118"/>
        <v>1.2338679094136445E-2</v>
      </c>
      <c r="S200" s="77">
        <f t="shared" si="119"/>
        <v>0.1</v>
      </c>
      <c r="Z200" s="75">
        <f t="shared" si="93"/>
        <v>1399</v>
      </c>
      <c r="AA200" s="75">
        <f t="shared" si="94"/>
        <v>4.1939704140646614E-2</v>
      </c>
      <c r="AB200" s="75">
        <f t="shared" si="95"/>
        <v>-5.8576311159030572E-2</v>
      </c>
      <c r="AC200" s="75">
        <f t="shared" si="96"/>
        <v>0.11107960701288264</v>
      </c>
      <c r="AD200" s="75">
        <f t="shared" si="107"/>
        <v>5.2817958566027251E-3</v>
      </c>
      <c r="AE200" s="75">
        <f t="shared" si="97"/>
        <v>2.7897367470825715E-6</v>
      </c>
      <c r="AF200" s="75">
        <f t="shared" si="108"/>
        <v>0.11107960701288264</v>
      </c>
      <c r="AG200" s="77"/>
      <c r="AH200" s="75">
        <f t="shared" si="98"/>
        <v>0.10579781115627991</v>
      </c>
      <c r="AI200" s="75">
        <f t="shared" si="99"/>
        <v>1.0820498471616162</v>
      </c>
      <c r="AJ200" s="75">
        <f t="shared" si="100"/>
        <v>0.67216280801012485</v>
      </c>
      <c r="AK200" s="75">
        <f t="shared" si="101"/>
        <v>-0.2022529379046881</v>
      </c>
      <c r="AL200" s="75">
        <f t="shared" si="102"/>
        <v>1.9561891156159408</v>
      </c>
      <c r="AM200" s="75">
        <f t="shared" si="103"/>
        <v>1.4848344984937538</v>
      </c>
      <c r="AN200" s="75">
        <f t="shared" si="120"/>
        <v>8.4353038585999585</v>
      </c>
      <c r="AO200" s="75">
        <f t="shared" si="120"/>
        <v>8.4353044092922822</v>
      </c>
      <c r="AP200" s="75">
        <f t="shared" si="120"/>
        <v>8.4353090039555987</v>
      </c>
      <c r="AQ200" s="75">
        <f t="shared" si="120"/>
        <v>8.4353473379589712</v>
      </c>
      <c r="AR200" s="75">
        <f t="shared" si="120"/>
        <v>8.4356670775051068</v>
      </c>
      <c r="AS200" s="75">
        <f t="shared" si="120"/>
        <v>8.4383279596838179</v>
      </c>
      <c r="AT200" s="75">
        <f t="shared" si="120"/>
        <v>8.46007164376182</v>
      </c>
      <c r="AU200" s="75">
        <f t="shared" si="105"/>
        <v>8.6177137333794125</v>
      </c>
    </row>
    <row r="201" spans="1:47" s="75" customFormat="1" ht="12.95" customHeight="1" x14ac:dyDescent="0.2">
      <c r="A201" s="75" t="s">
        <v>146</v>
      </c>
      <c r="B201" s="77"/>
      <c r="C201" s="86">
        <v>48495.417000000001</v>
      </c>
      <c r="D201" s="86">
        <v>4.0000000000000001E-3</v>
      </c>
      <c r="E201" s="75">
        <f t="shared" si="91"/>
        <v>1417.0153407163398</v>
      </c>
      <c r="F201" s="75">
        <f t="shared" si="114"/>
        <v>1417</v>
      </c>
      <c r="G201" s="75">
        <f t="shared" si="116"/>
        <v>4.3434499995782971E-2</v>
      </c>
      <c r="I201" s="75">
        <f t="shared" si="117"/>
        <v>4.3434499995782971E-2</v>
      </c>
      <c r="P201" s="75">
        <f t="shared" si="106"/>
        <v>-6.4187410798200312E-2</v>
      </c>
      <c r="Q201" s="76">
        <f t="shared" si="92"/>
        <v>33476.917000000001</v>
      </c>
      <c r="R201" s="75">
        <f t="shared" si="118"/>
        <v>1.1582475682948096E-2</v>
      </c>
      <c r="S201" s="77">
        <f t="shared" si="119"/>
        <v>0.1</v>
      </c>
      <c r="Z201" s="75">
        <f t="shared" si="93"/>
        <v>1417</v>
      </c>
      <c r="AA201" s="75">
        <f t="shared" si="94"/>
        <v>4.2430270864224254E-2</v>
      </c>
      <c r="AB201" s="75">
        <f t="shared" si="95"/>
        <v>-6.3183181666641594E-2</v>
      </c>
      <c r="AC201" s="75">
        <f t="shared" si="96"/>
        <v>0.10762191079398328</v>
      </c>
      <c r="AD201" s="75">
        <f t="shared" si="107"/>
        <v>1.0042291315587176E-3</v>
      </c>
      <c r="AE201" s="75">
        <f t="shared" si="97"/>
        <v>1.0084761486711763E-7</v>
      </c>
      <c r="AF201" s="75">
        <f t="shared" si="108"/>
        <v>0.10762191079398328</v>
      </c>
      <c r="AG201" s="77"/>
      <c r="AH201" s="75">
        <f t="shared" si="98"/>
        <v>0.10661768166242457</v>
      </c>
      <c r="AI201" s="75">
        <f t="shared" si="99"/>
        <v>1.0843700847177598</v>
      </c>
      <c r="AJ201" s="75">
        <f t="shared" si="100"/>
        <v>0.68063210507904026</v>
      </c>
      <c r="AK201" s="75">
        <f t="shared" si="101"/>
        <v>-0.20129609314400576</v>
      </c>
      <c r="AL201" s="75">
        <f t="shared" si="102"/>
        <v>1.967688149492457</v>
      </c>
      <c r="AM201" s="75">
        <f t="shared" si="103"/>
        <v>1.5034190304043233</v>
      </c>
      <c r="AN201" s="75">
        <f t="shared" si="120"/>
        <v>8.4456636124441857</v>
      </c>
      <c r="AO201" s="75">
        <f t="shared" si="120"/>
        <v>8.4456642094384726</v>
      </c>
      <c r="AP201" s="75">
        <f t="shared" si="120"/>
        <v>8.4456691133631736</v>
      </c>
      <c r="AQ201" s="75">
        <f t="shared" si="120"/>
        <v>8.4457093946012787</v>
      </c>
      <c r="AR201" s="75">
        <f t="shared" si="120"/>
        <v>8.4460401766679833</v>
      </c>
      <c r="AS201" s="75">
        <f t="shared" si="120"/>
        <v>8.4487503722583206</v>
      </c>
      <c r="AT201" s="75">
        <f t="shared" si="120"/>
        <v>8.4705614303439969</v>
      </c>
      <c r="AU201" s="75">
        <f t="shared" si="105"/>
        <v>8.6268220537676985</v>
      </c>
    </row>
    <row r="202" spans="1:47" s="75" customFormat="1" ht="12.95" customHeight="1" x14ac:dyDescent="0.2">
      <c r="A202" s="75" t="s">
        <v>146</v>
      </c>
      <c r="B202" s="77"/>
      <c r="C202" s="86">
        <v>48495.425000000003</v>
      </c>
      <c r="D202" s="86">
        <v>5.0000000000000001E-3</v>
      </c>
      <c r="E202" s="75">
        <f t="shared" si="91"/>
        <v>1417.0181662520486</v>
      </c>
      <c r="F202" s="75">
        <f t="shared" si="114"/>
        <v>1417</v>
      </c>
      <c r="G202" s="75">
        <f t="shared" si="116"/>
        <v>5.1434499997412786E-2</v>
      </c>
      <c r="I202" s="75">
        <f t="shared" si="117"/>
        <v>5.1434499997412786E-2</v>
      </c>
      <c r="P202" s="75">
        <f t="shared" si="106"/>
        <v>-6.4187410798200312E-2</v>
      </c>
      <c r="Q202" s="76">
        <f t="shared" si="92"/>
        <v>33476.925000000003</v>
      </c>
      <c r="R202" s="75">
        <f t="shared" si="118"/>
        <v>1.3368426256028713E-2</v>
      </c>
      <c r="S202" s="77">
        <f t="shared" si="119"/>
        <v>0.1</v>
      </c>
      <c r="Z202" s="75">
        <f t="shared" si="93"/>
        <v>1417</v>
      </c>
      <c r="AA202" s="75">
        <f t="shared" si="94"/>
        <v>4.2430270864224254E-2</v>
      </c>
      <c r="AB202" s="75">
        <f t="shared" si="95"/>
        <v>-5.518318166501178E-2</v>
      </c>
      <c r="AC202" s="75">
        <f t="shared" si="96"/>
        <v>0.1156219107956131</v>
      </c>
      <c r="AD202" s="75">
        <f t="shared" si="107"/>
        <v>9.0042291331885321E-3</v>
      </c>
      <c r="AE202" s="75">
        <f t="shared" si="97"/>
        <v>8.1076142282961113E-6</v>
      </c>
      <c r="AF202" s="75">
        <f t="shared" si="108"/>
        <v>0.1156219107956131</v>
      </c>
      <c r="AG202" s="77"/>
      <c r="AH202" s="75">
        <f t="shared" si="98"/>
        <v>0.10661768166242457</v>
      </c>
      <c r="AI202" s="75">
        <f t="shared" si="99"/>
        <v>1.0843700847177598</v>
      </c>
      <c r="AJ202" s="75">
        <f t="shared" si="100"/>
        <v>0.68063210507904026</v>
      </c>
      <c r="AK202" s="75">
        <f t="shared" si="101"/>
        <v>-0.20129609314400576</v>
      </c>
      <c r="AL202" s="75">
        <f t="shared" si="102"/>
        <v>1.967688149492457</v>
      </c>
      <c r="AM202" s="75">
        <f t="shared" si="103"/>
        <v>1.5034190304043233</v>
      </c>
      <c r="AN202" s="75">
        <f t="shared" si="120"/>
        <v>8.4456636124441857</v>
      </c>
      <c r="AO202" s="75">
        <f t="shared" si="120"/>
        <v>8.4456642094384726</v>
      </c>
      <c r="AP202" s="75">
        <f t="shared" si="120"/>
        <v>8.4456691133631736</v>
      </c>
      <c r="AQ202" s="75">
        <f t="shared" si="120"/>
        <v>8.4457093946012787</v>
      </c>
      <c r="AR202" s="75">
        <f t="shared" si="120"/>
        <v>8.4460401766679833</v>
      </c>
      <c r="AS202" s="75">
        <f t="shared" si="120"/>
        <v>8.4487503722583206</v>
      </c>
      <c r="AT202" s="75">
        <f t="shared" si="120"/>
        <v>8.4705614303439969</v>
      </c>
      <c r="AU202" s="75">
        <f t="shared" si="105"/>
        <v>8.6268220537676985</v>
      </c>
    </row>
    <row r="203" spans="1:47" s="75" customFormat="1" ht="12.95" customHeight="1" x14ac:dyDescent="0.2">
      <c r="A203" s="75" t="s">
        <v>147</v>
      </c>
      <c r="B203" s="77"/>
      <c r="C203" s="86">
        <v>48546.385999999999</v>
      </c>
      <c r="D203" s="86">
        <v>3.0000000000000001E-3</v>
      </c>
      <c r="E203" s="75">
        <f t="shared" si="91"/>
        <v>1435.0171819060447</v>
      </c>
      <c r="F203" s="75">
        <f t="shared" ref="F203:F234" si="121">ROUND(2*E203,0)/2</f>
        <v>1435</v>
      </c>
      <c r="G203" s="75">
        <f t="shared" si="116"/>
        <v>4.8647499992512167E-2</v>
      </c>
      <c r="I203" s="75">
        <f t="shared" si="117"/>
        <v>4.8647499992512167E-2</v>
      </c>
      <c r="P203" s="75">
        <f t="shared" si="106"/>
        <v>-6.4510499307566901E-2</v>
      </c>
      <c r="Q203" s="76">
        <f t="shared" si="92"/>
        <v>33527.885999999999</v>
      </c>
      <c r="R203" s="75">
        <f t="shared" si="118"/>
        <v>1.2804732805596694E-2</v>
      </c>
      <c r="S203" s="77">
        <f t="shared" si="119"/>
        <v>0.1</v>
      </c>
      <c r="Z203" s="75">
        <f t="shared" si="93"/>
        <v>1435</v>
      </c>
      <c r="AA203" s="75">
        <f t="shared" si="94"/>
        <v>4.2917329180393565E-2</v>
      </c>
      <c r="AB203" s="75">
        <f t="shared" si="95"/>
        <v>-5.87803284954483E-2</v>
      </c>
      <c r="AC203" s="75">
        <f t="shared" si="96"/>
        <v>0.11315799930007907</v>
      </c>
      <c r="AD203" s="75">
        <f t="shared" si="107"/>
        <v>5.7301708121186012E-3</v>
      </c>
      <c r="AE203" s="75">
        <f t="shared" si="97"/>
        <v>3.283485753605595E-6</v>
      </c>
      <c r="AF203" s="75">
        <f t="shared" si="108"/>
        <v>0.11315799930007907</v>
      </c>
      <c r="AG203" s="77"/>
      <c r="AH203" s="75">
        <f t="shared" si="98"/>
        <v>0.10742782848796047</v>
      </c>
      <c r="AI203" s="75">
        <f t="shared" si="99"/>
        <v>1.0866890421182724</v>
      </c>
      <c r="AJ203" s="75">
        <f t="shared" si="100"/>
        <v>0.68904713577720389</v>
      </c>
      <c r="AK203" s="75">
        <f t="shared" si="101"/>
        <v>-0.20030835800569727</v>
      </c>
      <c r="AL203" s="75">
        <f t="shared" si="102"/>
        <v>1.9792364857804814</v>
      </c>
      <c r="AM203" s="75">
        <f t="shared" si="103"/>
        <v>1.5224094372067019</v>
      </c>
      <c r="AN203" s="75">
        <f t="shared" si="120"/>
        <v>8.4560455516851327</v>
      </c>
      <c r="AO203" s="75">
        <f t="shared" si="120"/>
        <v>8.4560461976107639</v>
      </c>
      <c r="AP203" s="75">
        <f t="shared" si="120"/>
        <v>8.4560514230272386</v>
      </c>
      <c r="AQ203" s="75">
        <f t="shared" si="120"/>
        <v>8.4560936941996587</v>
      </c>
      <c r="AR203" s="75">
        <f t="shared" si="120"/>
        <v>8.4564355526544386</v>
      </c>
      <c r="AS203" s="75">
        <f t="shared" si="120"/>
        <v>8.4591940391444584</v>
      </c>
      <c r="AT203" s="75">
        <f t="shared" si="120"/>
        <v>8.4810641804523055</v>
      </c>
      <c r="AU203" s="75">
        <f t="shared" si="105"/>
        <v>8.6359303741559845</v>
      </c>
    </row>
    <row r="204" spans="1:47" s="75" customFormat="1" ht="12.95" customHeight="1" x14ac:dyDescent="0.2">
      <c r="A204" s="75" t="s">
        <v>147</v>
      </c>
      <c r="B204" s="77"/>
      <c r="C204" s="86">
        <v>48597.341</v>
      </c>
      <c r="D204" s="86">
        <v>7.0000000000000001E-3</v>
      </c>
      <c r="E204" s="75">
        <f t="shared" si="91"/>
        <v>1453.0140784082616</v>
      </c>
      <c r="F204" s="75">
        <f t="shared" si="121"/>
        <v>1453</v>
      </c>
      <c r="G204" s="75">
        <f t="shared" si="116"/>
        <v>3.9860499993665144E-2</v>
      </c>
      <c r="I204" s="75">
        <f t="shared" si="117"/>
        <v>3.9860499993665144E-2</v>
      </c>
      <c r="P204" s="75">
        <f t="shared" si="106"/>
        <v>-6.4827372543733067E-2</v>
      </c>
      <c r="Q204" s="76">
        <f t="shared" si="92"/>
        <v>33578.841</v>
      </c>
      <c r="R204" s="75">
        <f t="shared" si="118"/>
        <v>1.0959550656406535E-2</v>
      </c>
      <c r="S204" s="77">
        <f t="shared" si="119"/>
        <v>0.1</v>
      </c>
      <c r="Z204" s="75">
        <f t="shared" si="93"/>
        <v>1453</v>
      </c>
      <c r="AA204" s="75">
        <f t="shared" si="94"/>
        <v>4.3400716725741376E-2</v>
      </c>
      <c r="AB204" s="75">
        <f t="shared" si="95"/>
        <v>-6.8367589275809298E-2</v>
      </c>
      <c r="AC204" s="75">
        <f t="shared" si="96"/>
        <v>0.10468787253739821</v>
      </c>
      <c r="AD204" s="75">
        <f t="shared" si="107"/>
        <v>-3.5402167320762318E-3</v>
      </c>
      <c r="AE204" s="75">
        <f t="shared" si="97"/>
        <v>1.2533134510072516E-6</v>
      </c>
      <c r="AF204" s="75">
        <f t="shared" si="108"/>
        <v>0.10468787253739821</v>
      </c>
      <c r="AG204" s="77"/>
      <c r="AH204" s="75">
        <f t="shared" si="98"/>
        <v>0.10822808926947444</v>
      </c>
      <c r="AI204" s="75">
        <f t="shared" si="99"/>
        <v>1.0890062786564714</v>
      </c>
      <c r="AJ204" s="75">
        <f t="shared" si="100"/>
        <v>0.69740566078601596</v>
      </c>
      <c r="AK204" s="75">
        <f t="shared" si="101"/>
        <v>-0.19928951470172429</v>
      </c>
      <c r="AL204" s="75">
        <f t="shared" si="102"/>
        <v>1.9908341979942288</v>
      </c>
      <c r="AM204" s="75">
        <f t="shared" si="103"/>
        <v>1.5418200580062555</v>
      </c>
      <c r="AN204" s="75">
        <f t="shared" si="120"/>
        <v>8.4664496620036065</v>
      </c>
      <c r="AO204" s="75">
        <f t="shared" si="120"/>
        <v>8.4664503595365677</v>
      </c>
      <c r="AP204" s="75">
        <f t="shared" si="120"/>
        <v>8.4664559185811221</v>
      </c>
      <c r="AQ204" s="75">
        <f t="shared" si="120"/>
        <v>8.4665002202580979</v>
      </c>
      <c r="AR204" s="75">
        <f t="shared" si="120"/>
        <v>8.4668531737119661</v>
      </c>
      <c r="AS204" s="75">
        <f t="shared" si="120"/>
        <v>8.4696588704741949</v>
      </c>
      <c r="AT204" s="75">
        <f t="shared" si="120"/>
        <v>8.4915797784035654</v>
      </c>
      <c r="AU204" s="75">
        <f t="shared" si="105"/>
        <v>8.6450386945442688</v>
      </c>
    </row>
    <row r="205" spans="1:47" s="75" customFormat="1" ht="12.95" customHeight="1" x14ac:dyDescent="0.2">
      <c r="A205" s="75" t="s">
        <v>148</v>
      </c>
      <c r="B205" s="77"/>
      <c r="C205" s="86">
        <v>48795.529000000002</v>
      </c>
      <c r="D205" s="86">
        <v>3.0000000000000001E-3</v>
      </c>
      <c r="E205" s="75">
        <f t="shared" si="91"/>
        <v>1523.0124872784666</v>
      </c>
      <c r="F205" s="75">
        <f t="shared" si="121"/>
        <v>1523</v>
      </c>
      <c r="G205" s="75">
        <f t="shared" si="116"/>
        <v>3.5355499996512663E-2</v>
      </c>
      <c r="I205" s="75">
        <f t="shared" si="117"/>
        <v>3.5355499996512663E-2</v>
      </c>
      <c r="P205" s="75">
        <f t="shared" si="106"/>
        <v>-6.6000573889757802E-2</v>
      </c>
      <c r="Q205" s="76">
        <f t="shared" si="92"/>
        <v>33777.029000000002</v>
      </c>
      <c r="R205" s="75">
        <f t="shared" si="118"/>
        <v>1.0273053713639117E-2</v>
      </c>
      <c r="S205" s="77">
        <f t="shared" si="119"/>
        <v>0.1</v>
      </c>
      <c r="Z205" s="75">
        <f t="shared" si="93"/>
        <v>1523</v>
      </c>
      <c r="AA205" s="75">
        <f t="shared" si="94"/>
        <v>4.5242624557373184E-2</v>
      </c>
      <c r="AB205" s="75">
        <f t="shared" si="95"/>
        <v>-7.5887698450618324E-2</v>
      </c>
      <c r="AC205" s="75">
        <f t="shared" si="96"/>
        <v>0.10135607388627046</v>
      </c>
      <c r="AD205" s="75">
        <f t="shared" si="107"/>
        <v>-9.8871245608605218E-3</v>
      </c>
      <c r="AE205" s="75">
        <f t="shared" si="97"/>
        <v>9.7755232081971386E-6</v>
      </c>
      <c r="AF205" s="75">
        <f t="shared" si="108"/>
        <v>0.10135607388627046</v>
      </c>
      <c r="AG205" s="77"/>
      <c r="AH205" s="75">
        <f t="shared" si="98"/>
        <v>0.11124319844713099</v>
      </c>
      <c r="AI205" s="75">
        <f t="shared" si="99"/>
        <v>1.097992874387024</v>
      </c>
      <c r="AJ205" s="75">
        <f t="shared" si="100"/>
        <v>0.72933112063053096</v>
      </c>
      <c r="AK205" s="75">
        <f t="shared" si="101"/>
        <v>-0.1950277541266657</v>
      </c>
      <c r="AL205" s="75">
        <f t="shared" si="102"/>
        <v>2.036406842448141</v>
      </c>
      <c r="AM205" s="75">
        <f t="shared" si="103"/>
        <v>1.6215905693227828</v>
      </c>
      <c r="AN205" s="75">
        <f t="shared" si="120"/>
        <v>8.5071204473692372</v>
      </c>
      <c r="AO205" s="75">
        <f t="shared" si="120"/>
        <v>8.5071213716623557</v>
      </c>
      <c r="AP205" s="75">
        <f t="shared" si="120"/>
        <v>8.5071283403661404</v>
      </c>
      <c r="AQ205" s="75">
        <f t="shared" si="120"/>
        <v>8.5071808788339123</v>
      </c>
      <c r="AR205" s="75">
        <f t="shared" si="120"/>
        <v>8.5075768609361209</v>
      </c>
      <c r="AS205" s="75">
        <f t="shared" si="120"/>
        <v>8.5105548188850921</v>
      </c>
      <c r="AT205" s="75">
        <f t="shared" si="120"/>
        <v>8.5325937114994943</v>
      </c>
      <c r="AU205" s="75">
        <f t="shared" si="105"/>
        <v>8.6804599404987126</v>
      </c>
    </row>
    <row r="206" spans="1:47" s="75" customFormat="1" ht="12.95" customHeight="1" x14ac:dyDescent="0.2">
      <c r="A206" s="75" t="s">
        <v>149</v>
      </c>
      <c r="B206" s="77"/>
      <c r="C206" s="86">
        <v>48934.281999999999</v>
      </c>
      <c r="D206" s="86">
        <v>3.0000000000000001E-3</v>
      </c>
      <c r="E206" s="75">
        <f t="shared" si="91"/>
        <v>1572.0189317956283</v>
      </c>
      <c r="F206" s="75">
        <f t="shared" si="121"/>
        <v>1572</v>
      </c>
      <c r="G206" s="75">
        <f t="shared" si="116"/>
        <v>5.3601999992679339E-2</v>
      </c>
      <c r="I206" s="75">
        <f t="shared" si="117"/>
        <v>5.3601999992679339E-2</v>
      </c>
      <c r="P206" s="75">
        <f t="shared" si="106"/>
        <v>-6.6765886964642196E-2</v>
      </c>
      <c r="Q206" s="76">
        <f t="shared" si="92"/>
        <v>33915.781999999999</v>
      </c>
      <c r="R206" s="75">
        <f t="shared" si="118"/>
        <v>1.4488428210570536E-2</v>
      </c>
      <c r="S206" s="77">
        <f t="shared" si="119"/>
        <v>0.1</v>
      </c>
      <c r="Z206" s="75">
        <f t="shared" si="93"/>
        <v>1572</v>
      </c>
      <c r="AA206" s="75">
        <f t="shared" si="94"/>
        <v>4.6492329860421996E-2</v>
      </c>
      <c r="AB206" s="75">
        <f t="shared" si="95"/>
        <v>-5.9656216832384854E-2</v>
      </c>
      <c r="AC206" s="75">
        <f t="shared" si="96"/>
        <v>0.12036788695732153</v>
      </c>
      <c r="AD206" s="75">
        <f t="shared" si="107"/>
        <v>7.1096701322573425E-3</v>
      </c>
      <c r="AE206" s="75">
        <f t="shared" si="97"/>
        <v>5.0547409389512147E-6</v>
      </c>
      <c r="AF206" s="75">
        <f t="shared" si="108"/>
        <v>0.12036788695732153</v>
      </c>
      <c r="AG206" s="77"/>
      <c r="AH206" s="75">
        <f t="shared" si="98"/>
        <v>0.11325821682506419</v>
      </c>
      <c r="AI206" s="75">
        <f t="shared" si="99"/>
        <v>1.1042490624537364</v>
      </c>
      <c r="AJ206" s="75">
        <f t="shared" si="100"/>
        <v>0.75107624320708233</v>
      </c>
      <c r="AK206" s="75">
        <f t="shared" si="101"/>
        <v>-0.19175651563333951</v>
      </c>
      <c r="AL206" s="75">
        <f t="shared" si="102"/>
        <v>2.0687537761072736</v>
      </c>
      <c r="AM206" s="75">
        <f t="shared" si="103"/>
        <v>1.6818795118878502</v>
      </c>
      <c r="AN206" s="75">
        <f t="shared" si="120"/>
        <v>8.5357884018941181</v>
      </c>
      <c r="AO206" s="75">
        <f t="shared" si="120"/>
        <v>8.535789509931309</v>
      </c>
      <c r="AP206" s="75">
        <f t="shared" si="120"/>
        <v>8.5357975655077212</v>
      </c>
      <c r="AQ206" s="75">
        <f t="shared" si="120"/>
        <v>8.5358561282066177</v>
      </c>
      <c r="AR206" s="75">
        <f t="shared" si="120"/>
        <v>8.5362817423538715</v>
      </c>
      <c r="AS206" s="75">
        <f t="shared" si="120"/>
        <v>8.5393682956746257</v>
      </c>
      <c r="AT206" s="75">
        <f t="shared" si="120"/>
        <v>8.5614142659377439</v>
      </c>
      <c r="AU206" s="75">
        <f t="shared" si="105"/>
        <v>8.7052548126668228</v>
      </c>
    </row>
    <row r="207" spans="1:47" s="75" customFormat="1" ht="12.95" customHeight="1" x14ac:dyDescent="0.2">
      <c r="A207" s="75" t="s">
        <v>150</v>
      </c>
      <c r="B207" s="77"/>
      <c r="C207" s="86">
        <v>49132.478000000003</v>
      </c>
      <c r="D207" s="86">
        <v>5.0000000000000001E-3</v>
      </c>
      <c r="E207" s="75">
        <f t="shared" si="91"/>
        <v>1642.020166201542</v>
      </c>
      <c r="F207" s="75">
        <f t="shared" si="121"/>
        <v>1642</v>
      </c>
      <c r="G207" s="75">
        <f t="shared" si="116"/>
        <v>5.7096999997156672E-2</v>
      </c>
      <c r="I207" s="75">
        <f t="shared" si="117"/>
        <v>5.7096999997156672E-2</v>
      </c>
      <c r="P207" s="75">
        <f t="shared" si="106"/>
        <v>-6.7779294404001433E-2</v>
      </c>
      <c r="Q207" s="76">
        <f t="shared" si="92"/>
        <v>34113.978000000003</v>
      </c>
      <c r="R207" s="75">
        <f t="shared" si="118"/>
        <v>1.5594088903364712E-2</v>
      </c>
      <c r="S207" s="77">
        <f t="shared" si="119"/>
        <v>0.1</v>
      </c>
      <c r="Z207" s="75">
        <f t="shared" si="93"/>
        <v>1642</v>
      </c>
      <c r="AA207" s="75">
        <f t="shared" si="94"/>
        <v>4.8213669407415075E-2</v>
      </c>
      <c r="AB207" s="75">
        <f t="shared" si="95"/>
        <v>-5.8895963814259836E-2</v>
      </c>
      <c r="AC207" s="75">
        <f t="shared" si="96"/>
        <v>0.12487629440115811</v>
      </c>
      <c r="AD207" s="75">
        <f t="shared" si="107"/>
        <v>8.8833305897415976E-3</v>
      </c>
      <c r="AE207" s="75">
        <f t="shared" si="97"/>
        <v>7.8913562366638803E-6</v>
      </c>
      <c r="AF207" s="75">
        <f t="shared" si="108"/>
        <v>0.12487629440115811</v>
      </c>
      <c r="AG207" s="77"/>
      <c r="AH207" s="75">
        <f t="shared" si="98"/>
        <v>0.11599296381141651</v>
      </c>
      <c r="AI207" s="75">
        <f t="shared" si="99"/>
        <v>1.1131146689643301</v>
      </c>
      <c r="AJ207" s="75">
        <f t="shared" si="100"/>
        <v>0.78117018636165925</v>
      </c>
      <c r="AK207" s="75">
        <f t="shared" si="101"/>
        <v>-0.18666413682175861</v>
      </c>
      <c r="AL207" s="75">
        <f t="shared" si="102"/>
        <v>2.1156010344354326</v>
      </c>
      <c r="AM207" s="75">
        <f t="shared" si="103"/>
        <v>1.7752577815294759</v>
      </c>
      <c r="AN207" s="75">
        <f t="shared" si="120"/>
        <v>8.5770240375464777</v>
      </c>
      <c r="AO207" s="75">
        <f t="shared" si="120"/>
        <v>8.5770254431689441</v>
      </c>
      <c r="AP207" s="75">
        <f t="shared" si="120"/>
        <v>8.5770351761563219</v>
      </c>
      <c r="AQ207" s="75">
        <f t="shared" si="120"/>
        <v>8.5771025675834309</v>
      </c>
      <c r="AR207" s="75">
        <f t="shared" si="120"/>
        <v>8.5775690462946859</v>
      </c>
      <c r="AS207" s="75">
        <f t="shared" si="120"/>
        <v>8.5807912557677284</v>
      </c>
      <c r="AT207" s="75">
        <f t="shared" si="120"/>
        <v>8.6027392547343524</v>
      </c>
      <c r="AU207" s="75">
        <f t="shared" si="105"/>
        <v>8.7406760586212666</v>
      </c>
    </row>
    <row r="208" spans="1:47" s="75" customFormat="1" ht="12.95" customHeight="1" x14ac:dyDescent="0.2">
      <c r="A208" s="75" t="s">
        <v>150</v>
      </c>
      <c r="B208" s="77"/>
      <c r="C208" s="86">
        <v>49166.453000000001</v>
      </c>
      <c r="D208" s="86">
        <v>4.0000000000000001E-3</v>
      </c>
      <c r="E208" s="75">
        <f t="shared" si="91"/>
        <v>1654.0198631628368</v>
      </c>
      <c r="F208" s="75">
        <f t="shared" si="121"/>
        <v>1654</v>
      </c>
      <c r="G208" s="75">
        <f t="shared" si="116"/>
        <v>5.6238999997731298E-2</v>
      </c>
      <c r="I208" s="75">
        <f t="shared" si="117"/>
        <v>5.6238999997731298E-2</v>
      </c>
      <c r="P208" s="75">
        <f t="shared" si="106"/>
        <v>-6.7943583386153375E-2</v>
      </c>
      <c r="Q208" s="76">
        <f t="shared" si="92"/>
        <v>34147.953000000001</v>
      </c>
      <c r="R208" s="75">
        <f t="shared" si="118"/>
        <v>1.5421314015895469E-2</v>
      </c>
      <c r="S208" s="77">
        <f t="shared" si="119"/>
        <v>0.1</v>
      </c>
      <c r="Z208" s="75">
        <f t="shared" si="93"/>
        <v>1654</v>
      </c>
      <c r="AA208" s="75">
        <f t="shared" si="94"/>
        <v>4.8500602011962601E-2</v>
      </c>
      <c r="AB208" s="75">
        <f t="shared" si="95"/>
        <v>-6.0205185400384678E-2</v>
      </c>
      <c r="AC208" s="75">
        <f t="shared" si="96"/>
        <v>0.12418258338388467</v>
      </c>
      <c r="AD208" s="75">
        <f t="shared" si="107"/>
        <v>7.7383979857686969E-3</v>
      </c>
      <c r="AE208" s="75">
        <f t="shared" si="97"/>
        <v>5.9882803386149022E-6</v>
      </c>
      <c r="AF208" s="75">
        <f t="shared" si="108"/>
        <v>0.12418258338388467</v>
      </c>
      <c r="AG208" s="77"/>
      <c r="AH208" s="75">
        <f t="shared" si="98"/>
        <v>0.11644418539811598</v>
      </c>
      <c r="AI208" s="75">
        <f t="shared" si="99"/>
        <v>1.1146240604363538</v>
      </c>
      <c r="AJ208" s="75">
        <f t="shared" si="100"/>
        <v>0.78620527201764256</v>
      </c>
      <c r="AK208" s="75">
        <f t="shared" si="101"/>
        <v>-0.18574109152098067</v>
      </c>
      <c r="AL208" s="75">
        <f t="shared" si="102"/>
        <v>2.1237071677119785</v>
      </c>
      <c r="AM208" s="75">
        <f t="shared" si="103"/>
        <v>1.7922062919487676</v>
      </c>
      <c r="AN208" s="75">
        <f t="shared" si="120"/>
        <v>8.5841260304707472</v>
      </c>
      <c r="AO208" s="75">
        <f t="shared" si="120"/>
        <v>8.5841274910845851</v>
      </c>
      <c r="AP208" s="75">
        <f t="shared" si="120"/>
        <v>8.5841375243557376</v>
      </c>
      <c r="AQ208" s="75">
        <f t="shared" si="120"/>
        <v>8.5842064420179796</v>
      </c>
      <c r="AR208" s="75">
        <f t="shared" si="120"/>
        <v>8.5846796881381575</v>
      </c>
      <c r="AS208" s="75">
        <f t="shared" si="120"/>
        <v>8.5879226703595215</v>
      </c>
      <c r="AT208" s="75">
        <f t="shared" si="120"/>
        <v>8.6098411225071914</v>
      </c>
      <c r="AU208" s="75">
        <f t="shared" si="105"/>
        <v>8.7467482722134573</v>
      </c>
    </row>
    <row r="209" spans="1:47" s="75" customFormat="1" ht="12.95" customHeight="1" x14ac:dyDescent="0.2">
      <c r="A209" s="75" t="s">
        <v>151</v>
      </c>
      <c r="B209" s="77"/>
      <c r="C209" s="86">
        <v>49217.421000000002</v>
      </c>
      <c r="D209" s="86">
        <v>5.0000000000000001E-3</v>
      </c>
      <c r="E209" s="75">
        <f t="shared" si="91"/>
        <v>1672.0213511605796</v>
      </c>
      <c r="F209" s="75">
        <f t="shared" si="121"/>
        <v>1672</v>
      </c>
      <c r="G209" s="75">
        <f t="shared" si="116"/>
        <v>6.0451999997894745E-2</v>
      </c>
      <c r="I209" s="75">
        <f t="shared" si="117"/>
        <v>6.0451999997894745E-2</v>
      </c>
      <c r="P209" s="75">
        <f t="shared" si="106"/>
        <v>-6.8184837465047582E-2</v>
      </c>
      <c r="Q209" s="76">
        <f t="shared" si="92"/>
        <v>34198.921000000002</v>
      </c>
      <c r="R209" s="75">
        <f t="shared" si="118"/>
        <v>1.6547435952467441E-2</v>
      </c>
      <c r="S209" s="77">
        <f t="shared" si="119"/>
        <v>0.1</v>
      </c>
      <c r="Z209" s="75">
        <f t="shared" si="93"/>
        <v>1672</v>
      </c>
      <c r="AA209" s="75">
        <f t="shared" si="94"/>
        <v>4.8926275857870807E-2</v>
      </c>
      <c r="AB209" s="75">
        <f t="shared" si="95"/>
        <v>-5.6659113325023644E-2</v>
      </c>
      <c r="AC209" s="75">
        <f t="shared" si="96"/>
        <v>0.12863683746294233</v>
      </c>
      <c r="AD209" s="75">
        <f t="shared" si="107"/>
        <v>1.1525724140023938E-2</v>
      </c>
      <c r="AE209" s="75">
        <f t="shared" si="97"/>
        <v>1.3284231695193054E-5</v>
      </c>
      <c r="AF209" s="75">
        <f t="shared" si="108"/>
        <v>0.12863683746294233</v>
      </c>
      <c r="AG209" s="77"/>
      <c r="AH209" s="75">
        <f t="shared" si="98"/>
        <v>0.11711111332291839</v>
      </c>
      <c r="AI209" s="75">
        <f t="shared" si="99"/>
        <v>1.116881582890755</v>
      </c>
      <c r="AJ209" s="75">
        <f t="shared" si="100"/>
        <v>0.79368597753573322</v>
      </c>
      <c r="AK209" s="75">
        <f t="shared" si="101"/>
        <v>-0.18432884714898473</v>
      </c>
      <c r="AL209" s="75">
        <f t="shared" si="102"/>
        <v>2.1359075342694949</v>
      </c>
      <c r="AM209" s="75">
        <f t="shared" si="103"/>
        <v>1.8181846224039635</v>
      </c>
      <c r="AN209" s="75">
        <f t="shared" si="120"/>
        <v>8.594797037504236</v>
      </c>
      <c r="AO209" s="75">
        <f t="shared" si="120"/>
        <v>8.5947985826771518</v>
      </c>
      <c r="AP209" s="75">
        <f t="shared" si="120"/>
        <v>8.5948090723576911</v>
      </c>
      <c r="AQ209" s="75">
        <f t="shared" si="120"/>
        <v>8.5948802802351949</v>
      </c>
      <c r="AR209" s="75">
        <f t="shared" si="120"/>
        <v>8.595363519519605</v>
      </c>
      <c r="AS209" s="75">
        <f t="shared" si="120"/>
        <v>8.5986362264088623</v>
      </c>
      <c r="AT209" s="75">
        <f t="shared" si="120"/>
        <v>8.6205033772411319</v>
      </c>
      <c r="AU209" s="75">
        <f t="shared" si="105"/>
        <v>8.7558565926017415</v>
      </c>
    </row>
    <row r="210" spans="1:47" s="75" customFormat="1" ht="12.95" customHeight="1" x14ac:dyDescent="0.2">
      <c r="A210" s="75" t="s">
        <v>151</v>
      </c>
      <c r="B210" s="77"/>
      <c r="C210" s="86">
        <v>49251.389000000003</v>
      </c>
      <c r="D210" s="86">
        <v>4.0000000000000001E-3</v>
      </c>
      <c r="E210" s="75">
        <f t="shared" si="91"/>
        <v>1684.0185757781303</v>
      </c>
      <c r="F210" s="75">
        <f t="shared" si="121"/>
        <v>1684</v>
      </c>
      <c r="G210" s="75">
        <f t="shared" si="116"/>
        <v>5.2594000000681262E-2</v>
      </c>
      <c r="I210" s="75">
        <f t="shared" si="117"/>
        <v>5.2594000000681262E-2</v>
      </c>
      <c r="P210" s="75">
        <f t="shared" si="106"/>
        <v>-6.8342220588087907E-2</v>
      </c>
      <c r="Q210" s="76">
        <f t="shared" si="92"/>
        <v>34232.889000000003</v>
      </c>
      <c r="R210" s="75">
        <f t="shared" si="118"/>
        <v>1.4625569450295436E-2</v>
      </c>
      <c r="S210" s="77">
        <f t="shared" si="119"/>
        <v>0.1</v>
      </c>
      <c r="Z210" s="75">
        <f t="shared" si="93"/>
        <v>1684</v>
      </c>
      <c r="AA210" s="75">
        <f t="shared" si="94"/>
        <v>4.9206838598649966E-2</v>
      </c>
      <c r="AB210" s="75">
        <f t="shared" si="95"/>
        <v>-6.495505918605661E-2</v>
      </c>
      <c r="AC210" s="75">
        <f t="shared" si="96"/>
        <v>0.12093622058876917</v>
      </c>
      <c r="AD210" s="75">
        <f t="shared" si="107"/>
        <v>3.3871614020312968E-3</v>
      </c>
      <c r="AE210" s="75">
        <f t="shared" si="97"/>
        <v>1.1472862363410621E-6</v>
      </c>
      <c r="AF210" s="75">
        <f t="shared" si="108"/>
        <v>0.12093622058876917</v>
      </c>
      <c r="AG210" s="77"/>
      <c r="AH210" s="75">
        <f t="shared" si="98"/>
        <v>0.11754905918673787</v>
      </c>
      <c r="AI210" s="75">
        <f t="shared" si="99"/>
        <v>1.1183819796131762</v>
      </c>
      <c r="AJ210" s="75">
        <f t="shared" si="100"/>
        <v>0.7986240475444184</v>
      </c>
      <c r="AK210" s="75">
        <f t="shared" si="101"/>
        <v>-0.18336885017141741</v>
      </c>
      <c r="AL210" s="75">
        <f t="shared" si="102"/>
        <v>2.1440685230704961</v>
      </c>
      <c r="AM210" s="75">
        <f t="shared" si="103"/>
        <v>1.8358858211711155</v>
      </c>
      <c r="AN210" s="75">
        <f t="shared" si="120"/>
        <v>8.6019230205045325</v>
      </c>
      <c r="AO210" s="75">
        <f t="shared" si="120"/>
        <v>8.6019246233918381</v>
      </c>
      <c r="AP210" s="75">
        <f t="shared" si="120"/>
        <v>8.6019354210207037</v>
      </c>
      <c r="AQ210" s="75">
        <f t="shared" si="120"/>
        <v>8.602008154481517</v>
      </c>
      <c r="AR210" s="75">
        <f t="shared" si="120"/>
        <v>8.6024979428894817</v>
      </c>
      <c r="AS210" s="75">
        <f t="shared" si="120"/>
        <v>8.6057894906432395</v>
      </c>
      <c r="AT210" s="75">
        <f t="shared" si="120"/>
        <v>8.6276177934089731</v>
      </c>
      <c r="AU210" s="75">
        <f t="shared" si="105"/>
        <v>8.7619288061939322</v>
      </c>
    </row>
    <row r="211" spans="1:47" s="75" customFormat="1" ht="12.95" customHeight="1" x14ac:dyDescent="0.2">
      <c r="A211" s="75" t="s">
        <v>152</v>
      </c>
      <c r="B211" s="77"/>
      <c r="C211" s="86">
        <v>49486.392999999996</v>
      </c>
      <c r="D211" s="86"/>
      <c r="E211" s="75">
        <f t="shared" si="91"/>
        <v>1767.0200999780466</v>
      </c>
      <c r="F211" s="75">
        <f t="shared" si="121"/>
        <v>1767</v>
      </c>
      <c r="G211" s="75">
        <f t="shared" si="116"/>
        <v>5.6909499995526858E-2</v>
      </c>
      <c r="I211" s="75">
        <f t="shared" si="117"/>
        <v>5.6909499995526858E-2</v>
      </c>
      <c r="P211" s="75">
        <f t="shared" si="106"/>
        <v>-6.935515844037396E-2</v>
      </c>
      <c r="Q211" s="76">
        <f t="shared" si="92"/>
        <v>34467.892999999996</v>
      </c>
      <c r="R211" s="75">
        <f t="shared" si="118"/>
        <v>1.5942763969934701E-2</v>
      </c>
      <c r="S211" s="77">
        <f t="shared" si="119"/>
        <v>0.1</v>
      </c>
      <c r="Z211" s="75">
        <f t="shared" si="93"/>
        <v>1767</v>
      </c>
      <c r="AA211" s="75">
        <f t="shared" si="94"/>
        <v>5.107278718019316E-2</v>
      </c>
      <c r="AB211" s="75">
        <f t="shared" si="95"/>
        <v>-6.3518445625040262E-2</v>
      </c>
      <c r="AC211" s="75">
        <f t="shared" si="96"/>
        <v>0.12626465843590082</v>
      </c>
      <c r="AD211" s="75">
        <f t="shared" si="107"/>
        <v>5.8367128153336972E-3</v>
      </c>
      <c r="AE211" s="75">
        <f t="shared" si="97"/>
        <v>3.4067216488680619E-6</v>
      </c>
      <c r="AF211" s="75">
        <f t="shared" si="108"/>
        <v>0.12626465843590082</v>
      </c>
      <c r="AG211" s="77"/>
      <c r="AH211" s="75">
        <f t="shared" si="98"/>
        <v>0.12042794562056712</v>
      </c>
      <c r="AI211" s="75">
        <f t="shared" si="99"/>
        <v>1.128643958861907</v>
      </c>
      <c r="AJ211" s="75">
        <f t="shared" si="100"/>
        <v>0.83163758112476527</v>
      </c>
      <c r="AK211" s="75">
        <f t="shared" si="101"/>
        <v>-0.17632118465646202</v>
      </c>
      <c r="AL211" s="75">
        <f t="shared" si="102"/>
        <v>2.2011131744026513</v>
      </c>
      <c r="AM211" s="75">
        <f t="shared" si="103"/>
        <v>1.9674677889601668</v>
      </c>
      <c r="AN211" s="75">
        <f t="shared" si="120"/>
        <v>8.6514712157396332</v>
      </c>
      <c r="AO211" s="75">
        <f t="shared" si="120"/>
        <v>8.651473244264503</v>
      </c>
      <c r="AP211" s="75">
        <f t="shared" si="120"/>
        <v>8.6514862317406287</v>
      </c>
      <c r="AQ211" s="75">
        <f t="shared" si="120"/>
        <v>8.6515693791672827</v>
      </c>
      <c r="AR211" s="75">
        <f t="shared" si="120"/>
        <v>8.6521015395052707</v>
      </c>
      <c r="AS211" s="75">
        <f t="shared" si="120"/>
        <v>8.655500963282952</v>
      </c>
      <c r="AT211" s="75">
        <f t="shared" si="120"/>
        <v>8.676959327402562</v>
      </c>
      <c r="AU211" s="75">
        <f t="shared" si="105"/>
        <v>8.803928283539916</v>
      </c>
    </row>
    <row r="212" spans="1:47" s="75" customFormat="1" ht="12.95" customHeight="1" x14ac:dyDescent="0.2">
      <c r="A212" s="75" t="s">
        <v>152</v>
      </c>
      <c r="B212" s="77"/>
      <c r="C212" s="86">
        <v>49486.396000000001</v>
      </c>
      <c r="D212" s="86"/>
      <c r="E212" s="75">
        <f t="shared" si="91"/>
        <v>1767.0211595539388</v>
      </c>
      <c r="F212" s="75">
        <f t="shared" si="121"/>
        <v>1767</v>
      </c>
      <c r="G212" s="75">
        <f t="shared" si="116"/>
        <v>5.9909499999776017E-2</v>
      </c>
      <c r="I212" s="75">
        <f t="shared" si="117"/>
        <v>5.9909499999776017E-2</v>
      </c>
      <c r="P212" s="75">
        <f t="shared" si="106"/>
        <v>-6.935515844037396E-2</v>
      </c>
      <c r="Q212" s="76">
        <f t="shared" si="92"/>
        <v>34467.896000000001</v>
      </c>
      <c r="R212" s="75">
        <f t="shared" si="118"/>
        <v>1.6709351921648637E-2</v>
      </c>
      <c r="S212" s="77">
        <f t="shared" si="119"/>
        <v>0.1</v>
      </c>
      <c r="Z212" s="75">
        <f t="shared" si="93"/>
        <v>1767</v>
      </c>
      <c r="AA212" s="75">
        <f t="shared" si="94"/>
        <v>5.107278718019316E-2</v>
      </c>
      <c r="AB212" s="75">
        <f t="shared" si="95"/>
        <v>-6.0518445620791103E-2</v>
      </c>
      <c r="AC212" s="75">
        <f t="shared" si="96"/>
        <v>0.12926465844014998</v>
      </c>
      <c r="AD212" s="75">
        <f t="shared" si="107"/>
        <v>8.8367128195828565E-3</v>
      </c>
      <c r="AE212" s="75">
        <f t="shared" si="97"/>
        <v>7.8087493455780001E-6</v>
      </c>
      <c r="AF212" s="75">
        <f t="shared" si="108"/>
        <v>0.12926465844014998</v>
      </c>
      <c r="AG212" s="77"/>
      <c r="AH212" s="75">
        <f t="shared" si="98"/>
        <v>0.12042794562056712</v>
      </c>
      <c r="AI212" s="75">
        <f t="shared" si="99"/>
        <v>1.128643958861907</v>
      </c>
      <c r="AJ212" s="75">
        <f t="shared" si="100"/>
        <v>0.83163758112476527</v>
      </c>
      <c r="AK212" s="75">
        <f t="shared" si="101"/>
        <v>-0.17632118465646202</v>
      </c>
      <c r="AL212" s="75">
        <f t="shared" si="102"/>
        <v>2.2011131744026513</v>
      </c>
      <c r="AM212" s="75">
        <f t="shared" si="103"/>
        <v>1.9674677889601668</v>
      </c>
      <c r="AN212" s="75">
        <f t="shared" si="120"/>
        <v>8.6514712157396332</v>
      </c>
      <c r="AO212" s="75">
        <f t="shared" si="120"/>
        <v>8.651473244264503</v>
      </c>
      <c r="AP212" s="75">
        <f t="shared" si="120"/>
        <v>8.6514862317406287</v>
      </c>
      <c r="AQ212" s="75">
        <f t="shared" si="120"/>
        <v>8.6515693791672827</v>
      </c>
      <c r="AR212" s="75">
        <f t="shared" si="120"/>
        <v>8.6521015395052707</v>
      </c>
      <c r="AS212" s="75">
        <f t="shared" si="120"/>
        <v>8.655500963282952</v>
      </c>
      <c r="AT212" s="75">
        <f t="shared" si="120"/>
        <v>8.676959327402562</v>
      </c>
      <c r="AU212" s="75">
        <f t="shared" si="105"/>
        <v>8.803928283539916</v>
      </c>
    </row>
    <row r="213" spans="1:47" s="75" customFormat="1" ht="12.95" customHeight="1" x14ac:dyDescent="0.2">
      <c r="A213" s="75" t="s">
        <v>153</v>
      </c>
      <c r="B213" s="77"/>
      <c r="C213" s="86">
        <v>49568.495000000003</v>
      </c>
      <c r="D213" s="86">
        <v>0.01</v>
      </c>
      <c r="E213" s="75">
        <f t="shared" ref="E213:E248" si="122">+(C213-C$7)/C$8</f>
        <v>1796.0178665686674</v>
      </c>
      <c r="F213" s="75">
        <f t="shared" si="121"/>
        <v>1796</v>
      </c>
      <c r="G213" s="75">
        <f t="shared" si="116"/>
        <v>5.0585999997565523E-2</v>
      </c>
      <c r="I213" s="75">
        <f t="shared" si="117"/>
        <v>5.0585999997565523E-2</v>
      </c>
      <c r="P213" s="75">
        <f t="shared" si="106"/>
        <v>-6.9677923387378521E-2</v>
      </c>
      <c r="Q213" s="76">
        <f t="shared" ref="Q213:Q248" si="123">+C213-15018.5</f>
        <v>34549.995000000003</v>
      </c>
      <c r="R213" s="75">
        <f t="shared" si="118"/>
        <v>1.446341126793969E-2</v>
      </c>
      <c r="S213" s="77">
        <f t="shared" si="119"/>
        <v>0.1</v>
      </c>
      <c r="Z213" s="75">
        <f t="shared" ref="Z213:Z248" si="124">F213</f>
        <v>1796</v>
      </c>
      <c r="AA213" s="75">
        <f t="shared" ref="AA213:AA248" si="125">AB$3+AB$4*Z213+AB$5*Z213^2+AH213</f>
        <v>5.1692179628403584E-2</v>
      </c>
      <c r="AB213" s="75">
        <f t="shared" ref="AB213:AB248" si="126">IF(S213&lt;&gt;0,G213-AH213, -9999)</f>
        <v>-7.0784103018216582E-2</v>
      </c>
      <c r="AC213" s="75">
        <f t="shared" ref="AC213:AC248" si="127">+G213-P213</f>
        <v>0.12026392338494404</v>
      </c>
      <c r="AD213" s="75">
        <f t="shared" si="107"/>
        <v>-1.1061796308380611E-3</v>
      </c>
      <c r="AE213" s="75">
        <f t="shared" ref="AE213:AE248" si="128">+(G213-AA213)^2*S213</f>
        <v>1.2236333756810293E-7</v>
      </c>
      <c r="AF213" s="75">
        <f t="shared" si="108"/>
        <v>0.12026392338494404</v>
      </c>
      <c r="AG213" s="77"/>
      <c r="AH213" s="75">
        <f t="shared" ref="AH213:AH248" si="129">$AB$6*($AB$11/AI213*AJ213+$AB$12)</f>
        <v>0.1213701030157821</v>
      </c>
      <c r="AI213" s="75">
        <f t="shared" ref="AI213:AI248" si="130">1+$AB$7*COS(AL213)</f>
        <v>1.1321749970490838</v>
      </c>
      <c r="AJ213" s="75">
        <f t="shared" ref="AJ213:AJ248" si="131">SIN(AL213+RADIANS($AB$9))</f>
        <v>0.84267168915409008</v>
      </c>
      <c r="AK213" s="75">
        <f t="shared" ref="AK213:AK248" si="132">$AB$7*SIN(AL213)</f>
        <v>-0.17368994923540304</v>
      </c>
      <c r="AL213" s="75">
        <f t="shared" ref="AL213:AL248" si="133">2*ATAN(AM213)</f>
        <v>2.2212892091748024</v>
      </c>
      <c r="AM213" s="75">
        <f t="shared" ref="AM213:AM248" si="134">SQRT((1+$AB$7)/(1-$AB$7))*TAN(AN213/2)</f>
        <v>2.017602578921327</v>
      </c>
      <c r="AN213" s="75">
        <f t="shared" ref="AN213:AT228" si="135">$AU213+$AB$7*SIN(AO213)</f>
        <v>8.6688892689320998</v>
      </c>
      <c r="AO213" s="75">
        <f t="shared" si="135"/>
        <v>8.6688914554239442</v>
      </c>
      <c r="AP213" s="75">
        <f t="shared" si="135"/>
        <v>8.668905222306071</v>
      </c>
      <c r="AQ213" s="75">
        <f t="shared" si="135"/>
        <v>8.6689918990857624</v>
      </c>
      <c r="AR213" s="75">
        <f t="shared" si="135"/>
        <v>8.669537456657082</v>
      </c>
      <c r="AS213" s="75">
        <f t="shared" si="135"/>
        <v>8.672964878741567</v>
      </c>
      <c r="AT213" s="75">
        <f t="shared" si="135"/>
        <v>8.6942526045450528</v>
      </c>
      <c r="AU213" s="75">
        <f t="shared" ref="AU213:AU248" si="136">RADIANS($AB$9)+$AB$18*(F213-AB$15)</f>
        <v>8.8186027997210417</v>
      </c>
    </row>
    <row r="214" spans="1:47" s="75" customFormat="1" ht="12.95" customHeight="1" x14ac:dyDescent="0.2">
      <c r="A214" s="75" t="s">
        <v>154</v>
      </c>
      <c r="B214" s="77"/>
      <c r="C214" s="86">
        <v>49888.440999999999</v>
      </c>
      <c r="D214" s="86">
        <v>5.0000000000000001E-3</v>
      </c>
      <c r="E214" s="75">
        <f t="shared" si="122"/>
        <v>1909.0202225356588</v>
      </c>
      <c r="F214" s="75">
        <f t="shared" si="121"/>
        <v>1909</v>
      </c>
      <c r="G214" s="75">
        <f t="shared" si="116"/>
        <v>5.7256499996583443E-2</v>
      </c>
      <c r="I214" s="75">
        <f t="shared" si="117"/>
        <v>5.7256499996583443E-2</v>
      </c>
      <c r="P214" s="75">
        <f t="shared" ref="P214:P248" si="137">+D$11+D$12*F214+D$13*F214^2</f>
        <v>-7.0781688954641764E-2</v>
      </c>
      <c r="Q214" s="76">
        <f t="shared" si="123"/>
        <v>34869.940999999999</v>
      </c>
      <c r="R214" s="75">
        <f t="shared" si="118"/>
        <v>1.639377782990965E-2</v>
      </c>
      <c r="S214" s="77">
        <f t="shared" si="119"/>
        <v>0.1</v>
      </c>
      <c r="Z214" s="75">
        <f t="shared" si="124"/>
        <v>1909</v>
      </c>
      <c r="AA214" s="75">
        <f t="shared" si="125"/>
        <v>5.3928679846371813E-2</v>
      </c>
      <c r="AB214" s="75">
        <f t="shared" si="126"/>
        <v>-6.7453868804430134E-2</v>
      </c>
      <c r="AC214" s="75">
        <f t="shared" si="127"/>
        <v>0.12803818895122521</v>
      </c>
      <c r="AD214" s="75">
        <f t="shared" ref="AD214:AD248" si="138">IF(S214&lt;&gt;0,G214-AA214, -9999)</f>
        <v>3.32782015021163E-3</v>
      </c>
      <c r="AE214" s="75">
        <f t="shared" si="128"/>
        <v>1.1074386952154556E-6</v>
      </c>
      <c r="AF214" s="75">
        <f t="shared" ref="AF214:AF248" si="139">IF(S214&lt;&gt;0,G214-P214, -9999)</f>
        <v>0.12803818895122521</v>
      </c>
      <c r="AG214" s="77"/>
      <c r="AH214" s="75">
        <f t="shared" si="129"/>
        <v>0.12471036880101358</v>
      </c>
      <c r="AI214" s="75">
        <f t="shared" si="130"/>
        <v>1.1456014058829036</v>
      </c>
      <c r="AJ214" s="75">
        <f t="shared" si="131"/>
        <v>0.88291467502808241</v>
      </c>
      <c r="AK214" s="75">
        <f t="shared" si="132"/>
        <v>-0.16259968916097028</v>
      </c>
      <c r="AL214" s="75">
        <f t="shared" si="133"/>
        <v>2.3010970899140051</v>
      </c>
      <c r="AM214" s="75">
        <f t="shared" si="134"/>
        <v>2.2377884005895354</v>
      </c>
      <c r="AN214" s="75">
        <f t="shared" si="135"/>
        <v>8.7372713823825396</v>
      </c>
      <c r="AO214" s="75">
        <f t="shared" si="135"/>
        <v>8.7372742106679642</v>
      </c>
      <c r="AP214" s="75">
        <f t="shared" si="135"/>
        <v>8.7372909776970928</v>
      </c>
      <c r="AQ214" s="75">
        <f t="shared" si="135"/>
        <v>8.7373903735560194</v>
      </c>
      <c r="AR214" s="75">
        <f t="shared" si="135"/>
        <v>8.7379794311657957</v>
      </c>
      <c r="AS214" s="75">
        <f t="shared" si="135"/>
        <v>8.7414645942391491</v>
      </c>
      <c r="AT214" s="75">
        <f t="shared" si="135"/>
        <v>8.7618869322526844</v>
      </c>
      <c r="AU214" s="75">
        <f t="shared" si="136"/>
        <v>8.8757828110475003</v>
      </c>
    </row>
    <row r="215" spans="1:47" s="75" customFormat="1" ht="12.95" customHeight="1" x14ac:dyDescent="0.2">
      <c r="A215" s="75" t="s">
        <v>155</v>
      </c>
      <c r="B215" s="77"/>
      <c r="C215" s="86">
        <v>49905.434000000001</v>
      </c>
      <c r="D215" s="86">
        <v>6.0000000000000001E-3</v>
      </c>
      <c r="E215" s="75">
        <f t="shared" si="122"/>
        <v>1915.0220135721067</v>
      </c>
      <c r="F215" s="75">
        <f t="shared" si="121"/>
        <v>1915</v>
      </c>
      <c r="G215" s="75">
        <f t="shared" si="116"/>
        <v>6.2327499996172264E-2</v>
      </c>
      <c r="I215" s="75">
        <f t="shared" si="117"/>
        <v>6.2327499996172264E-2</v>
      </c>
      <c r="P215" s="75">
        <f t="shared" si="137"/>
        <v>-7.0833447665626714E-2</v>
      </c>
      <c r="Q215" s="76">
        <f t="shared" si="123"/>
        <v>34886.934000000001</v>
      </c>
      <c r="R215" s="75">
        <f t="shared" si="118"/>
        <v>1.7731837982188366E-2</v>
      </c>
      <c r="S215" s="77">
        <f t="shared" si="119"/>
        <v>0.1</v>
      </c>
      <c r="Z215" s="75">
        <f t="shared" si="124"/>
        <v>1915</v>
      </c>
      <c r="AA215" s="75">
        <f t="shared" si="125"/>
        <v>5.4039095695712774E-2</v>
      </c>
      <c r="AB215" s="75">
        <f t="shared" si="126"/>
        <v>-6.2545043365167224E-2</v>
      </c>
      <c r="AC215" s="75">
        <f t="shared" si="127"/>
        <v>0.13316094766179898</v>
      </c>
      <c r="AD215" s="75">
        <f t="shared" si="138"/>
        <v>8.2884043004594898E-3</v>
      </c>
      <c r="AE215" s="75">
        <f t="shared" si="128"/>
        <v>6.8697645847875366E-6</v>
      </c>
      <c r="AF215" s="75">
        <f t="shared" si="139"/>
        <v>0.13316094766179898</v>
      </c>
      <c r="AG215" s="77"/>
      <c r="AH215" s="75">
        <f t="shared" si="129"/>
        <v>0.12487254336133949</v>
      </c>
      <c r="AI215" s="75">
        <f t="shared" si="130"/>
        <v>1.1462975991213749</v>
      </c>
      <c r="AJ215" s="75">
        <f t="shared" si="131"/>
        <v>0.88492079260838719</v>
      </c>
      <c r="AK215" s="75">
        <f t="shared" si="132"/>
        <v>-0.16197358056684341</v>
      </c>
      <c r="AL215" s="75">
        <f t="shared" si="133"/>
        <v>2.3053869821246247</v>
      </c>
      <c r="AM215" s="75">
        <f t="shared" si="134"/>
        <v>2.2507367578498858</v>
      </c>
      <c r="AN215" s="75">
        <f t="shared" si="135"/>
        <v>8.7409246522917812</v>
      </c>
      <c r="AO215" s="75">
        <f t="shared" si="135"/>
        <v>8.7409275151252945</v>
      </c>
      <c r="AP215" s="75">
        <f t="shared" si="135"/>
        <v>8.7409444363180278</v>
      </c>
      <c r="AQ215" s="75">
        <f t="shared" si="135"/>
        <v>8.7410444467165842</v>
      </c>
      <c r="AR215" s="75">
        <f t="shared" si="135"/>
        <v>8.7416353781920932</v>
      </c>
      <c r="AS215" s="75">
        <f t="shared" si="135"/>
        <v>8.7451212376535441</v>
      </c>
      <c r="AT215" s="75">
        <f t="shared" si="135"/>
        <v>8.7654888512895663</v>
      </c>
      <c r="AU215" s="75">
        <f t="shared" si="136"/>
        <v>8.8788189178435957</v>
      </c>
    </row>
    <row r="216" spans="1:47" s="75" customFormat="1" ht="12.95" customHeight="1" x14ac:dyDescent="0.2">
      <c r="A216" s="75" t="s">
        <v>155</v>
      </c>
      <c r="B216" s="77"/>
      <c r="C216" s="86">
        <v>49990.368999999999</v>
      </c>
      <c r="D216" s="86">
        <v>3.0000000000000001E-3</v>
      </c>
      <c r="E216" s="75">
        <f t="shared" si="122"/>
        <v>1945.0203729954353</v>
      </c>
      <c r="F216" s="75">
        <f t="shared" si="121"/>
        <v>1945</v>
      </c>
      <c r="G216" s="75">
        <f t="shared" si="116"/>
        <v>5.7682499995280523E-2</v>
      </c>
      <c r="I216" s="75">
        <f t="shared" si="117"/>
        <v>5.7682499995280523E-2</v>
      </c>
      <c r="P216" s="75">
        <f t="shared" si="137"/>
        <v>-7.1081882431884069E-2</v>
      </c>
      <c r="Q216" s="76">
        <f t="shared" si="123"/>
        <v>34971.868999999999</v>
      </c>
      <c r="R216" s="75">
        <f t="shared" si="118"/>
        <v>1.6580266181849095E-2</v>
      </c>
      <c r="S216" s="77">
        <f t="shared" si="119"/>
        <v>0.1</v>
      </c>
      <c r="Z216" s="75">
        <f t="shared" si="124"/>
        <v>1945</v>
      </c>
      <c r="AA216" s="75">
        <f t="shared" si="125"/>
        <v>5.4577879480379926E-2</v>
      </c>
      <c r="AB216" s="75">
        <f t="shared" si="126"/>
        <v>-6.7977261916983472E-2</v>
      </c>
      <c r="AC216" s="75">
        <f t="shared" si="127"/>
        <v>0.12876438242716459</v>
      </c>
      <c r="AD216" s="75">
        <f t="shared" si="138"/>
        <v>3.1046205149005968E-3</v>
      </c>
      <c r="AE216" s="75">
        <f t="shared" si="128"/>
        <v>9.6386685415416469E-7</v>
      </c>
      <c r="AF216" s="75">
        <f t="shared" si="139"/>
        <v>0.12876438242716459</v>
      </c>
      <c r="AG216" s="77"/>
      <c r="AH216" s="75">
        <f t="shared" si="129"/>
        <v>0.125659761912264</v>
      </c>
      <c r="AI216" s="75">
        <f t="shared" si="130"/>
        <v>1.1497502937246025</v>
      </c>
      <c r="AJ216" s="75">
        <f t="shared" si="131"/>
        <v>0.89474115880716776</v>
      </c>
      <c r="AK216" s="75">
        <f t="shared" si="132"/>
        <v>-0.15878689442053293</v>
      </c>
      <c r="AL216" s="75">
        <f t="shared" si="133"/>
        <v>2.326914330611594</v>
      </c>
      <c r="AM216" s="75">
        <f t="shared" si="134"/>
        <v>2.3176508837746628</v>
      </c>
      <c r="AN216" s="75">
        <f t="shared" si="135"/>
        <v>8.7592241298292635</v>
      </c>
      <c r="AO216" s="75">
        <f t="shared" si="135"/>
        <v>8.7592271649113442</v>
      </c>
      <c r="AP216" s="75">
        <f t="shared" si="135"/>
        <v>8.7592448434998111</v>
      </c>
      <c r="AQ216" s="75">
        <f t="shared" si="135"/>
        <v>8.7593478119478387</v>
      </c>
      <c r="AR216" s="75">
        <f t="shared" si="135"/>
        <v>8.7599473835477433</v>
      </c>
      <c r="AS216" s="75">
        <f t="shared" si="135"/>
        <v>8.7634330338519479</v>
      </c>
      <c r="AT216" s="75">
        <f t="shared" si="135"/>
        <v>8.7835140118673927</v>
      </c>
      <c r="AU216" s="75">
        <f t="shared" si="136"/>
        <v>8.8939994518240724</v>
      </c>
    </row>
    <row r="217" spans="1:47" s="75" customFormat="1" ht="12.95" customHeight="1" x14ac:dyDescent="0.2">
      <c r="A217" s="75" t="s">
        <v>155</v>
      </c>
      <c r="B217" s="77"/>
      <c r="C217" s="86">
        <v>49990.375</v>
      </c>
      <c r="D217" s="86">
        <v>6.0000000000000001E-3</v>
      </c>
      <c r="E217" s="75">
        <f t="shared" si="122"/>
        <v>1945.022492147217</v>
      </c>
      <c r="F217" s="75">
        <f t="shared" si="121"/>
        <v>1945</v>
      </c>
      <c r="G217" s="75">
        <f t="shared" si="116"/>
        <v>6.3682499996502884E-2</v>
      </c>
      <c r="I217" s="75">
        <f t="shared" si="117"/>
        <v>6.3682499996502884E-2</v>
      </c>
      <c r="P217" s="75">
        <f t="shared" si="137"/>
        <v>-7.1081882431884069E-2</v>
      </c>
      <c r="Q217" s="76">
        <f t="shared" si="123"/>
        <v>34971.875</v>
      </c>
      <c r="R217" s="75">
        <f t="shared" si="118"/>
        <v>1.8161438771304529E-2</v>
      </c>
      <c r="S217" s="77">
        <f t="shared" si="119"/>
        <v>0.1</v>
      </c>
      <c r="Z217" s="75">
        <f t="shared" si="124"/>
        <v>1945</v>
      </c>
      <c r="AA217" s="75">
        <f t="shared" si="125"/>
        <v>5.4577879480379926E-2</v>
      </c>
      <c r="AB217" s="75">
        <f t="shared" si="126"/>
        <v>-6.1977261915761112E-2</v>
      </c>
      <c r="AC217" s="75">
        <f t="shared" si="127"/>
        <v>0.13476438242838695</v>
      </c>
      <c r="AD217" s="75">
        <f t="shared" si="138"/>
        <v>9.1046205161229576E-3</v>
      </c>
      <c r="AE217" s="75">
        <f t="shared" si="128"/>
        <v>8.2894114742607071E-6</v>
      </c>
      <c r="AF217" s="75">
        <f t="shared" si="139"/>
        <v>0.13476438242838695</v>
      </c>
      <c r="AG217" s="77"/>
      <c r="AH217" s="75">
        <f t="shared" si="129"/>
        <v>0.125659761912264</v>
      </c>
      <c r="AI217" s="75">
        <f t="shared" si="130"/>
        <v>1.1497502937246025</v>
      </c>
      <c r="AJ217" s="75">
        <f t="shared" si="131"/>
        <v>0.89474115880716776</v>
      </c>
      <c r="AK217" s="75">
        <f t="shared" si="132"/>
        <v>-0.15878689442053293</v>
      </c>
      <c r="AL217" s="75">
        <f t="shared" si="133"/>
        <v>2.326914330611594</v>
      </c>
      <c r="AM217" s="75">
        <f t="shared" si="134"/>
        <v>2.3176508837746628</v>
      </c>
      <c r="AN217" s="75">
        <f t="shared" si="135"/>
        <v>8.7592241298292635</v>
      </c>
      <c r="AO217" s="75">
        <f t="shared" si="135"/>
        <v>8.7592271649113442</v>
      </c>
      <c r="AP217" s="75">
        <f t="shared" si="135"/>
        <v>8.7592448434998111</v>
      </c>
      <c r="AQ217" s="75">
        <f t="shared" si="135"/>
        <v>8.7593478119478387</v>
      </c>
      <c r="AR217" s="75">
        <f t="shared" si="135"/>
        <v>8.7599473835477433</v>
      </c>
      <c r="AS217" s="75">
        <f t="shared" si="135"/>
        <v>8.7634330338519479</v>
      </c>
      <c r="AT217" s="75">
        <f t="shared" si="135"/>
        <v>8.7835140118673927</v>
      </c>
      <c r="AU217" s="75">
        <f t="shared" si="136"/>
        <v>8.8939994518240724</v>
      </c>
    </row>
    <row r="218" spans="1:47" s="75" customFormat="1" ht="12.95" customHeight="1" x14ac:dyDescent="0.2">
      <c r="A218" s="75" t="s">
        <v>156</v>
      </c>
      <c r="B218" s="77"/>
      <c r="C218" s="86">
        <v>50188.565999999999</v>
      </c>
      <c r="D218" s="86">
        <v>8.0000000000000002E-3</v>
      </c>
      <c r="E218" s="75">
        <f t="shared" si="122"/>
        <v>2015.0219605933114</v>
      </c>
      <c r="F218" s="75">
        <f t="shared" si="121"/>
        <v>2015</v>
      </c>
      <c r="G218" s="75">
        <f t="shared" si="116"/>
        <v>6.2177499996323604E-2</v>
      </c>
      <c r="I218" s="75">
        <f t="shared" si="117"/>
        <v>6.2177499996323604E-2</v>
      </c>
      <c r="P218" s="75">
        <f t="shared" si="137"/>
        <v>-7.159442325623297E-2</v>
      </c>
      <c r="Q218" s="76">
        <f t="shared" si="123"/>
        <v>35170.065999999999</v>
      </c>
      <c r="R218" s="75">
        <f t="shared" si="118"/>
        <v>1.7894927450687888E-2</v>
      </c>
      <c r="S218" s="77">
        <f t="shared" si="119"/>
        <v>0.1</v>
      </c>
      <c r="Z218" s="75">
        <f t="shared" si="124"/>
        <v>2015</v>
      </c>
      <c r="AA218" s="75">
        <f t="shared" si="125"/>
        <v>5.5745809615049269E-2</v>
      </c>
      <c r="AB218" s="75">
        <f t="shared" si="126"/>
        <v>-6.5162732874958634E-2</v>
      </c>
      <c r="AC218" s="75">
        <f t="shared" si="127"/>
        <v>0.13377192325255657</v>
      </c>
      <c r="AD218" s="75">
        <f t="shared" si="138"/>
        <v>6.4316903812743353E-3</v>
      </c>
      <c r="AE218" s="75">
        <f t="shared" si="128"/>
        <v>4.1366641160576808E-6</v>
      </c>
      <c r="AF218" s="75">
        <f t="shared" si="139"/>
        <v>0.13377192325255657</v>
      </c>
      <c r="AG218" s="77"/>
      <c r="AH218" s="75">
        <f t="shared" si="129"/>
        <v>0.12734023287128224</v>
      </c>
      <c r="AI218" s="75">
        <f t="shared" si="130"/>
        <v>1.157609226612879</v>
      </c>
      <c r="AJ218" s="75">
        <f t="shared" si="131"/>
        <v>0.91623504733672423</v>
      </c>
      <c r="AK218" s="75">
        <f t="shared" si="132"/>
        <v>-0.15098927113146934</v>
      </c>
      <c r="AL218" s="75">
        <f t="shared" si="133"/>
        <v>2.3776428781956165</v>
      </c>
      <c r="AM218" s="75">
        <f t="shared" si="134"/>
        <v>2.4893922346746069</v>
      </c>
      <c r="AN218" s="75">
        <f t="shared" si="135"/>
        <v>8.8021340154113634</v>
      </c>
      <c r="AO218" s="75">
        <f t="shared" si="135"/>
        <v>8.8021374429753081</v>
      </c>
      <c r="AP218" s="75">
        <f t="shared" si="135"/>
        <v>8.8021567744622065</v>
      </c>
      <c r="AQ218" s="75">
        <f t="shared" si="135"/>
        <v>8.8022657991735667</v>
      </c>
      <c r="AR218" s="75">
        <f t="shared" si="135"/>
        <v>8.8028805114339193</v>
      </c>
      <c r="AS218" s="75">
        <f t="shared" si="135"/>
        <v>8.8063413840743472</v>
      </c>
      <c r="AT218" s="75">
        <f t="shared" si="135"/>
        <v>8.8256705898440853</v>
      </c>
      <c r="AU218" s="75">
        <f t="shared" si="136"/>
        <v>8.9294206977785144</v>
      </c>
    </row>
    <row r="219" spans="1:47" s="75" customFormat="1" ht="12.95" customHeight="1" x14ac:dyDescent="0.2">
      <c r="A219" s="75" t="s">
        <v>156</v>
      </c>
      <c r="B219" s="77"/>
      <c r="C219" s="86">
        <v>50290.485999999997</v>
      </c>
      <c r="D219" s="86">
        <v>5.0000000000000001E-3</v>
      </c>
      <c r="E219" s="75">
        <f t="shared" si="122"/>
        <v>2051.0192855173791</v>
      </c>
      <c r="F219" s="75">
        <f t="shared" si="121"/>
        <v>2051</v>
      </c>
      <c r="G219" s="75">
        <f t="shared" si="116"/>
        <v>5.4603499993390869E-2</v>
      </c>
      <c r="I219" s="75">
        <f t="shared" si="117"/>
        <v>5.4603499993390869E-2</v>
      </c>
      <c r="P219" s="75">
        <f t="shared" si="137"/>
        <v>-7.1821414626892399E-2</v>
      </c>
      <c r="Q219" s="76">
        <f t="shared" si="123"/>
        <v>35271.985999999997</v>
      </c>
      <c r="R219" s="75">
        <f t="shared" si="118"/>
        <v>1.5983259036745915E-2</v>
      </c>
      <c r="S219" s="77">
        <f t="shared" si="119"/>
        <v>0.1</v>
      </c>
      <c r="Z219" s="75">
        <f t="shared" si="124"/>
        <v>2051</v>
      </c>
      <c r="AA219" s="75">
        <f t="shared" si="125"/>
        <v>5.6295731533336557E-2</v>
      </c>
      <c r="AB219" s="75">
        <f t="shared" si="126"/>
        <v>-7.3513646166838087E-2</v>
      </c>
      <c r="AC219" s="75">
        <f t="shared" si="127"/>
        <v>0.12642491462028327</v>
      </c>
      <c r="AD219" s="75">
        <f t="shared" si="138"/>
        <v>-1.6922315399456878E-3</v>
      </c>
      <c r="AE219" s="75">
        <f t="shared" si="128"/>
        <v>2.8636475847869541E-7</v>
      </c>
      <c r="AF219" s="75">
        <f t="shared" si="139"/>
        <v>0.12642491462028327</v>
      </c>
      <c r="AG219" s="77"/>
      <c r="AH219" s="75">
        <f t="shared" si="129"/>
        <v>0.12811714616022896</v>
      </c>
      <c r="AI219" s="75">
        <f t="shared" si="130"/>
        <v>1.1615333915709647</v>
      </c>
      <c r="AJ219" s="75">
        <f t="shared" si="131"/>
        <v>0.92647463346539505</v>
      </c>
      <c r="AK219" s="75">
        <f t="shared" si="132"/>
        <v>-0.14678348584872744</v>
      </c>
      <c r="AL219" s="75">
        <f t="shared" si="133"/>
        <v>2.4039981287682517</v>
      </c>
      <c r="AM219" s="75">
        <f t="shared" si="134"/>
        <v>2.5874551339062446</v>
      </c>
      <c r="AN219" s="75">
        <f t="shared" si="135"/>
        <v>8.8243143235297801</v>
      </c>
      <c r="AO219" s="75">
        <f t="shared" si="135"/>
        <v>8.8243179431827414</v>
      </c>
      <c r="AP219" s="75">
        <f t="shared" si="135"/>
        <v>8.8243380429668647</v>
      </c>
      <c r="AQ219" s="75">
        <f t="shared" si="135"/>
        <v>8.8244496512091022</v>
      </c>
      <c r="AR219" s="75">
        <f t="shared" si="135"/>
        <v>8.8250692242043165</v>
      </c>
      <c r="AS219" s="75">
        <f t="shared" si="135"/>
        <v>8.8285039169143875</v>
      </c>
      <c r="AT219" s="75">
        <f t="shared" si="135"/>
        <v>8.8474023368837322</v>
      </c>
      <c r="AU219" s="75">
        <f t="shared" si="136"/>
        <v>8.9476373385550865</v>
      </c>
    </row>
    <row r="220" spans="1:47" s="75" customFormat="1" ht="12.95" customHeight="1" x14ac:dyDescent="0.2">
      <c r="A220" s="75" t="s">
        <v>157</v>
      </c>
      <c r="B220" s="77"/>
      <c r="C220" s="86">
        <v>50392.411999999997</v>
      </c>
      <c r="D220" s="86">
        <v>4.0000000000000001E-3</v>
      </c>
      <c r="E220" s="75">
        <f t="shared" si="122"/>
        <v>2087.0187295932283</v>
      </c>
      <c r="F220" s="75">
        <f t="shared" si="121"/>
        <v>2087</v>
      </c>
      <c r="G220" s="75">
        <f t="shared" si="116"/>
        <v>5.3029499991680495E-2</v>
      </c>
      <c r="I220" s="75">
        <f t="shared" si="117"/>
        <v>5.3029499991680495E-2</v>
      </c>
      <c r="P220" s="75">
        <f t="shared" si="137"/>
        <v>-7.2023544904750075E-2</v>
      </c>
      <c r="Q220" s="76">
        <f t="shared" si="123"/>
        <v>35373.911999999997</v>
      </c>
      <c r="R220" s="75">
        <f t="shared" si="118"/>
        <v>1.5638264037868679E-2</v>
      </c>
      <c r="S220" s="77">
        <f t="shared" si="119"/>
        <v>0.1</v>
      </c>
      <c r="Z220" s="75">
        <f t="shared" si="124"/>
        <v>2087</v>
      </c>
      <c r="AA220" s="75">
        <f t="shared" si="125"/>
        <v>5.6809770948522853E-2</v>
      </c>
      <c r="AB220" s="75">
        <f t="shared" si="126"/>
        <v>-7.5803815861592433E-2</v>
      </c>
      <c r="AC220" s="75">
        <f t="shared" si="127"/>
        <v>0.12505304489643057</v>
      </c>
      <c r="AD220" s="75">
        <f t="shared" si="138"/>
        <v>-3.7802709568423576E-3</v>
      </c>
      <c r="AE220" s="75">
        <f t="shared" si="128"/>
        <v>1.4290448507145833E-6</v>
      </c>
      <c r="AF220" s="75">
        <f t="shared" si="139"/>
        <v>0.12505304489643057</v>
      </c>
      <c r="AG220" s="77"/>
      <c r="AH220" s="75">
        <f t="shared" si="129"/>
        <v>0.12883331585327293</v>
      </c>
      <c r="AI220" s="75">
        <f t="shared" si="130"/>
        <v>1.1653705370125857</v>
      </c>
      <c r="AJ220" s="75">
        <f t="shared" si="131"/>
        <v>0.93613288393975713</v>
      </c>
      <c r="AK220" s="75">
        <f t="shared" si="132"/>
        <v>-0.14244652961196083</v>
      </c>
      <c r="AL220" s="75">
        <f t="shared" si="133"/>
        <v>2.4305300939093324</v>
      </c>
      <c r="AM220" s="75">
        <f t="shared" si="134"/>
        <v>2.6931707674354803</v>
      </c>
      <c r="AN220" s="75">
        <f t="shared" si="135"/>
        <v>8.846568867873799</v>
      </c>
      <c r="AO220" s="75">
        <f t="shared" si="135"/>
        <v>8.8465726695448659</v>
      </c>
      <c r="AP220" s="75">
        <f t="shared" si="135"/>
        <v>8.8465934682675265</v>
      </c>
      <c r="AQ220" s="75">
        <f t="shared" si="135"/>
        <v>8.8467072518806571</v>
      </c>
      <c r="AR220" s="75">
        <f t="shared" si="135"/>
        <v>8.8473295787149944</v>
      </c>
      <c r="AS220" s="75">
        <f t="shared" si="135"/>
        <v>8.850728878220357</v>
      </c>
      <c r="AT220" s="75">
        <f t="shared" si="135"/>
        <v>8.8691673455880338</v>
      </c>
      <c r="AU220" s="75">
        <f t="shared" si="136"/>
        <v>8.9658539793316567</v>
      </c>
    </row>
    <row r="221" spans="1:47" s="75" customFormat="1" ht="12.95" customHeight="1" x14ac:dyDescent="0.2">
      <c r="A221" s="75" t="s">
        <v>158</v>
      </c>
      <c r="B221" s="77"/>
      <c r="C221" s="86">
        <v>50678.377</v>
      </c>
      <c r="D221" s="86">
        <v>5.0000000000000001E-3</v>
      </c>
      <c r="E221" s="75">
        <f t="shared" si="122"/>
        <v>2188.0192694471457</v>
      </c>
      <c r="F221" s="75">
        <f t="shared" si="121"/>
        <v>2188</v>
      </c>
      <c r="G221" s="75">
        <f t="shared" si="116"/>
        <v>5.4557999996177386E-2</v>
      </c>
      <c r="I221" s="75">
        <f t="shared" si="117"/>
        <v>5.4557999996177386E-2</v>
      </c>
      <c r="P221" s="75">
        <f t="shared" si="137"/>
        <v>-7.2457915444674226E-2</v>
      </c>
      <c r="Q221" s="76">
        <f t="shared" si="123"/>
        <v>35659.877</v>
      </c>
      <c r="R221" s="75">
        <f t="shared" si="118"/>
        <v>1.6133042775277568E-2</v>
      </c>
      <c r="S221" s="77">
        <f t="shared" si="119"/>
        <v>0.1</v>
      </c>
      <c r="Z221" s="75">
        <f t="shared" si="124"/>
        <v>2188</v>
      </c>
      <c r="AA221" s="75">
        <f t="shared" si="125"/>
        <v>5.8051654259276969E-2</v>
      </c>
      <c r="AB221" s="75">
        <f t="shared" si="126"/>
        <v>-7.5951569707773808E-2</v>
      </c>
      <c r="AC221" s="75">
        <f t="shared" si="127"/>
        <v>0.12701591544085161</v>
      </c>
      <c r="AD221" s="75">
        <f t="shared" si="138"/>
        <v>-3.4936542630995826E-3</v>
      </c>
      <c r="AE221" s="75">
        <f t="shared" si="128"/>
        <v>1.2205620110073888E-6</v>
      </c>
      <c r="AF221" s="75">
        <f t="shared" si="139"/>
        <v>0.12701591544085161</v>
      </c>
      <c r="AG221" s="77"/>
      <c r="AH221" s="75">
        <f t="shared" si="129"/>
        <v>0.13050956970395119</v>
      </c>
      <c r="AI221" s="75">
        <f t="shared" si="130"/>
        <v>1.1756243730686404</v>
      </c>
      <c r="AJ221" s="75">
        <f t="shared" si="131"/>
        <v>0.95994786559526812</v>
      </c>
      <c r="AK221" s="75">
        <f t="shared" si="132"/>
        <v>-0.12959362597971086</v>
      </c>
      <c r="AL221" s="75">
        <f t="shared" si="133"/>
        <v>2.5058791485040697</v>
      </c>
      <c r="AM221" s="75">
        <f t="shared" si="134"/>
        <v>3.0393984468903366</v>
      </c>
      <c r="AN221" s="75">
        <f t="shared" si="135"/>
        <v>8.909386432844757</v>
      </c>
      <c r="AO221" s="75">
        <f t="shared" si="135"/>
        <v>8.9093906682688626</v>
      </c>
      <c r="AP221" s="75">
        <f t="shared" si="135"/>
        <v>8.9094129703468692</v>
      </c>
      <c r="AQ221" s="75">
        <f t="shared" si="135"/>
        <v>8.9095303996737716</v>
      </c>
      <c r="AR221" s="75">
        <f t="shared" si="135"/>
        <v>8.9101485831494802</v>
      </c>
      <c r="AS221" s="75">
        <f t="shared" si="135"/>
        <v>8.9133993369060409</v>
      </c>
      <c r="AT221" s="75">
        <f t="shared" si="135"/>
        <v>8.9303977392797194</v>
      </c>
      <c r="AU221" s="75">
        <f t="shared" si="136"/>
        <v>9.0169617770659247</v>
      </c>
    </row>
    <row r="222" spans="1:47" s="75" customFormat="1" ht="12.95" customHeight="1" x14ac:dyDescent="0.2">
      <c r="A222" s="75" t="s">
        <v>158</v>
      </c>
      <c r="B222" s="77"/>
      <c r="C222" s="86">
        <v>50692.538999999997</v>
      </c>
      <c r="D222" s="86">
        <v>4.0000000000000001E-3</v>
      </c>
      <c r="E222" s="75">
        <f t="shared" si="122"/>
        <v>2193.0211740348082</v>
      </c>
      <c r="F222" s="75">
        <f t="shared" si="121"/>
        <v>2193</v>
      </c>
      <c r="G222" s="75">
        <f t="shared" ref="G222:G240" si="140">+C222-(C$7+F222*C$8)</f>
        <v>5.995049999182811E-2</v>
      </c>
      <c r="I222" s="75">
        <f t="shared" si="117"/>
        <v>5.995049999182811E-2</v>
      </c>
      <c r="P222" s="75">
        <f t="shared" si="137"/>
        <v>-7.2474335457125866E-2</v>
      </c>
      <c r="Q222" s="76">
        <f t="shared" si="123"/>
        <v>35674.038999999997</v>
      </c>
      <c r="R222" s="75">
        <f t="shared" ref="R222:R240" si="141">+(P222-G222)^2</f>
        <v>1.7536337043682536E-2</v>
      </c>
      <c r="S222" s="77">
        <f t="shared" si="119"/>
        <v>0.1</v>
      </c>
      <c r="Z222" s="75">
        <f t="shared" si="124"/>
        <v>2193</v>
      </c>
      <c r="AA222" s="75">
        <f t="shared" si="125"/>
        <v>5.8105201660144434E-2</v>
      </c>
      <c r="AB222" s="75">
        <f t="shared" si="126"/>
        <v>-7.062903712544219E-2</v>
      </c>
      <c r="AC222" s="75">
        <f t="shared" si="127"/>
        <v>0.13242483544895398</v>
      </c>
      <c r="AD222" s="75">
        <f t="shared" si="138"/>
        <v>1.8452983316836757E-3</v>
      </c>
      <c r="AE222" s="75">
        <f t="shared" si="128"/>
        <v>3.4051259329145573E-7</v>
      </c>
      <c r="AF222" s="75">
        <f t="shared" si="139"/>
        <v>0.13242483544895398</v>
      </c>
      <c r="AG222" s="77"/>
      <c r="AH222" s="75">
        <f t="shared" si="129"/>
        <v>0.1305795371172703</v>
      </c>
      <c r="AI222" s="75">
        <f t="shared" si="130"/>
        <v>1.1761109196049637</v>
      </c>
      <c r="AJ222" s="75">
        <f t="shared" si="131"/>
        <v>0.96099565850649571</v>
      </c>
      <c r="AK222" s="75">
        <f t="shared" si="132"/>
        <v>-0.12893165750201233</v>
      </c>
      <c r="AL222" s="75">
        <f t="shared" si="133"/>
        <v>2.5096431591674002</v>
      </c>
      <c r="AM222" s="75">
        <f t="shared" si="134"/>
        <v>3.0587771824758265</v>
      </c>
      <c r="AN222" s="75">
        <f t="shared" si="135"/>
        <v>8.9125103050940222</v>
      </c>
      <c r="AO222" s="75">
        <f t="shared" si="135"/>
        <v>8.9125145583183194</v>
      </c>
      <c r="AP222" s="75">
        <f t="shared" si="135"/>
        <v>8.9125369146745648</v>
      </c>
      <c r="AQ222" s="75">
        <f t="shared" si="135"/>
        <v>8.9126544224704212</v>
      </c>
      <c r="AR222" s="75">
        <f t="shared" si="135"/>
        <v>8.9132719305563022</v>
      </c>
      <c r="AS222" s="75">
        <f t="shared" si="135"/>
        <v>8.916513453758963</v>
      </c>
      <c r="AT222" s="75">
        <f t="shared" si="135"/>
        <v>8.9334350395298348</v>
      </c>
      <c r="AU222" s="75">
        <f t="shared" si="136"/>
        <v>9.0194918660626708</v>
      </c>
    </row>
    <row r="223" spans="1:47" s="75" customFormat="1" ht="12.95" customHeight="1" x14ac:dyDescent="0.2">
      <c r="A223" s="75" t="s">
        <v>159</v>
      </c>
      <c r="B223" s="77"/>
      <c r="C223" s="86">
        <v>50862.42</v>
      </c>
      <c r="D223" s="86">
        <v>5.0000000000000001E-3</v>
      </c>
      <c r="E223" s="75">
        <f t="shared" si="122"/>
        <v>2253.0217779930663</v>
      </c>
      <c r="F223" s="75">
        <f t="shared" si="121"/>
        <v>2253</v>
      </c>
      <c r="G223" s="75">
        <f t="shared" si="140"/>
        <v>6.1660499995923601E-2</v>
      </c>
      <c r="I223" s="75">
        <f t="shared" si="117"/>
        <v>6.1660499995923601E-2</v>
      </c>
      <c r="P223" s="75">
        <f t="shared" si="137"/>
        <v>-7.2633968869691076E-2</v>
      </c>
      <c r="Q223" s="76">
        <f t="shared" si="123"/>
        <v>35843.919999999998</v>
      </c>
      <c r="R223" s="75">
        <f t="shared" si="141"/>
        <v>1.8035004367897553E-2</v>
      </c>
      <c r="S223" s="77">
        <f t="shared" si="119"/>
        <v>0.1</v>
      </c>
      <c r="Z223" s="75">
        <f t="shared" si="124"/>
        <v>2253</v>
      </c>
      <c r="AA223" s="75">
        <f t="shared" si="125"/>
        <v>5.8687311372472253E-2</v>
      </c>
      <c r="AB223" s="75">
        <f t="shared" si="126"/>
        <v>-6.9660780246239729E-2</v>
      </c>
      <c r="AC223" s="75">
        <f t="shared" si="127"/>
        <v>0.13429446886561469</v>
      </c>
      <c r="AD223" s="75">
        <f t="shared" si="138"/>
        <v>2.9731886234513477E-3</v>
      </c>
      <c r="AE223" s="75">
        <f t="shared" si="128"/>
        <v>8.8398505906205209E-7</v>
      </c>
      <c r="AF223" s="75">
        <f t="shared" si="139"/>
        <v>0.13429446886561469</v>
      </c>
      <c r="AG223" s="77"/>
      <c r="AH223" s="75">
        <f t="shared" si="129"/>
        <v>0.13132128024216333</v>
      </c>
      <c r="AI223" s="75">
        <f t="shared" si="130"/>
        <v>1.1817817918322353</v>
      </c>
      <c r="AJ223" s="75">
        <f t="shared" si="131"/>
        <v>0.97255875226980115</v>
      </c>
      <c r="AK223" s="75">
        <f t="shared" si="132"/>
        <v>-0.12080483627977852</v>
      </c>
      <c r="AL223" s="75">
        <f t="shared" si="133"/>
        <v>2.5550502020691388</v>
      </c>
      <c r="AM223" s="75">
        <f t="shared" si="134"/>
        <v>3.3114906374007331</v>
      </c>
      <c r="AN223" s="75">
        <f t="shared" si="135"/>
        <v>8.9500957431399204</v>
      </c>
      <c r="AO223" s="75">
        <f t="shared" si="135"/>
        <v>8.950100176883117</v>
      </c>
      <c r="AP223" s="75">
        <f t="shared" si="135"/>
        <v>8.950123015647252</v>
      </c>
      <c r="AQ223" s="75">
        <f t="shared" si="135"/>
        <v>8.9502406567238744</v>
      </c>
      <c r="AR223" s="75">
        <f t="shared" si="135"/>
        <v>8.9508465061623994</v>
      </c>
      <c r="AS223" s="75">
        <f t="shared" si="135"/>
        <v>8.9539636480700455</v>
      </c>
      <c r="AT223" s="75">
        <f t="shared" si="135"/>
        <v>8.969924679057069</v>
      </c>
      <c r="AU223" s="75">
        <f t="shared" si="136"/>
        <v>9.0498529340236225</v>
      </c>
    </row>
    <row r="224" spans="1:47" s="75" customFormat="1" ht="12.95" customHeight="1" x14ac:dyDescent="0.2">
      <c r="A224" s="75" t="s">
        <v>160</v>
      </c>
      <c r="B224" s="77"/>
      <c r="C224" s="86">
        <v>50862.423999999999</v>
      </c>
      <c r="D224" s="86">
        <v>7.0000000000000001E-3</v>
      </c>
      <c r="E224" s="75">
        <f t="shared" si="122"/>
        <v>2253.0231907609204</v>
      </c>
      <c r="F224" s="75">
        <f t="shared" si="121"/>
        <v>2253</v>
      </c>
      <c r="G224" s="75">
        <f t="shared" si="140"/>
        <v>6.5660499996738508E-2</v>
      </c>
      <c r="I224" s="75">
        <f t="shared" si="117"/>
        <v>6.5660499996738508E-2</v>
      </c>
      <c r="P224" s="75">
        <f t="shared" si="137"/>
        <v>-7.2633968869691076E-2</v>
      </c>
      <c r="Q224" s="76">
        <f t="shared" si="123"/>
        <v>35843.923999999999</v>
      </c>
      <c r="R224" s="75">
        <f t="shared" si="141"/>
        <v>1.9125360119047866E-2</v>
      </c>
      <c r="S224" s="77">
        <f t="shared" si="119"/>
        <v>0.1</v>
      </c>
      <c r="Z224" s="75">
        <f t="shared" si="124"/>
        <v>2253</v>
      </c>
      <c r="AA224" s="75">
        <f t="shared" si="125"/>
        <v>5.8687311372472253E-2</v>
      </c>
      <c r="AB224" s="75">
        <f t="shared" si="126"/>
        <v>-6.5660780245424821E-2</v>
      </c>
      <c r="AC224" s="75">
        <f t="shared" si="127"/>
        <v>0.1382944688664296</v>
      </c>
      <c r="AD224" s="75">
        <f t="shared" si="138"/>
        <v>6.973188624266255E-3</v>
      </c>
      <c r="AE224" s="75">
        <f t="shared" si="128"/>
        <v>4.8625359589596314E-6</v>
      </c>
      <c r="AF224" s="75">
        <f t="shared" si="139"/>
        <v>0.1382944688664296</v>
      </c>
      <c r="AG224" s="77"/>
      <c r="AH224" s="75">
        <f t="shared" si="129"/>
        <v>0.13132128024216333</v>
      </c>
      <c r="AI224" s="75">
        <f t="shared" si="130"/>
        <v>1.1817817918322353</v>
      </c>
      <c r="AJ224" s="75">
        <f t="shared" si="131"/>
        <v>0.97255875226980115</v>
      </c>
      <c r="AK224" s="75">
        <f t="shared" si="132"/>
        <v>-0.12080483627977852</v>
      </c>
      <c r="AL224" s="75">
        <f t="shared" si="133"/>
        <v>2.5550502020691388</v>
      </c>
      <c r="AM224" s="75">
        <f t="shared" si="134"/>
        <v>3.3114906374007331</v>
      </c>
      <c r="AN224" s="75">
        <f t="shared" si="135"/>
        <v>8.9500957431399204</v>
      </c>
      <c r="AO224" s="75">
        <f t="shared" si="135"/>
        <v>8.950100176883117</v>
      </c>
      <c r="AP224" s="75">
        <f t="shared" si="135"/>
        <v>8.950123015647252</v>
      </c>
      <c r="AQ224" s="75">
        <f t="shared" si="135"/>
        <v>8.9502406567238744</v>
      </c>
      <c r="AR224" s="75">
        <f t="shared" si="135"/>
        <v>8.9508465061623994</v>
      </c>
      <c r="AS224" s="75">
        <f t="shared" si="135"/>
        <v>8.9539636480700455</v>
      </c>
      <c r="AT224" s="75">
        <f t="shared" si="135"/>
        <v>8.969924679057069</v>
      </c>
      <c r="AU224" s="75">
        <f t="shared" si="136"/>
        <v>9.0498529340236225</v>
      </c>
    </row>
    <row r="225" spans="1:47" s="75" customFormat="1" ht="12.95" customHeight="1" x14ac:dyDescent="0.2">
      <c r="A225" s="75" t="s">
        <v>160</v>
      </c>
      <c r="B225" s="77"/>
      <c r="C225" s="86">
        <v>50961.506999999998</v>
      </c>
      <c r="D225" s="86">
        <v>3.0000000000000001E-3</v>
      </c>
      <c r="E225" s="75">
        <f t="shared" si="122"/>
        <v>2288.0185100844233</v>
      </c>
      <c r="F225" s="75">
        <f t="shared" si="121"/>
        <v>2288</v>
      </c>
      <c r="G225" s="75">
        <f t="shared" si="140"/>
        <v>5.2407999995921273E-2</v>
      </c>
      <c r="I225" s="75">
        <f t="shared" si="117"/>
        <v>5.2407999995921273E-2</v>
      </c>
      <c r="P225" s="75">
        <f t="shared" si="137"/>
        <v>-7.2695196719317928E-2</v>
      </c>
      <c r="Q225" s="76">
        <f t="shared" si="123"/>
        <v>35943.006999999998</v>
      </c>
      <c r="R225" s="75">
        <f t="shared" si="141"/>
        <v>1.5650809828371838E-2</v>
      </c>
      <c r="S225" s="77">
        <f t="shared" si="119"/>
        <v>0.1</v>
      </c>
      <c r="Z225" s="75">
        <f t="shared" si="124"/>
        <v>2288</v>
      </c>
      <c r="AA225" s="75">
        <f t="shared" si="125"/>
        <v>5.8974338761737993E-2</v>
      </c>
      <c r="AB225" s="75">
        <f t="shared" si="126"/>
        <v>-7.9261535485134649E-2</v>
      </c>
      <c r="AC225" s="75">
        <f t="shared" si="127"/>
        <v>0.1251031967152392</v>
      </c>
      <c r="AD225" s="75">
        <f t="shared" si="138"/>
        <v>-6.5663387658167205E-3</v>
      </c>
      <c r="AE225" s="75">
        <f t="shared" si="128"/>
        <v>4.3116804787467454E-6</v>
      </c>
      <c r="AF225" s="75">
        <f t="shared" si="139"/>
        <v>0.1251031967152392</v>
      </c>
      <c r="AG225" s="77"/>
      <c r="AH225" s="75">
        <f t="shared" si="129"/>
        <v>0.13166953548105592</v>
      </c>
      <c r="AI225" s="75">
        <f t="shared" si="130"/>
        <v>1.1849404120209646</v>
      </c>
      <c r="AJ225" s="75">
        <f t="shared" si="131"/>
        <v>0.97842030382915823</v>
      </c>
      <c r="AK225" s="75">
        <f t="shared" si="132"/>
        <v>-0.11591148481422395</v>
      </c>
      <c r="AL225" s="75">
        <f t="shared" si="133"/>
        <v>2.5817355842311196</v>
      </c>
      <c r="AM225" s="75">
        <f t="shared" si="134"/>
        <v>3.4785397247578476</v>
      </c>
      <c r="AN225" s="75">
        <f t="shared" si="135"/>
        <v>8.9721023625625822</v>
      </c>
      <c r="AO225" s="75">
        <f t="shared" si="135"/>
        <v>8.9721068704905882</v>
      </c>
      <c r="AP225" s="75">
        <f t="shared" si="135"/>
        <v>8.9721298372596916</v>
      </c>
      <c r="AQ225" s="75">
        <f t="shared" si="135"/>
        <v>8.9722468432391604</v>
      </c>
      <c r="AR225" s="75">
        <f t="shared" si="135"/>
        <v>8.9728428359723917</v>
      </c>
      <c r="AS225" s="75">
        <f t="shared" si="135"/>
        <v>8.9758759732654809</v>
      </c>
      <c r="AT225" s="75">
        <f t="shared" si="135"/>
        <v>8.9912446893333939</v>
      </c>
      <c r="AU225" s="75">
        <f t="shared" si="136"/>
        <v>9.0675635570008453</v>
      </c>
    </row>
    <row r="226" spans="1:47" s="75" customFormat="1" ht="12.95" customHeight="1" x14ac:dyDescent="0.2">
      <c r="A226" s="19" t="s">
        <v>161</v>
      </c>
      <c r="B226" s="77" t="s">
        <v>162</v>
      </c>
      <c r="C226" s="86">
        <v>51043.618300000002</v>
      </c>
      <c r="D226" s="86">
        <v>0</v>
      </c>
      <c r="E226" s="75">
        <f t="shared" si="122"/>
        <v>2317.0195613603041</v>
      </c>
      <c r="F226" s="75">
        <f t="shared" si="121"/>
        <v>2317</v>
      </c>
      <c r="G226" s="75">
        <f t="shared" si="140"/>
        <v>5.5384499995852821E-2</v>
      </c>
      <c r="K226" s="75">
        <f>+G226</f>
        <v>5.5384499995852821E-2</v>
      </c>
      <c r="P226" s="75">
        <f t="shared" si="137"/>
        <v>-7.2728126595997297E-2</v>
      </c>
      <c r="Q226" s="76">
        <f t="shared" si="123"/>
        <v>36025.118300000002</v>
      </c>
      <c r="R226" s="75">
        <f t="shared" si="141"/>
        <v>1.6412845092262825E-2</v>
      </c>
      <c r="S226" s="77">
        <f>S$18</f>
        <v>1</v>
      </c>
      <c r="Z226" s="75">
        <f t="shared" si="124"/>
        <v>2317</v>
      </c>
      <c r="AA226" s="75">
        <f t="shared" si="125"/>
        <v>5.918218927283013E-2</v>
      </c>
      <c r="AB226" s="75">
        <f t="shared" si="126"/>
        <v>-7.6525815872974606E-2</v>
      </c>
      <c r="AC226" s="75">
        <f t="shared" si="127"/>
        <v>0.12811262659185013</v>
      </c>
      <c r="AD226" s="75">
        <f t="shared" si="138"/>
        <v>-3.7976892769773091E-3</v>
      </c>
      <c r="AE226" s="75">
        <f t="shared" si="128"/>
        <v>1.4422443844468437E-5</v>
      </c>
      <c r="AF226" s="75">
        <f t="shared" si="139"/>
        <v>0.12811262659185013</v>
      </c>
      <c r="AG226" s="77"/>
      <c r="AH226" s="75">
        <f t="shared" si="129"/>
        <v>0.13191031586882743</v>
      </c>
      <c r="AI226" s="75">
        <f t="shared" si="130"/>
        <v>1.1874697688985441</v>
      </c>
      <c r="AJ226" s="75">
        <f t="shared" si="131"/>
        <v>0.98276904924946895</v>
      </c>
      <c r="AK226" s="75">
        <f t="shared" si="132"/>
        <v>-0.11177438910344649</v>
      </c>
      <c r="AL226" s="75">
        <f t="shared" si="133"/>
        <v>2.6039526220561324</v>
      </c>
      <c r="AM226" s="75">
        <f t="shared" si="134"/>
        <v>3.6299197393422702</v>
      </c>
      <c r="AN226" s="75">
        <f t="shared" si="135"/>
        <v>8.9903801937867325</v>
      </c>
      <c r="AO226" s="75">
        <f t="shared" si="135"/>
        <v>8.9903847439282867</v>
      </c>
      <c r="AP226" s="75">
        <f t="shared" si="135"/>
        <v>8.9904077253274632</v>
      </c>
      <c r="AQ226" s="75">
        <f t="shared" si="135"/>
        <v>8.9905237937329332</v>
      </c>
      <c r="AR226" s="75">
        <f t="shared" si="135"/>
        <v>8.9911099060960655</v>
      </c>
      <c r="AS226" s="75">
        <f t="shared" si="135"/>
        <v>8.9940671840796629</v>
      </c>
      <c r="AT226" s="75">
        <f t="shared" si="135"/>
        <v>9.0089280242173935</v>
      </c>
      <c r="AU226" s="75">
        <f t="shared" si="136"/>
        <v>9.082238073181971</v>
      </c>
    </row>
    <row r="227" spans="1:47" s="75" customFormat="1" ht="12.95" customHeight="1" x14ac:dyDescent="0.2">
      <c r="A227" s="35" t="s">
        <v>851</v>
      </c>
      <c r="B227" s="37" t="s">
        <v>162</v>
      </c>
      <c r="C227" s="36">
        <v>51080.43</v>
      </c>
      <c r="D227" s="36" t="s">
        <v>190</v>
      </c>
      <c r="E227" s="74">
        <f t="shared" si="122"/>
        <v>2330.0211579645747</v>
      </c>
      <c r="F227" s="75">
        <f t="shared" si="121"/>
        <v>2330</v>
      </c>
      <c r="G227" s="75">
        <f t="shared" si="140"/>
        <v>5.9904999994614627E-2</v>
      </c>
      <c r="I227" s="75">
        <f>+G227</f>
        <v>5.9904999994614627E-2</v>
      </c>
      <c r="P227" s="75">
        <f t="shared" si="137"/>
        <v>-7.2737651321693936E-2</v>
      </c>
      <c r="Q227" s="76">
        <f t="shared" si="123"/>
        <v>36061.93</v>
      </c>
      <c r="R227" s="75">
        <f t="shared" si="141"/>
        <v>1.7594072948219814E-2</v>
      </c>
      <c r="S227" s="77">
        <f>S$16</f>
        <v>0.1</v>
      </c>
      <c r="Z227" s="75">
        <f t="shared" si="124"/>
        <v>2330</v>
      </c>
      <c r="AA227" s="75">
        <f t="shared" si="125"/>
        <v>5.926643632785264E-2</v>
      </c>
      <c r="AB227" s="75">
        <f t="shared" si="126"/>
        <v>-7.2099087654931948E-2</v>
      </c>
      <c r="AC227" s="75">
        <f t="shared" si="127"/>
        <v>0.13264265131630856</v>
      </c>
      <c r="AD227" s="75">
        <f t="shared" si="138"/>
        <v>6.3856366676198761E-4</v>
      </c>
      <c r="AE227" s="75">
        <f t="shared" si="128"/>
        <v>4.0776355650851479E-8</v>
      </c>
      <c r="AF227" s="75">
        <f t="shared" si="139"/>
        <v>0.13264265131630856</v>
      </c>
      <c r="AG227" s="77"/>
      <c r="AH227" s="75">
        <f t="shared" si="129"/>
        <v>0.13200408764954658</v>
      </c>
      <c r="AI227" s="75">
        <f t="shared" si="130"/>
        <v>1.1885770022978834</v>
      </c>
      <c r="AJ227" s="75">
        <f t="shared" si="131"/>
        <v>0.9845664768390926</v>
      </c>
      <c r="AK227" s="75">
        <f t="shared" si="132"/>
        <v>-0.10989605322606563</v>
      </c>
      <c r="AL227" s="75">
        <f t="shared" si="133"/>
        <v>2.6139424446009438</v>
      </c>
      <c r="AM227" s="75">
        <f t="shared" si="134"/>
        <v>3.7020373599947192</v>
      </c>
      <c r="AN227" s="75">
        <f t="shared" si="135"/>
        <v>8.9985862252053579</v>
      </c>
      <c r="AO227" s="75">
        <f t="shared" si="135"/>
        <v>8.9985907882926099</v>
      </c>
      <c r="AP227" s="75">
        <f t="shared" si="135"/>
        <v>8.9986137484398299</v>
      </c>
      <c r="AQ227" s="75">
        <f t="shared" si="135"/>
        <v>8.9987292736886868</v>
      </c>
      <c r="AR227" s="75">
        <f t="shared" si="135"/>
        <v>8.9993104535041066</v>
      </c>
      <c r="AS227" s="75">
        <f t="shared" si="135"/>
        <v>9.0022319149468046</v>
      </c>
      <c r="AT227" s="75">
        <f t="shared" si="135"/>
        <v>9.0168601996940279</v>
      </c>
      <c r="AU227" s="75">
        <f t="shared" si="136"/>
        <v>9.0888163045735109</v>
      </c>
    </row>
    <row r="228" spans="1:47" s="75" customFormat="1" ht="12.95" customHeight="1" x14ac:dyDescent="0.2">
      <c r="A228" s="75" t="s">
        <v>163</v>
      </c>
      <c r="B228" s="77"/>
      <c r="C228" s="86">
        <v>51199.338000000003</v>
      </c>
      <c r="D228" s="86">
        <v>3.0000000000000001E-3</v>
      </c>
      <c r="E228" s="75">
        <f t="shared" si="122"/>
        <v>2372.0185079652733</v>
      </c>
      <c r="F228" s="75">
        <f t="shared" si="121"/>
        <v>2372</v>
      </c>
      <c r="G228" s="75">
        <f t="shared" si="140"/>
        <v>5.2402000001166016E-2</v>
      </c>
      <c r="I228" s="75">
        <f>+G228</f>
        <v>5.2402000001166016E-2</v>
      </c>
      <c r="P228" s="75">
        <f t="shared" si="137"/>
        <v>-7.2746267214423094E-2</v>
      </c>
      <c r="Q228" s="76">
        <f t="shared" si="123"/>
        <v>36180.838000000003</v>
      </c>
      <c r="R228" s="75">
        <f t="shared" si="141"/>
        <v>1.5662088787064495E-2</v>
      </c>
      <c r="S228" s="77">
        <f>S$16</f>
        <v>0.1</v>
      </c>
      <c r="Z228" s="75">
        <f t="shared" si="124"/>
        <v>2372</v>
      </c>
      <c r="AA228" s="75">
        <f t="shared" si="125"/>
        <v>5.9500375586643978E-2</v>
      </c>
      <c r="AB228" s="75">
        <f t="shared" si="126"/>
        <v>-7.9844642799901056E-2</v>
      </c>
      <c r="AC228" s="75">
        <f t="shared" si="127"/>
        <v>0.12514826721558911</v>
      </c>
      <c r="AD228" s="75">
        <f t="shared" si="138"/>
        <v>-7.0983755854779618E-3</v>
      </c>
      <c r="AE228" s="75">
        <f t="shared" si="128"/>
        <v>5.0386935952509601E-6</v>
      </c>
      <c r="AF228" s="75">
        <f t="shared" si="139"/>
        <v>0.12514826721558911</v>
      </c>
      <c r="AG228" s="77"/>
      <c r="AH228" s="75">
        <f t="shared" si="129"/>
        <v>0.13224664280106707</v>
      </c>
      <c r="AI228" s="75">
        <f t="shared" si="130"/>
        <v>1.1920380176968184</v>
      </c>
      <c r="AJ228" s="75">
        <f t="shared" si="131"/>
        <v>0.98971907685358007</v>
      </c>
      <c r="AK228" s="75">
        <f t="shared" si="132"/>
        <v>-0.1037295910981946</v>
      </c>
      <c r="AL228" s="75">
        <f t="shared" si="133"/>
        <v>2.6463422310493234</v>
      </c>
      <c r="AM228" s="75">
        <f t="shared" si="134"/>
        <v>3.9554798762234724</v>
      </c>
      <c r="AN228" s="75">
        <f t="shared" si="135"/>
        <v>9.0251492872595875</v>
      </c>
      <c r="AO228" s="75">
        <f t="shared" si="135"/>
        <v>9.0251538655825634</v>
      </c>
      <c r="AP228" s="75">
        <f t="shared" si="135"/>
        <v>9.0251766358561571</v>
      </c>
      <c r="AQ228" s="75">
        <f t="shared" si="135"/>
        <v>9.0252898804813633</v>
      </c>
      <c r="AR228" s="75">
        <f t="shared" si="135"/>
        <v>9.0258530056855939</v>
      </c>
      <c r="AS228" s="75">
        <f t="shared" si="135"/>
        <v>9.028651247692089</v>
      </c>
      <c r="AT228" s="75">
        <f t="shared" si="135"/>
        <v>9.0425082099129401</v>
      </c>
      <c r="AU228" s="75">
        <f t="shared" si="136"/>
        <v>9.1100690521461765</v>
      </c>
    </row>
    <row r="229" spans="1:47" s="75" customFormat="1" ht="12.95" customHeight="1" x14ac:dyDescent="0.2">
      <c r="A229" s="74" t="s">
        <v>164</v>
      </c>
      <c r="B229" s="73"/>
      <c r="C229" s="72">
        <v>51315.424700000003</v>
      </c>
      <c r="D229" s="72">
        <v>2.9999999999999997E-4</v>
      </c>
      <c r="E229" s="74">
        <f t="shared" si="122"/>
        <v>2413.0193974792337</v>
      </c>
      <c r="F229" s="75">
        <f t="shared" si="121"/>
        <v>2413</v>
      </c>
      <c r="G229" s="75">
        <f t="shared" si="140"/>
        <v>5.4920499998843297E-2</v>
      </c>
      <c r="J229" s="75">
        <f>+G229</f>
        <v>5.4920499998843297E-2</v>
      </c>
      <c r="P229" s="75">
        <f t="shared" si="137"/>
        <v>-7.2722038191075922E-2</v>
      </c>
      <c r="Q229" s="76">
        <f t="shared" si="123"/>
        <v>36296.924700000003</v>
      </c>
      <c r="R229" s="75">
        <f t="shared" si="141"/>
        <v>1.6292617555564985E-2</v>
      </c>
      <c r="S229" s="77">
        <f>S$17</f>
        <v>1</v>
      </c>
      <c r="Z229" s="75">
        <f t="shared" si="124"/>
        <v>2413</v>
      </c>
      <c r="AA229" s="75">
        <f t="shared" si="125"/>
        <v>5.9671670130187093E-2</v>
      </c>
      <c r="AB229" s="75">
        <f t="shared" si="126"/>
        <v>-7.7473208322419718E-2</v>
      </c>
      <c r="AC229" s="75">
        <f t="shared" si="127"/>
        <v>0.12764253818991922</v>
      </c>
      <c r="AD229" s="75">
        <f t="shared" si="138"/>
        <v>-4.751170131343796E-3</v>
      </c>
      <c r="AE229" s="75">
        <f t="shared" si="128"/>
        <v>2.2573617616973422E-5</v>
      </c>
      <c r="AF229" s="75">
        <f t="shared" si="139"/>
        <v>0.12764253818991922</v>
      </c>
      <c r="AG229" s="77"/>
      <c r="AH229" s="75">
        <f t="shared" si="129"/>
        <v>0.13239370832126302</v>
      </c>
      <c r="AI229" s="75">
        <f t="shared" si="130"/>
        <v>1.1952395211467868</v>
      </c>
      <c r="AJ229" s="75">
        <f t="shared" si="131"/>
        <v>0.9937667522064132</v>
      </c>
      <c r="AK229" s="75">
        <f t="shared" si="132"/>
        <v>-9.7570270537165146E-2</v>
      </c>
      <c r="AL229" s="75">
        <f t="shared" si="133"/>
        <v>2.6781478521096562</v>
      </c>
      <c r="AM229" s="75">
        <f t="shared" si="134"/>
        <v>4.2379898234499729</v>
      </c>
      <c r="AN229" s="75">
        <f t="shared" ref="AN229:AT244" si="142">$AU229+$AB$7*SIN(AO229)</f>
        <v>9.0511524525268197</v>
      </c>
      <c r="AO229" s="75">
        <f t="shared" si="142"/>
        <v>9.0511570046653311</v>
      </c>
      <c r="AP229" s="75">
        <f t="shared" si="142"/>
        <v>9.051179406296546</v>
      </c>
      <c r="AQ229" s="75">
        <f t="shared" si="142"/>
        <v>9.0512896446019955</v>
      </c>
      <c r="AR229" s="75">
        <f t="shared" si="142"/>
        <v>9.0518320573636366</v>
      </c>
      <c r="AS229" s="75">
        <f t="shared" si="142"/>
        <v>9.0544992545849432</v>
      </c>
      <c r="AT229" s="75">
        <f t="shared" si="142"/>
        <v>9.0675750020216448</v>
      </c>
      <c r="AU229" s="75">
        <f t="shared" si="136"/>
        <v>9.1308157819194946</v>
      </c>
    </row>
    <row r="230" spans="1:47" s="75" customFormat="1" ht="12.95" customHeight="1" x14ac:dyDescent="0.2">
      <c r="A230" s="74" t="s">
        <v>165</v>
      </c>
      <c r="B230" s="73"/>
      <c r="C230" s="72">
        <v>51363.55</v>
      </c>
      <c r="D230" s="72">
        <v>4.0000000000000001E-3</v>
      </c>
      <c r="E230" s="74">
        <f t="shared" si="122"/>
        <v>2430.0168666822187</v>
      </c>
      <c r="F230" s="75">
        <f t="shared" si="121"/>
        <v>2430</v>
      </c>
      <c r="G230" s="75">
        <f t="shared" si="140"/>
        <v>4.7754999999597203E-2</v>
      </c>
      <c r="I230" s="75">
        <f>+G230</f>
        <v>4.7754999999597203E-2</v>
      </c>
      <c r="P230" s="75">
        <f t="shared" si="137"/>
        <v>-7.2702534820269213E-2</v>
      </c>
      <c r="Q230" s="76">
        <f t="shared" si="123"/>
        <v>36345.050000000003</v>
      </c>
      <c r="R230" s="75">
        <f t="shared" si="141"/>
        <v>1.4510017694879329E-2</v>
      </c>
      <c r="S230" s="77">
        <f>S$16</f>
        <v>0.1</v>
      </c>
      <c r="Z230" s="75">
        <f t="shared" si="124"/>
        <v>2430</v>
      </c>
      <c r="AA230" s="75">
        <f t="shared" si="125"/>
        <v>5.9725953124441969E-2</v>
      </c>
      <c r="AB230" s="75">
        <f t="shared" si="126"/>
        <v>-8.4673487945113979E-2</v>
      </c>
      <c r="AC230" s="75">
        <f t="shared" si="127"/>
        <v>0.12045753481986642</v>
      </c>
      <c r="AD230" s="75">
        <f t="shared" si="138"/>
        <v>-1.1970953124844766E-2</v>
      </c>
      <c r="AE230" s="75">
        <f t="shared" si="128"/>
        <v>1.4330371871723068E-5</v>
      </c>
      <c r="AF230" s="75">
        <f t="shared" si="139"/>
        <v>0.12045753481986642</v>
      </c>
      <c r="AG230" s="77"/>
      <c r="AH230" s="75">
        <f t="shared" si="129"/>
        <v>0.13242848794471118</v>
      </c>
      <c r="AI230" s="75">
        <f t="shared" si="130"/>
        <v>1.1965139081441316</v>
      </c>
      <c r="AJ230" s="75">
        <f t="shared" si="131"/>
        <v>0.99515529060277852</v>
      </c>
      <c r="AK230" s="75">
        <f t="shared" si="132"/>
        <v>-9.4977430035993321E-2</v>
      </c>
      <c r="AL230" s="75">
        <f t="shared" si="133"/>
        <v>2.6913847631272123</v>
      </c>
      <c r="AM230" s="75">
        <f t="shared" si="134"/>
        <v>4.367102799559059</v>
      </c>
      <c r="AN230" s="75">
        <f t="shared" si="142"/>
        <v>9.0619543530561728</v>
      </c>
      <c r="AO230" s="75">
        <f t="shared" si="142"/>
        <v>9.0619588819617825</v>
      </c>
      <c r="AP230" s="75">
        <f t="shared" si="142"/>
        <v>9.0619810765739075</v>
      </c>
      <c r="AQ230" s="75">
        <f t="shared" si="142"/>
        <v>9.0620898420476692</v>
      </c>
      <c r="AR230" s="75">
        <f t="shared" si="142"/>
        <v>9.0626227861932804</v>
      </c>
      <c r="AS230" s="75">
        <f t="shared" si="142"/>
        <v>9.0652326287182561</v>
      </c>
      <c r="AT230" s="75">
        <f t="shared" si="142"/>
        <v>9.0779766396769492</v>
      </c>
      <c r="AU230" s="75">
        <f t="shared" si="136"/>
        <v>9.1394180845084296</v>
      </c>
    </row>
    <row r="231" spans="1:47" s="75" customFormat="1" ht="12.95" customHeight="1" x14ac:dyDescent="0.2">
      <c r="A231" s="74" t="s">
        <v>164</v>
      </c>
      <c r="B231" s="79"/>
      <c r="C231" s="72">
        <v>51414.521500000003</v>
      </c>
      <c r="D231" s="72">
        <v>2.0000000000000001E-4</v>
      </c>
      <c r="E231" s="74">
        <f t="shared" si="122"/>
        <v>2448.0195908518335</v>
      </c>
      <c r="F231" s="75">
        <f t="shared" si="121"/>
        <v>2448</v>
      </c>
      <c r="G231" s="75">
        <f t="shared" si="140"/>
        <v>5.5467999998654705E-2</v>
      </c>
      <c r="J231" s="75">
        <f>+G231</f>
        <v>5.5467999998654705E-2</v>
      </c>
      <c r="P231" s="75">
        <f t="shared" si="137"/>
        <v>-7.2675841565633545E-2</v>
      </c>
      <c r="Q231" s="76">
        <f t="shared" si="123"/>
        <v>36396.021500000003</v>
      </c>
      <c r="R231" s="75">
        <f t="shared" si="141"/>
        <v>1.6420844130853412E-2</v>
      </c>
      <c r="S231" s="77">
        <f>S$17</f>
        <v>1</v>
      </c>
      <c r="Z231" s="75">
        <f t="shared" si="124"/>
        <v>2448</v>
      </c>
      <c r="AA231" s="75">
        <f t="shared" si="125"/>
        <v>5.9772642183258992E-2</v>
      </c>
      <c r="AB231" s="75">
        <f t="shared" si="126"/>
        <v>-7.6980483750237833E-2</v>
      </c>
      <c r="AC231" s="75">
        <f t="shared" si="127"/>
        <v>0.12814384156428826</v>
      </c>
      <c r="AD231" s="75">
        <f t="shared" si="138"/>
        <v>-4.3046421846042876E-3</v>
      </c>
      <c r="AE231" s="75">
        <f t="shared" si="128"/>
        <v>1.8529944337474773E-5</v>
      </c>
      <c r="AF231" s="75">
        <f t="shared" si="139"/>
        <v>0.12814384156428826</v>
      </c>
      <c r="AG231" s="77"/>
      <c r="AH231" s="75">
        <f t="shared" si="129"/>
        <v>0.13244848374889254</v>
      </c>
      <c r="AI231" s="75">
        <f t="shared" si="130"/>
        <v>1.1978285248891716</v>
      </c>
      <c r="AJ231" s="75">
        <f t="shared" si="131"/>
        <v>0.99643801297053247</v>
      </c>
      <c r="AK231" s="75">
        <f t="shared" si="132"/>
        <v>-9.2207933771973491E-2</v>
      </c>
      <c r="AL231" s="75">
        <f t="shared" si="133"/>
        <v>2.7054306810886448</v>
      </c>
      <c r="AM231" s="75">
        <f t="shared" si="134"/>
        <v>4.5125272883689913</v>
      </c>
      <c r="AN231" s="75">
        <f t="shared" si="142"/>
        <v>9.0734040412573549</v>
      </c>
      <c r="AO231" s="75">
        <f t="shared" si="142"/>
        <v>9.073408537472174</v>
      </c>
      <c r="AP231" s="75">
        <f t="shared" si="142"/>
        <v>9.0734304779564621</v>
      </c>
      <c r="AQ231" s="75">
        <f t="shared" si="142"/>
        <v>9.0735375398940477</v>
      </c>
      <c r="AR231" s="75">
        <f t="shared" si="142"/>
        <v>9.07405990471994</v>
      </c>
      <c r="AS231" s="75">
        <f t="shared" si="142"/>
        <v>9.0766071419439314</v>
      </c>
      <c r="AT231" s="75">
        <f t="shared" si="142"/>
        <v>9.0889950911725492</v>
      </c>
      <c r="AU231" s="75">
        <f t="shared" si="136"/>
        <v>9.1485264048967139</v>
      </c>
    </row>
    <row r="232" spans="1:47" s="75" customFormat="1" ht="12.95" customHeight="1" x14ac:dyDescent="0.2">
      <c r="A232" s="35" t="s">
        <v>872</v>
      </c>
      <c r="B232" s="37" t="s">
        <v>162</v>
      </c>
      <c r="C232" s="36">
        <v>51615.55</v>
      </c>
      <c r="D232" s="36" t="s">
        <v>190</v>
      </c>
      <c r="E232" s="74">
        <f t="shared" si="122"/>
        <v>2519.0212414944749</v>
      </c>
      <c r="F232" s="75">
        <f t="shared" si="121"/>
        <v>2519</v>
      </c>
      <c r="G232" s="75">
        <f t="shared" si="140"/>
        <v>6.0141499998280779E-2</v>
      </c>
      <c r="I232" s="75">
        <f>+G232</f>
        <v>6.0141499998280779E-2</v>
      </c>
      <c r="P232" s="75">
        <f t="shared" si="137"/>
        <v>-7.2509943000506588E-2</v>
      </c>
      <c r="Q232" s="76">
        <f t="shared" si="123"/>
        <v>36597.050000000003</v>
      </c>
      <c r="R232" s="75">
        <f t="shared" si="141"/>
        <v>1.7596405329660534E-2</v>
      </c>
      <c r="S232" s="77">
        <f>S$16</f>
        <v>0.1</v>
      </c>
      <c r="Z232" s="75">
        <f t="shared" si="124"/>
        <v>2519</v>
      </c>
      <c r="AA232" s="75">
        <f t="shared" si="125"/>
        <v>5.9847514836738919E-2</v>
      </c>
      <c r="AB232" s="75">
        <f t="shared" si="126"/>
        <v>-7.2215957838964728E-2</v>
      </c>
      <c r="AC232" s="75">
        <f t="shared" si="127"/>
        <v>0.13265144299878737</v>
      </c>
      <c r="AD232" s="75">
        <f t="shared" si="138"/>
        <v>2.9398516154185983E-4</v>
      </c>
      <c r="AE232" s="75">
        <f t="shared" si="128"/>
        <v>8.6427275206793425E-9</v>
      </c>
      <c r="AF232" s="75">
        <f t="shared" si="139"/>
        <v>0.13265144299878737</v>
      </c>
      <c r="AG232" s="77"/>
      <c r="AH232" s="75">
        <f t="shared" si="129"/>
        <v>0.13235745783724551</v>
      </c>
      <c r="AI232" s="75">
        <f t="shared" si="130"/>
        <v>1.2026544137365252</v>
      </c>
      <c r="AJ232" s="75">
        <f t="shared" si="131"/>
        <v>0.99958713331676741</v>
      </c>
      <c r="AK232" s="75">
        <f t="shared" si="132"/>
        <v>-8.1053173308807083E-2</v>
      </c>
      <c r="AL232" s="75">
        <f t="shared" si="133"/>
        <v>2.7611228271988271</v>
      </c>
      <c r="AM232" s="75">
        <f t="shared" si="134"/>
        <v>5.1930934843703254</v>
      </c>
      <c r="AN232" s="75">
        <f t="shared" si="142"/>
        <v>9.1186842176490757</v>
      </c>
      <c r="AO232" s="75">
        <f t="shared" si="142"/>
        <v>9.1186885021281885</v>
      </c>
      <c r="AP232" s="75">
        <f t="shared" si="142"/>
        <v>9.118709088909398</v>
      </c>
      <c r="AQ232" s="75">
        <f t="shared" si="142"/>
        <v>9.1188080058484076</v>
      </c>
      <c r="AR232" s="75">
        <f t="shared" si="142"/>
        <v>9.1192832464325306</v>
      </c>
      <c r="AS232" s="75">
        <f t="shared" si="142"/>
        <v>9.1215655211708793</v>
      </c>
      <c r="AT232" s="75">
        <f t="shared" si="142"/>
        <v>9.132503399189897</v>
      </c>
      <c r="AU232" s="75">
        <f t="shared" si="136"/>
        <v>9.1844536686505087</v>
      </c>
    </row>
    <row r="233" spans="1:47" s="75" customFormat="1" ht="12.95" customHeight="1" x14ac:dyDescent="0.2">
      <c r="A233" s="35" t="s">
        <v>875</v>
      </c>
      <c r="B233" s="37" t="s">
        <v>162</v>
      </c>
      <c r="C233" s="36">
        <v>51864.705999999998</v>
      </c>
      <c r="D233" s="36" t="s">
        <v>190</v>
      </c>
      <c r="E233" s="74">
        <f t="shared" si="122"/>
        <v>2607.0211383624201</v>
      </c>
      <c r="F233" s="75">
        <f t="shared" si="121"/>
        <v>2607</v>
      </c>
      <c r="G233" s="75">
        <f t="shared" si="140"/>
        <v>5.9849499994015787E-2</v>
      </c>
      <c r="I233" s="75">
        <f>+G233</f>
        <v>5.9849499994015787E-2</v>
      </c>
      <c r="P233" s="75">
        <f t="shared" si="137"/>
        <v>-7.2170118381660847E-2</v>
      </c>
      <c r="Q233" s="76">
        <f t="shared" si="123"/>
        <v>36846.205999999998</v>
      </c>
      <c r="R233" s="75">
        <f t="shared" si="141"/>
        <v>1.7429179636059295E-2</v>
      </c>
      <c r="S233" s="77">
        <f>S$16</f>
        <v>0.1</v>
      </c>
      <c r="Z233" s="75">
        <f t="shared" si="124"/>
        <v>2607</v>
      </c>
      <c r="AA233" s="75">
        <f t="shared" si="125"/>
        <v>5.9695121033632836E-2</v>
      </c>
      <c r="AB233" s="75">
        <f t="shared" si="126"/>
        <v>-7.2015739421277897E-2</v>
      </c>
      <c r="AC233" s="75">
        <f t="shared" si="127"/>
        <v>0.13201961837567663</v>
      </c>
      <c r="AD233" s="75">
        <f t="shared" si="138"/>
        <v>1.543789603829504E-4</v>
      </c>
      <c r="AE233" s="75">
        <f t="shared" si="128"/>
        <v>2.383286340892057E-9</v>
      </c>
      <c r="AF233" s="75">
        <f t="shared" si="139"/>
        <v>0.13201961837567663</v>
      </c>
      <c r="AG233" s="77"/>
      <c r="AH233" s="75">
        <f t="shared" si="129"/>
        <v>0.13186523941529368</v>
      </c>
      <c r="AI233" s="75">
        <f t="shared" si="130"/>
        <v>1.2078008518659995</v>
      </c>
      <c r="AJ233" s="75">
        <f t="shared" si="131"/>
        <v>0.99916499930955571</v>
      </c>
      <c r="AK233" s="75">
        <f t="shared" si="132"/>
        <v>-6.6762521477900488E-2</v>
      </c>
      <c r="AL233" s="75">
        <f t="shared" si="133"/>
        <v>2.8307278871063604</v>
      </c>
      <c r="AM233" s="75">
        <f t="shared" si="134"/>
        <v>6.3817713126370359</v>
      </c>
      <c r="AN233" s="75">
        <f t="shared" si="142"/>
        <v>9.1750406448176918</v>
      </c>
      <c r="AO233" s="75">
        <f t="shared" si="142"/>
        <v>9.1750444824512023</v>
      </c>
      <c r="AP233" s="75">
        <f t="shared" si="142"/>
        <v>9.1750626279837029</v>
      </c>
      <c r="AQ233" s="75">
        <f t="shared" si="142"/>
        <v>9.1751484246042079</v>
      </c>
      <c r="AR233" s="75">
        <f t="shared" si="142"/>
        <v>9.1755540671043168</v>
      </c>
      <c r="AS233" s="75">
        <f t="shared" si="142"/>
        <v>9.1774713606225369</v>
      </c>
      <c r="AT233" s="75">
        <f t="shared" si="142"/>
        <v>9.1865211490198408</v>
      </c>
      <c r="AU233" s="75">
        <f t="shared" si="136"/>
        <v>9.2289832349932368</v>
      </c>
    </row>
    <row r="234" spans="1:47" s="75" customFormat="1" ht="12.95" customHeight="1" x14ac:dyDescent="0.2">
      <c r="A234" s="35" t="s">
        <v>878</v>
      </c>
      <c r="B234" s="37" t="s">
        <v>162</v>
      </c>
      <c r="C234" s="36">
        <v>52000.614000000001</v>
      </c>
      <c r="D234" s="36" t="s">
        <v>190</v>
      </c>
      <c r="E234" s="74">
        <f t="shared" si="122"/>
        <v>2655.0227517433109</v>
      </c>
      <c r="F234" s="75">
        <f t="shared" si="121"/>
        <v>2655</v>
      </c>
      <c r="G234" s="75">
        <f t="shared" si="140"/>
        <v>6.4417499997944105E-2</v>
      </c>
      <c r="I234" s="75">
        <f>+G234</f>
        <v>6.4417499997944105E-2</v>
      </c>
      <c r="P234" s="75">
        <f t="shared" si="137"/>
        <v>-7.1922146376042301E-2</v>
      </c>
      <c r="Q234" s="76">
        <f t="shared" si="123"/>
        <v>36982.114000000001</v>
      </c>
      <c r="R234" s="75">
        <f t="shared" si="141"/>
        <v>1.8588499173383663E-2</v>
      </c>
      <c r="S234" s="77">
        <f>S$16</f>
        <v>0.1</v>
      </c>
      <c r="Z234" s="75">
        <f t="shared" si="124"/>
        <v>2655</v>
      </c>
      <c r="AA234" s="75">
        <f t="shared" si="125"/>
        <v>5.949641490778157E-2</v>
      </c>
      <c r="AB234" s="75">
        <f t="shared" si="126"/>
        <v>-6.7001061285879765E-2</v>
      </c>
      <c r="AC234" s="75">
        <f t="shared" si="127"/>
        <v>0.13633964637398641</v>
      </c>
      <c r="AD234" s="75">
        <f t="shared" si="138"/>
        <v>4.9210850901625358E-3</v>
      </c>
      <c r="AE234" s="75">
        <f t="shared" si="128"/>
        <v>2.4217078464620013E-6</v>
      </c>
      <c r="AF234" s="75">
        <f t="shared" si="139"/>
        <v>0.13633964637398641</v>
      </c>
      <c r="AG234" s="77"/>
      <c r="AH234" s="75">
        <f t="shared" si="129"/>
        <v>0.13141856128382387</v>
      </c>
      <c r="AI234" s="75">
        <f t="shared" si="130"/>
        <v>1.2101990150931559</v>
      </c>
      <c r="AJ234" s="75">
        <f t="shared" si="131"/>
        <v>0.99687564447126276</v>
      </c>
      <c r="AK234" s="75">
        <f t="shared" si="132"/>
        <v>-5.8777566844753153E-2</v>
      </c>
      <c r="AL234" s="75">
        <f t="shared" si="133"/>
        <v>2.8689287775766887</v>
      </c>
      <c r="AM234" s="75">
        <f t="shared" si="134"/>
        <v>7.2895380083665788</v>
      </c>
      <c r="AN234" s="75">
        <f t="shared" si="142"/>
        <v>9.2058753039865877</v>
      </c>
      <c r="AO234" s="75">
        <f t="shared" si="142"/>
        <v>9.2058788145227464</v>
      </c>
      <c r="AP234" s="75">
        <f t="shared" si="142"/>
        <v>9.205895291711796</v>
      </c>
      <c r="AQ234" s="75">
        <f t="shared" si="142"/>
        <v>9.2059726288802413</v>
      </c>
      <c r="AR234" s="75">
        <f t="shared" si="142"/>
        <v>9.2063356000729115</v>
      </c>
      <c r="AS234" s="75">
        <f t="shared" si="142"/>
        <v>9.2080387648346029</v>
      </c>
      <c r="AT234" s="75">
        <f t="shared" si="142"/>
        <v>9.2160220669812922</v>
      </c>
      <c r="AU234" s="75">
        <f t="shared" si="136"/>
        <v>9.2532720893619995</v>
      </c>
    </row>
    <row r="235" spans="1:47" s="75" customFormat="1" ht="12.95" customHeight="1" x14ac:dyDescent="0.2">
      <c r="A235" s="35" t="s">
        <v>881</v>
      </c>
      <c r="B235" s="37" t="s">
        <v>162</v>
      </c>
      <c r="C235" s="36">
        <v>52190.302000000003</v>
      </c>
      <c r="D235" s="36" t="s">
        <v>190</v>
      </c>
      <c r="E235" s="74">
        <f t="shared" si="122"/>
        <v>2722.0190289234197</v>
      </c>
      <c r="F235" s="75">
        <f t="shared" ref="F235:F251" si="143">ROUND(2*E235,0)/2</f>
        <v>2722</v>
      </c>
      <c r="G235" s="75">
        <f t="shared" si="140"/>
        <v>5.387699999846518E-2</v>
      </c>
      <c r="I235" s="75">
        <f>+G235</f>
        <v>5.387699999846518E-2</v>
      </c>
      <c r="P235" s="75">
        <f t="shared" si="137"/>
        <v>-7.150211650090138E-2</v>
      </c>
      <c r="Q235" s="76">
        <f t="shared" si="123"/>
        <v>37171.802000000003</v>
      </c>
      <c r="R235" s="75">
        <f t="shared" si="141"/>
        <v>1.5719922854161732E-2</v>
      </c>
      <c r="S235" s="77">
        <f>S$16</f>
        <v>0.1</v>
      </c>
      <c r="Z235" s="75">
        <f t="shared" si="124"/>
        <v>2722</v>
      </c>
      <c r="AA235" s="75">
        <f t="shared" si="125"/>
        <v>5.9082074668858398E-2</v>
      </c>
      <c r="AB235" s="75">
        <f t="shared" si="126"/>
        <v>-7.6707191171294598E-2</v>
      </c>
      <c r="AC235" s="75">
        <f t="shared" si="127"/>
        <v>0.12537911649936656</v>
      </c>
      <c r="AD235" s="75">
        <f t="shared" si="138"/>
        <v>-5.2050746703932171E-3</v>
      </c>
      <c r="AE235" s="75">
        <f t="shared" si="128"/>
        <v>2.7092802324369063E-6</v>
      </c>
      <c r="AF235" s="75">
        <f t="shared" si="139"/>
        <v>0.12537911649936656</v>
      </c>
      <c r="AG235" s="77"/>
      <c r="AH235" s="75">
        <f t="shared" si="129"/>
        <v>0.13058419116975978</v>
      </c>
      <c r="AI235" s="75">
        <f t="shared" si="130"/>
        <v>1.2130440102819773</v>
      </c>
      <c r="AJ235" s="75">
        <f t="shared" si="131"/>
        <v>0.9912181720989196</v>
      </c>
      <c r="AK235" s="75">
        <f t="shared" si="132"/>
        <v>-4.7441311041063638E-2</v>
      </c>
      <c r="AL235" s="75">
        <f t="shared" si="133"/>
        <v>2.9224845147042804</v>
      </c>
      <c r="AM235" s="75">
        <f t="shared" si="134"/>
        <v>9.0913655899945987</v>
      </c>
      <c r="AN235" s="75">
        <f t="shared" si="142"/>
        <v>9.2490095311763323</v>
      </c>
      <c r="AO235" s="75">
        <f t="shared" si="142"/>
        <v>9.2490124945212777</v>
      </c>
      <c r="AP235" s="75">
        <f t="shared" si="142"/>
        <v>9.2490262839486093</v>
      </c>
      <c r="AQ235" s="75">
        <f t="shared" si="142"/>
        <v>9.249090450285486</v>
      </c>
      <c r="AR235" s="75">
        <f t="shared" si="142"/>
        <v>9.2493890258671883</v>
      </c>
      <c r="AS235" s="75">
        <f t="shared" si="142"/>
        <v>9.2507781354916983</v>
      </c>
      <c r="AT235" s="75">
        <f t="shared" si="142"/>
        <v>9.2572364942236689</v>
      </c>
      <c r="AU235" s="75">
        <f t="shared" si="136"/>
        <v>9.2871752819183939</v>
      </c>
    </row>
    <row r="236" spans="1:47" s="75" customFormat="1" ht="12.95" customHeight="1" x14ac:dyDescent="0.2">
      <c r="A236" s="35" t="s">
        <v>884</v>
      </c>
      <c r="B236" s="37" t="s">
        <v>162</v>
      </c>
      <c r="C236" s="36">
        <v>52456.440999999999</v>
      </c>
      <c r="D236" s="36" t="s">
        <v>190</v>
      </c>
      <c r="E236" s="74">
        <f t="shared" si="122"/>
        <v>2816.0171849081767</v>
      </c>
      <c r="F236" s="75">
        <f t="shared" si="143"/>
        <v>2816</v>
      </c>
      <c r="G236" s="75">
        <f t="shared" si="140"/>
        <v>4.8655999991751742E-2</v>
      </c>
      <c r="I236" s="75">
        <f>+G236</f>
        <v>4.8655999991751742E-2</v>
      </c>
      <c r="P236" s="75">
        <f t="shared" si="137"/>
        <v>-7.0767663533243944E-2</v>
      </c>
      <c r="Q236" s="76">
        <f t="shared" si="123"/>
        <v>37437.940999999999</v>
      </c>
      <c r="R236" s="75">
        <f t="shared" si="141"/>
        <v>1.4262011409731384E-2</v>
      </c>
      <c r="S236" s="77">
        <f>S$16</f>
        <v>0.1</v>
      </c>
      <c r="Z236" s="75">
        <f t="shared" si="124"/>
        <v>2816</v>
      </c>
      <c r="AA236" s="75">
        <f t="shared" si="125"/>
        <v>5.8232431226754103E-2</v>
      </c>
      <c r="AB236" s="75">
        <f t="shared" si="126"/>
        <v>-8.0344094768246305E-2</v>
      </c>
      <c r="AC236" s="75">
        <f t="shared" si="127"/>
        <v>0.11942366352499569</v>
      </c>
      <c r="AD236" s="75">
        <f t="shared" si="138"/>
        <v>-9.5764312350023612E-3</v>
      </c>
      <c r="AE236" s="75">
        <f t="shared" si="128"/>
        <v>9.1708035198728853E-6</v>
      </c>
      <c r="AF236" s="75">
        <f t="shared" si="139"/>
        <v>0.11942366352499569</v>
      </c>
      <c r="AG236" s="77"/>
      <c r="AH236" s="75">
        <f t="shared" si="129"/>
        <v>0.12900009475999805</v>
      </c>
      <c r="AI236" s="75">
        <f t="shared" si="130"/>
        <v>1.2160156808845968</v>
      </c>
      <c r="AJ236" s="75">
        <f t="shared" si="131"/>
        <v>0.97841892629865357</v>
      </c>
      <c r="AK236" s="75">
        <f t="shared" si="132"/>
        <v>-3.1235459373703325E-2</v>
      </c>
      <c r="AL236" s="75">
        <f t="shared" si="133"/>
        <v>2.9979898677373118</v>
      </c>
      <c r="AM236" s="75">
        <f t="shared" si="134"/>
        <v>13.903364383082812</v>
      </c>
      <c r="AN236" s="75">
        <f t="shared" si="142"/>
        <v>9.3096739771270638</v>
      </c>
      <c r="AO236" s="75">
        <f t="shared" si="142"/>
        <v>9.3096760202855062</v>
      </c>
      <c r="AP236" s="75">
        <f t="shared" si="142"/>
        <v>9.3096854436575569</v>
      </c>
      <c r="AQ236" s="75">
        <f t="shared" si="142"/>
        <v>9.3097289056170229</v>
      </c>
      <c r="AR236" s="75">
        <f t="shared" si="142"/>
        <v>9.3099293556578058</v>
      </c>
      <c r="AS236" s="75">
        <f t="shared" si="142"/>
        <v>9.3108537874597488</v>
      </c>
      <c r="AT236" s="75">
        <f t="shared" si="142"/>
        <v>9.3151158126176359</v>
      </c>
      <c r="AU236" s="75">
        <f t="shared" si="136"/>
        <v>9.3347409550572173</v>
      </c>
    </row>
    <row r="237" spans="1:47" s="75" customFormat="1" ht="12.95" customHeight="1" x14ac:dyDescent="0.2">
      <c r="A237" s="19" t="s">
        <v>177</v>
      </c>
      <c r="B237" s="73" t="s">
        <v>162</v>
      </c>
      <c r="C237" s="72">
        <v>52470.607799999998</v>
      </c>
      <c r="D237" s="72">
        <v>2.9999999999999997E-4</v>
      </c>
      <c r="E237" s="74">
        <f t="shared" si="122"/>
        <v>2821.0207848172645</v>
      </c>
      <c r="F237" s="75">
        <f t="shared" si="143"/>
        <v>2821</v>
      </c>
      <c r="G237" s="75">
        <f t="shared" si="140"/>
        <v>5.8848499997111503E-2</v>
      </c>
      <c r="K237" s="75">
        <f>+G237</f>
        <v>5.8848499997111503E-2</v>
      </c>
      <c r="O237" s="75">
        <f t="shared" ref="O237:O248" ca="1" si="144">+C$11+C$12*$F237</f>
        <v>7.2581944960805597E-2</v>
      </c>
      <c r="P237" s="75">
        <f t="shared" si="137"/>
        <v>-7.0723849107888911E-2</v>
      </c>
      <c r="Q237" s="76">
        <f t="shared" si="123"/>
        <v>37452.107799999998</v>
      </c>
      <c r="R237" s="75">
        <f t="shared" si="141"/>
        <v>1.6788993652588104E-2</v>
      </c>
      <c r="S237" s="77">
        <f>S$18</f>
        <v>1</v>
      </c>
      <c r="Z237" s="75">
        <f t="shared" si="124"/>
        <v>2821</v>
      </c>
      <c r="AA237" s="75">
        <f t="shared" si="125"/>
        <v>5.8178514973612219E-2</v>
      </c>
      <c r="AB237" s="75">
        <f t="shared" si="126"/>
        <v>-7.0053864084389628E-2</v>
      </c>
      <c r="AC237" s="75">
        <f t="shared" si="127"/>
        <v>0.12957234910500043</v>
      </c>
      <c r="AD237" s="75">
        <f t="shared" si="138"/>
        <v>6.6998502349928379E-4</v>
      </c>
      <c r="AE237" s="75">
        <f t="shared" si="128"/>
        <v>4.4887993171333583E-7</v>
      </c>
      <c r="AF237" s="75">
        <f t="shared" si="139"/>
        <v>0.12957234910500043</v>
      </c>
      <c r="AG237" s="77"/>
      <c r="AH237" s="75">
        <f t="shared" si="129"/>
        <v>0.12890236408150113</v>
      </c>
      <c r="AI237" s="75">
        <f t="shared" si="130"/>
        <v>1.2161396782481586</v>
      </c>
      <c r="AJ237" s="75">
        <f t="shared" si="131"/>
        <v>0.9775791411712289</v>
      </c>
      <c r="AK237" s="75">
        <f t="shared" si="132"/>
        <v>-3.0365569270222201E-2</v>
      </c>
      <c r="AL237" s="75">
        <f t="shared" si="133"/>
        <v>3.0020156835011309</v>
      </c>
      <c r="AM237" s="75">
        <f t="shared" si="134"/>
        <v>14.305741046492814</v>
      </c>
      <c r="AN237" s="75">
        <f t="shared" si="142"/>
        <v>9.312904653134888</v>
      </c>
      <c r="AO237" s="75">
        <f t="shared" si="142"/>
        <v>9.3129066431881764</v>
      </c>
      <c r="AP237" s="75">
        <f t="shared" si="142"/>
        <v>9.3129158182520584</v>
      </c>
      <c r="AQ237" s="75">
        <f t="shared" si="142"/>
        <v>9.3129581194076803</v>
      </c>
      <c r="AR237" s="75">
        <f t="shared" si="142"/>
        <v>9.3131531440918067</v>
      </c>
      <c r="AS237" s="75">
        <f t="shared" si="142"/>
        <v>9.3140522282796052</v>
      </c>
      <c r="AT237" s="75">
        <f t="shared" si="142"/>
        <v>9.31819595003474</v>
      </c>
      <c r="AU237" s="75">
        <f t="shared" si="136"/>
        <v>9.3372710440539635</v>
      </c>
    </row>
    <row r="238" spans="1:47" s="75" customFormat="1" ht="12.95" customHeight="1" x14ac:dyDescent="0.2">
      <c r="A238" s="19" t="s">
        <v>166</v>
      </c>
      <c r="B238" s="73" t="s">
        <v>162</v>
      </c>
      <c r="C238" s="72">
        <v>52722.597000000002</v>
      </c>
      <c r="D238" s="72">
        <v>2E-3</v>
      </c>
      <c r="E238" s="74">
        <f t="shared" si="122"/>
        <v>2910.0213451563159</v>
      </c>
      <c r="F238" s="75">
        <f t="shared" si="143"/>
        <v>2910</v>
      </c>
      <c r="G238" s="75">
        <f t="shared" si="140"/>
        <v>6.0434999999415595E-2</v>
      </c>
      <c r="I238" s="75">
        <f>+G238</f>
        <v>6.0434999999415595E-2</v>
      </c>
      <c r="O238" s="75">
        <f t="shared" ca="1" si="144"/>
        <v>6.9049462351217311E-2</v>
      </c>
      <c r="P238" s="75">
        <f t="shared" si="137"/>
        <v>-6.9863710090280848E-2</v>
      </c>
      <c r="Q238" s="76">
        <f t="shared" si="123"/>
        <v>37704.097000000002</v>
      </c>
      <c r="R238" s="75">
        <f t="shared" si="141"/>
        <v>1.6977753851038765E-2</v>
      </c>
      <c r="S238" s="77">
        <f>S$16</f>
        <v>0.1</v>
      </c>
      <c r="Z238" s="75">
        <f t="shared" si="124"/>
        <v>2910</v>
      </c>
      <c r="AA238" s="75">
        <f t="shared" si="125"/>
        <v>5.7073233092284251E-2</v>
      </c>
      <c r="AB238" s="75">
        <f t="shared" si="126"/>
        <v>-6.6501943183149503E-2</v>
      </c>
      <c r="AC238" s="75">
        <f t="shared" si="127"/>
        <v>0.13029871008969646</v>
      </c>
      <c r="AD238" s="75">
        <f t="shared" si="138"/>
        <v>3.3617669071313444E-3</v>
      </c>
      <c r="AE238" s="75">
        <f t="shared" si="128"/>
        <v>1.1301476737883446E-6</v>
      </c>
      <c r="AF238" s="75">
        <f t="shared" si="139"/>
        <v>0.13029871008969646</v>
      </c>
      <c r="AG238" s="77"/>
      <c r="AH238" s="75">
        <f t="shared" si="129"/>
        <v>0.1269369431825651</v>
      </c>
      <c r="AI238" s="75">
        <f t="shared" si="130"/>
        <v>1.2177607718099057</v>
      </c>
      <c r="AJ238" s="75">
        <f t="shared" si="131"/>
        <v>0.95996205827633829</v>
      </c>
      <c r="AK238" s="75">
        <f t="shared" si="132"/>
        <v>-1.4787649274863529E-2</v>
      </c>
      <c r="AL238" s="75">
        <f t="shared" si="133"/>
        <v>3.0737889765243112</v>
      </c>
      <c r="AM238" s="75">
        <f t="shared" si="134"/>
        <v>29.485623858556664</v>
      </c>
      <c r="AN238" s="75">
        <f t="shared" si="142"/>
        <v>9.3704563060101922</v>
      </c>
      <c r="AO238" s="75">
        <f t="shared" si="142"/>
        <v>9.3704572995245385</v>
      </c>
      <c r="AP238" s="75">
        <f t="shared" si="142"/>
        <v>9.370461858176494</v>
      </c>
      <c r="AQ238" s="75">
        <f t="shared" si="142"/>
        <v>9.3704827751298616</v>
      </c>
      <c r="AR238" s="75">
        <f t="shared" si="142"/>
        <v>9.3705787503333262</v>
      </c>
      <c r="AS238" s="75">
        <f t="shared" si="142"/>
        <v>9.3710191158966474</v>
      </c>
      <c r="AT238" s="75">
        <f t="shared" si="142"/>
        <v>9.3730395243931959</v>
      </c>
      <c r="AU238" s="75">
        <f t="shared" si="136"/>
        <v>9.3823066281960408</v>
      </c>
    </row>
    <row r="239" spans="1:47" s="75" customFormat="1" ht="12.95" customHeight="1" x14ac:dyDescent="0.2">
      <c r="A239" s="19" t="s">
        <v>167</v>
      </c>
      <c r="B239" s="73" t="s">
        <v>162</v>
      </c>
      <c r="C239" s="72">
        <v>52858.499000000003</v>
      </c>
      <c r="D239" s="72">
        <v>2E-3</v>
      </c>
      <c r="E239" s="74">
        <f t="shared" si="122"/>
        <v>2958.020839385425</v>
      </c>
      <c r="F239" s="75">
        <f t="shared" si="143"/>
        <v>2958</v>
      </c>
      <c r="G239" s="75">
        <f t="shared" si="140"/>
        <v>5.9003000002121553E-2</v>
      </c>
      <c r="K239" s="75">
        <f>+G239</f>
        <v>5.9003000002121553E-2</v>
      </c>
      <c r="O239" s="75">
        <f t="shared" ca="1" si="144"/>
        <v>6.7144303190989921E-2</v>
      </c>
      <c r="P239" s="75">
        <f t="shared" si="137"/>
        <v>-6.9336741376553893E-2</v>
      </c>
      <c r="Q239" s="76">
        <f t="shared" si="123"/>
        <v>37839.999000000003</v>
      </c>
      <c r="R239" s="75">
        <f t="shared" si="141"/>
        <v>1.6471089217145296E-2</v>
      </c>
      <c r="S239" s="77">
        <f>S$18</f>
        <v>1</v>
      </c>
      <c r="Z239" s="75">
        <f t="shared" si="124"/>
        <v>2958</v>
      </c>
      <c r="AA239" s="75">
        <f t="shared" si="125"/>
        <v>5.6364241311074439E-2</v>
      </c>
      <c r="AB239" s="75">
        <f t="shared" si="126"/>
        <v>-6.6697982685506779E-2</v>
      </c>
      <c r="AC239" s="75">
        <f t="shared" si="127"/>
        <v>0.12833974137867543</v>
      </c>
      <c r="AD239" s="75">
        <f t="shared" si="138"/>
        <v>2.6387586910471134E-3</v>
      </c>
      <c r="AE239" s="75">
        <f t="shared" si="128"/>
        <v>6.9630474295766754E-6</v>
      </c>
      <c r="AF239" s="75">
        <f t="shared" si="139"/>
        <v>0.12833974137867543</v>
      </c>
      <c r="AG239" s="77"/>
      <c r="AH239" s="75">
        <f t="shared" si="129"/>
        <v>0.12570098268762833</v>
      </c>
      <c r="AI239" s="75">
        <f t="shared" si="130"/>
        <v>1.2181703039080329</v>
      </c>
      <c r="AJ239" s="75">
        <f t="shared" si="131"/>
        <v>0.94838288324864961</v>
      </c>
      <c r="AK239" s="75">
        <f t="shared" si="132"/>
        <v>-6.3361504873811567E-3</v>
      </c>
      <c r="AL239" s="75">
        <f t="shared" si="133"/>
        <v>3.1125585922865757</v>
      </c>
      <c r="AM239" s="75">
        <f t="shared" si="134"/>
        <v>68.879771280400973</v>
      </c>
      <c r="AN239" s="75">
        <f t="shared" si="142"/>
        <v>9.4015196135142229</v>
      </c>
      <c r="AO239" s="75">
        <f t="shared" si="142"/>
        <v>9.4015200418779976</v>
      </c>
      <c r="AP239" s="75">
        <f t="shared" si="142"/>
        <v>9.4015220050189665</v>
      </c>
      <c r="AQ239" s="75">
        <f t="shared" si="142"/>
        <v>9.4015310018627751</v>
      </c>
      <c r="AR239" s="75">
        <f t="shared" si="142"/>
        <v>9.4015722333140967</v>
      </c>
      <c r="AS239" s="75">
        <f t="shared" si="142"/>
        <v>9.4017611915846402</v>
      </c>
      <c r="AT239" s="75">
        <f t="shared" si="142"/>
        <v>9.4026271518543698</v>
      </c>
      <c r="AU239" s="75">
        <f t="shared" si="136"/>
        <v>9.4065954825648035</v>
      </c>
    </row>
    <row r="240" spans="1:47" s="75" customFormat="1" ht="12.95" customHeight="1" x14ac:dyDescent="0.2">
      <c r="A240" s="122" t="s">
        <v>175</v>
      </c>
      <c r="B240" s="123" t="s">
        <v>162</v>
      </c>
      <c r="C240" s="122">
        <v>52858.499219999998</v>
      </c>
      <c r="D240" s="122">
        <v>5.0000000000000002E-5</v>
      </c>
      <c r="E240" s="74">
        <f t="shared" si="122"/>
        <v>2958.0209170876547</v>
      </c>
      <c r="F240" s="75">
        <f t="shared" si="143"/>
        <v>2958</v>
      </c>
      <c r="G240" s="75">
        <f t="shared" si="140"/>
        <v>5.9222999996563885E-2</v>
      </c>
      <c r="K240" s="75">
        <f>+G240</f>
        <v>5.9222999996563885E-2</v>
      </c>
      <c r="O240" s="75">
        <f t="shared" ca="1" si="144"/>
        <v>6.7144303190989921E-2</v>
      </c>
      <c r="P240" s="75">
        <f t="shared" si="137"/>
        <v>-6.9336741376553893E-2</v>
      </c>
      <c r="Q240" s="76">
        <f t="shared" si="123"/>
        <v>37839.999219999998</v>
      </c>
      <c r="R240" s="75">
        <f t="shared" si="141"/>
        <v>1.6527607101922928E-2</v>
      </c>
      <c r="S240" s="77">
        <f>S$18</f>
        <v>1</v>
      </c>
      <c r="Z240" s="75">
        <f t="shared" si="124"/>
        <v>2958</v>
      </c>
      <c r="AA240" s="75">
        <f t="shared" si="125"/>
        <v>5.6364241311074439E-2</v>
      </c>
      <c r="AB240" s="75">
        <f t="shared" si="126"/>
        <v>-6.6477982691064447E-2</v>
      </c>
      <c r="AC240" s="75">
        <f t="shared" si="127"/>
        <v>0.12855974137311776</v>
      </c>
      <c r="AD240" s="75">
        <f t="shared" si="138"/>
        <v>2.8587586854894459E-3</v>
      </c>
      <c r="AE240" s="75">
        <f t="shared" si="128"/>
        <v>8.1725012218613455E-6</v>
      </c>
      <c r="AF240" s="75">
        <f t="shared" si="139"/>
        <v>0.12855974137311776</v>
      </c>
      <c r="AG240" s="77"/>
      <c r="AH240" s="75">
        <f t="shared" si="129"/>
        <v>0.12570098268762833</v>
      </c>
      <c r="AI240" s="75">
        <f t="shared" si="130"/>
        <v>1.2181703039080329</v>
      </c>
      <c r="AJ240" s="75">
        <f t="shared" si="131"/>
        <v>0.94838288324864961</v>
      </c>
      <c r="AK240" s="75">
        <f t="shared" si="132"/>
        <v>-6.3361504873811567E-3</v>
      </c>
      <c r="AL240" s="75">
        <f t="shared" si="133"/>
        <v>3.1125585922865757</v>
      </c>
      <c r="AM240" s="75">
        <f t="shared" si="134"/>
        <v>68.879771280400973</v>
      </c>
      <c r="AN240" s="75">
        <f t="shared" si="142"/>
        <v>9.4015196135142229</v>
      </c>
      <c r="AO240" s="75">
        <f t="shared" si="142"/>
        <v>9.4015200418779976</v>
      </c>
      <c r="AP240" s="75">
        <f t="shared" si="142"/>
        <v>9.4015220050189665</v>
      </c>
      <c r="AQ240" s="75">
        <f t="shared" si="142"/>
        <v>9.4015310018627751</v>
      </c>
      <c r="AR240" s="75">
        <f t="shared" si="142"/>
        <v>9.4015722333140967</v>
      </c>
      <c r="AS240" s="75">
        <f t="shared" si="142"/>
        <v>9.4017611915846402</v>
      </c>
      <c r="AT240" s="75">
        <f t="shared" si="142"/>
        <v>9.4026271518543698</v>
      </c>
      <c r="AU240" s="75">
        <f t="shared" si="136"/>
        <v>9.4065954825648035</v>
      </c>
    </row>
    <row r="241" spans="1:47" s="75" customFormat="1" ht="12.95" customHeight="1" x14ac:dyDescent="0.2">
      <c r="A241" s="122" t="s">
        <v>176</v>
      </c>
      <c r="B241" s="123" t="s">
        <v>162</v>
      </c>
      <c r="C241" s="122">
        <v>53226.572999999997</v>
      </c>
      <c r="D241" s="122">
        <v>2E-3</v>
      </c>
      <c r="E241" s="74">
        <f t="shared" si="122"/>
        <v>3088.0216181737019</v>
      </c>
      <c r="F241" s="75">
        <f t="shared" si="143"/>
        <v>3088</v>
      </c>
      <c r="I241" s="75">
        <f>+C241-(C$7+F241*C$8)</f>
        <v>6.1207999991893303E-2</v>
      </c>
      <c r="N241" s="75">
        <f>+I241</f>
        <v>6.1207999991893303E-2</v>
      </c>
      <c r="O241" s="75">
        <f t="shared" ca="1" si="144"/>
        <v>6.1984497132040739E-2</v>
      </c>
      <c r="P241" s="75">
        <f t="shared" si="137"/>
        <v>-6.7687587804873564E-2</v>
      </c>
      <c r="Q241" s="76">
        <f t="shared" si="123"/>
        <v>38208.072999999997</v>
      </c>
      <c r="R241" s="75">
        <f>+(P241-I241)^2</f>
        <v>1.6614072553474031E-2</v>
      </c>
      <c r="S241" s="77">
        <f>S$16</f>
        <v>0.1</v>
      </c>
      <c r="Z241" s="75">
        <f t="shared" si="124"/>
        <v>3088</v>
      </c>
      <c r="AA241" s="75">
        <f t="shared" si="125"/>
        <v>5.4060366715459746E-2</v>
      </c>
      <c r="AB241" s="75">
        <f t="shared" si="126"/>
        <v>-0.12174795452033331</v>
      </c>
      <c r="AC241" s="75">
        <f t="shared" si="127"/>
        <v>6.7687587804873564E-2</v>
      </c>
      <c r="AD241" s="75">
        <f t="shared" si="138"/>
        <v>-5.4060366715459746E-2</v>
      </c>
      <c r="AE241" s="75">
        <f t="shared" si="128"/>
        <v>2.9225232494099881E-4</v>
      </c>
      <c r="AF241" s="75">
        <f t="shared" si="139"/>
        <v>6.7687587804873564E-2</v>
      </c>
      <c r="AG241" s="77"/>
      <c r="AH241" s="75">
        <f t="shared" si="129"/>
        <v>0.12174795452033331</v>
      </c>
      <c r="AI241" s="75">
        <f t="shared" si="130"/>
        <v>1.2176324899984656</v>
      </c>
      <c r="AJ241" s="75">
        <f t="shared" si="131"/>
        <v>0.90991425102243639</v>
      </c>
      <c r="AK241" s="75">
        <f t="shared" si="132"/>
        <v>1.6568874656715318E-2</v>
      </c>
      <c r="AL241" s="75">
        <f t="shared" si="133"/>
        <v>-3.0656068772553793</v>
      </c>
      <c r="AM241" s="75">
        <f t="shared" si="134"/>
        <v>-26.308049972650306</v>
      </c>
      <c r="AN241" s="75">
        <f t="shared" si="142"/>
        <v>9.4856569319146118</v>
      </c>
      <c r="AO241" s="75">
        <f t="shared" si="142"/>
        <v>9.4856558209064001</v>
      </c>
      <c r="AP241" s="75">
        <f t="shared" si="142"/>
        <v>9.4856507212166097</v>
      </c>
      <c r="AQ241" s="75">
        <f t="shared" si="142"/>
        <v>9.4856273129167619</v>
      </c>
      <c r="AR241" s="75">
        <f t="shared" si="142"/>
        <v>9.4855198659266051</v>
      </c>
      <c r="AS241" s="75">
        <f t="shared" si="142"/>
        <v>9.4850266799473051</v>
      </c>
      <c r="AT241" s="75">
        <f t="shared" si="142"/>
        <v>9.4827631229571505</v>
      </c>
      <c r="AU241" s="75">
        <f t="shared" si="136"/>
        <v>9.472377796480199</v>
      </c>
    </row>
    <row r="242" spans="1:47" s="75" customFormat="1" ht="12.95" customHeight="1" x14ac:dyDescent="0.2">
      <c r="A242" s="19" t="s">
        <v>168</v>
      </c>
      <c r="B242" s="79"/>
      <c r="C242" s="72">
        <v>53900.416599999997</v>
      </c>
      <c r="D242" s="72">
        <v>4.0000000000000002E-4</v>
      </c>
      <c r="E242" s="74">
        <f t="shared" si="122"/>
        <v>3326.017762377036</v>
      </c>
      <c r="F242" s="75">
        <f t="shared" si="143"/>
        <v>3326</v>
      </c>
      <c r="G242" s="75">
        <f t="shared" ref="G242:G248" si="145">+C242-(C$7+F242*C$8)</f>
        <v>5.0290999992284924E-2</v>
      </c>
      <c r="J242" s="75">
        <f>+G242</f>
        <v>5.0290999992284924E-2</v>
      </c>
      <c r="O242" s="75">
        <f t="shared" ca="1" si="144"/>
        <v>5.2538082962579918E-2</v>
      </c>
      <c r="P242" s="75">
        <f t="shared" si="137"/>
        <v>-6.3828308793986585E-2</v>
      </c>
      <c r="Q242" s="76">
        <f t="shared" si="123"/>
        <v>38881.916599999997</v>
      </c>
      <c r="R242" s="75">
        <f t="shared" ref="R242:R248" si="146">+(P242-G242)^2</f>
        <v>1.3023216637856386E-2</v>
      </c>
      <c r="S242" s="77">
        <f>S$17</f>
        <v>1</v>
      </c>
      <c r="Z242" s="75">
        <f t="shared" si="124"/>
        <v>3326</v>
      </c>
      <c r="AA242" s="75">
        <f t="shared" si="125"/>
        <v>4.8504830734512561E-2</v>
      </c>
      <c r="AB242" s="75">
        <f t="shared" si="126"/>
        <v>-6.2042139536214222E-2</v>
      </c>
      <c r="AC242" s="75">
        <f t="shared" si="127"/>
        <v>0.11411930878627151</v>
      </c>
      <c r="AD242" s="75">
        <f t="shared" si="138"/>
        <v>1.7861692577723631E-3</v>
      </c>
      <c r="AE242" s="75">
        <f t="shared" si="128"/>
        <v>3.1904006174110744E-6</v>
      </c>
      <c r="AF242" s="75">
        <f t="shared" si="139"/>
        <v>0.11411930878627151</v>
      </c>
      <c r="AG242" s="77"/>
      <c r="AH242" s="75">
        <f t="shared" si="129"/>
        <v>0.11233313952849915</v>
      </c>
      <c r="AI242" s="75">
        <f t="shared" si="130"/>
        <v>1.2105177028416498</v>
      </c>
      <c r="AJ242" s="75">
        <f t="shared" si="131"/>
        <v>0.81450458821513949</v>
      </c>
      <c r="AK242" s="75">
        <f t="shared" si="132"/>
        <v>5.7625732972319314E-2</v>
      </c>
      <c r="AL242" s="75">
        <f t="shared" si="133"/>
        <v>-2.8744043431793438</v>
      </c>
      <c r="AM242" s="75">
        <f t="shared" si="134"/>
        <v>-7.4407729530936262</v>
      </c>
      <c r="AN242" s="75">
        <f t="shared" si="142"/>
        <v>9.639265769526979</v>
      </c>
      <c r="AO242" s="75">
        <f t="shared" si="142"/>
        <v>9.6392623103496078</v>
      </c>
      <c r="AP242" s="75">
        <f t="shared" si="142"/>
        <v>9.6392460899915129</v>
      </c>
      <c r="AQ242" s="75">
        <f t="shared" si="142"/>
        <v>9.6391700322053229</v>
      </c>
      <c r="AR242" s="75">
        <f t="shared" si="142"/>
        <v>9.6388134115660424</v>
      </c>
      <c r="AS242" s="75">
        <f t="shared" si="142"/>
        <v>9.637141652342029</v>
      </c>
      <c r="AT242" s="75">
        <f t="shared" si="142"/>
        <v>9.6293127560564997</v>
      </c>
      <c r="AU242" s="75">
        <f t="shared" si="136"/>
        <v>9.592810032725307</v>
      </c>
    </row>
    <row r="243" spans="1:47" s="75" customFormat="1" ht="12.95" customHeight="1" x14ac:dyDescent="0.2">
      <c r="A243" s="72" t="s">
        <v>169</v>
      </c>
      <c r="B243" s="79"/>
      <c r="C243" s="72">
        <v>54200.534099999997</v>
      </c>
      <c r="D243" s="72">
        <v>1E-4</v>
      </c>
      <c r="E243" s="74">
        <f t="shared" si="122"/>
        <v>3432.0168514949623</v>
      </c>
      <c r="F243" s="75">
        <f t="shared" si="143"/>
        <v>3432</v>
      </c>
      <c r="G243" s="75">
        <f t="shared" si="145"/>
        <v>4.7711999992316123E-2</v>
      </c>
      <c r="J243" s="75">
        <f>+G243</f>
        <v>4.7711999992316123E-2</v>
      </c>
      <c r="O243" s="75">
        <f t="shared" ca="1" si="144"/>
        <v>4.8330856483744439E-2</v>
      </c>
      <c r="P243" s="75">
        <f t="shared" si="137"/>
        <v>-6.1759726844800966E-2</v>
      </c>
      <c r="Q243" s="76">
        <f t="shared" si="123"/>
        <v>39182.034099999997</v>
      </c>
      <c r="R243" s="75">
        <f t="shared" si="146"/>
        <v>1.1984058976700383E-2</v>
      </c>
      <c r="S243" s="77">
        <f>S$17</f>
        <v>1</v>
      </c>
      <c r="Z243" s="75">
        <f t="shared" si="124"/>
        <v>3432</v>
      </c>
      <c r="AA243" s="75">
        <f t="shared" si="125"/>
        <v>4.5543364364407812E-2</v>
      </c>
      <c r="AB243" s="75">
        <f t="shared" si="126"/>
        <v>-5.9591091216892655E-2</v>
      </c>
      <c r="AC243" s="75">
        <f t="shared" si="127"/>
        <v>0.10947172683711709</v>
      </c>
      <c r="AD243" s="75">
        <f t="shared" si="138"/>
        <v>2.1686356279083108E-3</v>
      </c>
      <c r="AE243" s="75">
        <f t="shared" si="128"/>
        <v>4.7029804866332734E-6</v>
      </c>
      <c r="AF243" s="75">
        <f t="shared" si="139"/>
        <v>0.10947172683711709</v>
      </c>
      <c r="AG243" s="77"/>
      <c r="AH243" s="75">
        <f t="shared" si="129"/>
        <v>0.10730309120920878</v>
      </c>
      <c r="AI243" s="75">
        <f t="shared" si="130"/>
        <v>1.2049258970162535</v>
      </c>
      <c r="AJ243" s="75">
        <f t="shared" si="131"/>
        <v>0.76283055885363604</v>
      </c>
      <c r="AK243" s="75">
        <f t="shared" si="132"/>
        <v>7.5125262345006813E-2</v>
      </c>
      <c r="AL243" s="75">
        <f t="shared" si="133"/>
        <v>-2.7902090851885579</v>
      </c>
      <c r="AM243" s="75">
        <f t="shared" si="134"/>
        <v>-5.6331009871722646</v>
      </c>
      <c r="AN243" s="75">
        <f t="shared" si="142"/>
        <v>9.7072922935003589</v>
      </c>
      <c r="AO243" s="75">
        <f t="shared" si="142"/>
        <v>9.7072881715507364</v>
      </c>
      <c r="AP243" s="75">
        <f t="shared" si="142"/>
        <v>9.7072685067634641</v>
      </c>
      <c r="AQ243" s="75">
        <f t="shared" si="142"/>
        <v>9.7071746925430453</v>
      </c>
      <c r="AR243" s="75">
        <f t="shared" si="142"/>
        <v>9.7067271709418428</v>
      </c>
      <c r="AS243" s="75">
        <f t="shared" si="142"/>
        <v>9.7045931568263963</v>
      </c>
      <c r="AT243" s="75">
        <f t="shared" si="142"/>
        <v>9.6944348545878203</v>
      </c>
      <c r="AU243" s="75">
        <f t="shared" si="136"/>
        <v>9.6464479194563211</v>
      </c>
    </row>
    <row r="244" spans="1:47" s="75" customFormat="1" ht="12.95" customHeight="1" x14ac:dyDescent="0.2">
      <c r="A244" s="122" t="s">
        <v>170</v>
      </c>
      <c r="B244" s="123" t="s">
        <v>162</v>
      </c>
      <c r="C244" s="122">
        <v>54613.903299999998</v>
      </c>
      <c r="D244" s="122">
        <v>1.1999999999999999E-3</v>
      </c>
      <c r="E244" s="74">
        <f t="shared" si="122"/>
        <v>3578.0155309102111</v>
      </c>
      <c r="F244" s="75">
        <f t="shared" si="143"/>
        <v>3578</v>
      </c>
      <c r="G244" s="75">
        <f t="shared" si="145"/>
        <v>4.3972999992547557E-2</v>
      </c>
      <c r="J244" s="75">
        <f>+G244</f>
        <v>4.3972999992547557E-2</v>
      </c>
      <c r="O244" s="75">
        <f t="shared" ca="1" si="144"/>
        <v>4.2535997371386136E-2</v>
      </c>
      <c r="P244" s="75">
        <f t="shared" si="137"/>
        <v>-5.8557658533056098E-2</v>
      </c>
      <c r="Q244" s="76">
        <f t="shared" si="123"/>
        <v>39595.403299999998</v>
      </c>
      <c r="R244" s="75">
        <f t="shared" si="146"/>
        <v>1.0512535937693942E-2</v>
      </c>
      <c r="S244" s="77">
        <f>S$17</f>
        <v>1</v>
      </c>
      <c r="Z244" s="75">
        <f t="shared" si="124"/>
        <v>3578</v>
      </c>
      <c r="AA244" s="75">
        <f t="shared" si="125"/>
        <v>4.1061732823509348E-2</v>
      </c>
      <c r="AB244" s="75">
        <f t="shared" si="126"/>
        <v>-5.5646391364017889E-2</v>
      </c>
      <c r="AC244" s="75">
        <f t="shared" si="127"/>
        <v>0.10253065852560365</v>
      </c>
      <c r="AD244" s="75">
        <f t="shared" si="138"/>
        <v>2.9112671690382091E-3</v>
      </c>
      <c r="AE244" s="75">
        <f t="shared" si="128"/>
        <v>8.4754765295197482E-6</v>
      </c>
      <c r="AF244" s="75">
        <f t="shared" si="139"/>
        <v>0.10253065852560365</v>
      </c>
      <c r="AG244" s="77"/>
      <c r="AH244" s="75">
        <f t="shared" si="129"/>
        <v>9.9619391356565445E-2</v>
      </c>
      <c r="AI244" s="75">
        <f t="shared" si="130"/>
        <v>1.1950010683247734</v>
      </c>
      <c r="AJ244" s="75">
        <f t="shared" si="131"/>
        <v>0.68396229908091788</v>
      </c>
      <c r="AK244" s="75">
        <f t="shared" si="132"/>
        <v>9.8045967089519986E-2</v>
      </c>
      <c r="AL244" s="75">
        <f t="shared" si="133"/>
        <v>-2.6757098877893188</v>
      </c>
      <c r="AM244" s="75">
        <f t="shared" si="134"/>
        <v>-4.2149960172092191</v>
      </c>
      <c r="AN244" s="75">
        <f t="shared" si="142"/>
        <v>9.8003942185421646</v>
      </c>
      <c r="AO244" s="75">
        <f t="shared" si="142"/>
        <v>9.8003896629215053</v>
      </c>
      <c r="AP244" s="75">
        <f t="shared" si="142"/>
        <v>9.8003672266002617</v>
      </c>
      <c r="AQ244" s="75">
        <f t="shared" si="142"/>
        <v>9.8002567311580222</v>
      </c>
      <c r="AR244" s="75">
        <f t="shared" si="142"/>
        <v>9.7997126282189324</v>
      </c>
      <c r="AS244" s="75">
        <f t="shared" si="142"/>
        <v>9.7970350447764574</v>
      </c>
      <c r="AT244" s="75">
        <f t="shared" si="142"/>
        <v>9.7838986121462241</v>
      </c>
      <c r="AU244" s="75">
        <f t="shared" si="136"/>
        <v>9.7203265181613023</v>
      </c>
    </row>
    <row r="245" spans="1:47" s="75" customFormat="1" ht="12.95" customHeight="1" x14ac:dyDescent="0.2">
      <c r="A245" s="122" t="s">
        <v>171</v>
      </c>
      <c r="B245" s="123" t="s">
        <v>162</v>
      </c>
      <c r="C245" s="122">
        <v>55160.339099999997</v>
      </c>
      <c r="D245" s="122">
        <v>2.0000000000000001E-4</v>
      </c>
      <c r="E245" s="74">
        <f t="shared" si="122"/>
        <v>3771.0122640611439</v>
      </c>
      <c r="F245" s="75">
        <f t="shared" si="143"/>
        <v>3771</v>
      </c>
      <c r="G245" s="75">
        <f t="shared" si="145"/>
        <v>3.4723499993560836E-2</v>
      </c>
      <c r="K245" s="75">
        <f>+G245</f>
        <v>3.4723499993560836E-2</v>
      </c>
      <c r="O245" s="75">
        <f t="shared" ca="1" si="144"/>
        <v>3.4875669914638502E-2</v>
      </c>
      <c r="P245" s="75">
        <f t="shared" si="137"/>
        <v>-5.3697246236273033E-2</v>
      </c>
      <c r="Q245" s="76">
        <f t="shared" si="123"/>
        <v>40141.839099999997</v>
      </c>
      <c r="R245" s="75">
        <f t="shared" si="146"/>
        <v>7.8182283638406798E-3</v>
      </c>
      <c r="S245" s="77">
        <f>S$18</f>
        <v>1</v>
      </c>
      <c r="Z245" s="75">
        <f t="shared" si="124"/>
        <v>3771</v>
      </c>
      <c r="AA245" s="75">
        <f t="shared" si="125"/>
        <v>3.4586012604949423E-2</v>
      </c>
      <c r="AB245" s="75">
        <f t="shared" si="126"/>
        <v>-5.355975884766162E-2</v>
      </c>
      <c r="AC245" s="75">
        <f t="shared" si="127"/>
        <v>8.8420746229833869E-2</v>
      </c>
      <c r="AD245" s="75">
        <f t="shared" si="138"/>
        <v>1.3748738861141252E-4</v>
      </c>
      <c r="AE245" s="75">
        <f t="shared" si="128"/>
        <v>1.8902782027185566E-8</v>
      </c>
      <c r="AF245" s="75">
        <f t="shared" si="139"/>
        <v>8.8420746229833869E-2</v>
      </c>
      <c r="AG245" s="77"/>
      <c r="AH245" s="75">
        <f t="shared" si="129"/>
        <v>8.8283258841222456E-2</v>
      </c>
      <c r="AI245" s="75">
        <f t="shared" si="130"/>
        <v>1.1784040686634383</v>
      </c>
      <c r="AJ245" s="75">
        <f t="shared" si="131"/>
        <v>0.56886224675432473</v>
      </c>
      <c r="AK245" s="75">
        <f t="shared" si="132"/>
        <v>0.12573947906148425</v>
      </c>
      <c r="AL245" s="75">
        <f t="shared" si="133"/>
        <v>-2.5276513804168674</v>
      </c>
      <c r="AM245" s="75">
        <f t="shared" si="134"/>
        <v>-3.1546683991783961</v>
      </c>
      <c r="AN245" s="75">
        <f t="shared" ref="AN245:AT248" si="147">$AU245+$AB$7*SIN(AO245)</f>
        <v>9.9221177185572351</v>
      </c>
      <c r="AO245" s="75">
        <f t="shared" si="147"/>
        <v>9.9221133859915316</v>
      </c>
      <c r="AP245" s="75">
        <f t="shared" si="147"/>
        <v>9.9220907996645593</v>
      </c>
      <c r="AQ245" s="75">
        <f t="shared" si="147"/>
        <v>9.9219730581752525</v>
      </c>
      <c r="AR245" s="75">
        <f t="shared" si="147"/>
        <v>9.9213593989269135</v>
      </c>
      <c r="AS245" s="75">
        <f t="shared" si="147"/>
        <v>9.918164348220273</v>
      </c>
      <c r="AT245" s="75">
        <f t="shared" si="147"/>
        <v>9.9016163299726045</v>
      </c>
      <c r="AU245" s="75">
        <f t="shared" si="136"/>
        <v>9.8179879534356971</v>
      </c>
    </row>
    <row r="246" spans="1:47" s="75" customFormat="1" ht="12.95" customHeight="1" x14ac:dyDescent="0.2">
      <c r="A246" s="35" t="s">
        <v>935</v>
      </c>
      <c r="B246" s="37" t="s">
        <v>162</v>
      </c>
      <c r="C246" s="36">
        <v>55831.348599999998</v>
      </c>
      <c r="D246" s="36" t="s">
        <v>190</v>
      </c>
      <c r="E246" s="74">
        <f t="shared" si="122"/>
        <v>4008.007426920607</v>
      </c>
      <c r="F246" s="75">
        <f t="shared" si="143"/>
        <v>4008</v>
      </c>
      <c r="G246" s="75">
        <f t="shared" si="145"/>
        <v>2.102799999556737E-2</v>
      </c>
      <c r="I246" s="75">
        <f>+G246</f>
        <v>2.102799999556737E-2</v>
      </c>
      <c r="O246" s="75">
        <f t="shared" ca="1" si="144"/>
        <v>2.5468946561015782E-2</v>
      </c>
      <c r="P246" s="75">
        <f t="shared" si="137"/>
        <v>-4.6751293861336835E-2</v>
      </c>
      <c r="Q246" s="76">
        <f t="shared" si="123"/>
        <v>40812.848599999998</v>
      </c>
      <c r="R246" s="75">
        <f t="shared" si="146"/>
        <v>4.5940326757405716E-3</v>
      </c>
      <c r="S246" s="77">
        <f>S$16</f>
        <v>0.1</v>
      </c>
      <c r="Z246" s="75">
        <f t="shared" si="124"/>
        <v>4008</v>
      </c>
      <c r="AA246" s="75">
        <f t="shared" si="125"/>
        <v>2.6130666478676665E-2</v>
      </c>
      <c r="AB246" s="75">
        <f t="shared" si="126"/>
        <v>-5.1853960344446129E-2</v>
      </c>
      <c r="AC246" s="75">
        <f t="shared" si="127"/>
        <v>6.7779293856904205E-2</v>
      </c>
      <c r="AD246" s="75">
        <f t="shared" si="138"/>
        <v>-5.1026664831092944E-3</v>
      </c>
      <c r="AE246" s="75">
        <f t="shared" si="128"/>
        <v>2.6037205237846978E-6</v>
      </c>
      <c r="AF246" s="75">
        <f t="shared" si="139"/>
        <v>6.7779293856904205E-2</v>
      </c>
      <c r="AG246" s="77"/>
      <c r="AH246" s="75">
        <f t="shared" si="129"/>
        <v>7.2881960340013499E-2</v>
      </c>
      <c r="AI246" s="75">
        <f t="shared" si="130"/>
        <v>1.1537006581277576</v>
      </c>
      <c r="AJ246" s="75">
        <f t="shared" si="131"/>
        <v>0.41647515054200362</v>
      </c>
      <c r="AK246" s="75">
        <f t="shared" si="132"/>
        <v>0.15496624148961083</v>
      </c>
      <c r="AL246" s="75">
        <f t="shared" si="133"/>
        <v>-2.3520943541834041</v>
      </c>
      <c r="AM246" s="75">
        <f t="shared" si="134"/>
        <v>-2.4002837457581001</v>
      </c>
      <c r="AN246" s="75">
        <f t="shared" si="147"/>
        <v>10.068996160636084</v>
      </c>
      <c r="AO246" s="75">
        <f t="shared" si="147"/>
        <v>10.068992927730365</v>
      </c>
      <c r="AP246" s="75">
        <f t="shared" si="147"/>
        <v>10.068974402909795</v>
      </c>
      <c r="AQ246" s="75">
        <f t="shared" si="147"/>
        <v>10.06886825910555</v>
      </c>
      <c r="AR246" s="75">
        <f t="shared" si="147"/>
        <v>10.068260237695085</v>
      </c>
      <c r="AS246" s="75">
        <f t="shared" si="147"/>
        <v>10.064782643175802</v>
      </c>
      <c r="AT246" s="75">
        <f t="shared" si="147"/>
        <v>10.045061740054392</v>
      </c>
      <c r="AU246" s="75">
        <f t="shared" si="136"/>
        <v>9.9379141718814541</v>
      </c>
    </row>
    <row r="247" spans="1:47" s="75" customFormat="1" ht="12.95" customHeight="1" x14ac:dyDescent="0.2">
      <c r="A247" s="72" t="s">
        <v>178</v>
      </c>
      <c r="B247" s="73" t="s">
        <v>162</v>
      </c>
      <c r="C247" s="72">
        <v>56349.478080000001</v>
      </c>
      <c r="D247" s="72">
        <v>1.8500000000000001E-3</v>
      </c>
      <c r="E247" s="74">
        <f t="shared" si="122"/>
        <v>4191.00659533013</v>
      </c>
      <c r="F247" s="75">
        <f t="shared" si="143"/>
        <v>4191</v>
      </c>
      <c r="G247" s="75">
        <f t="shared" si="145"/>
        <v>1.8673499995202292E-2</v>
      </c>
      <c r="K247" s="75">
        <f>+G247</f>
        <v>1.8673499995202292E-2</v>
      </c>
      <c r="O247" s="75">
        <f t="shared" ca="1" si="144"/>
        <v>1.8205527262648846E-2</v>
      </c>
      <c r="P247" s="75">
        <f t="shared" si="137"/>
        <v>-4.0650763086350045E-2</v>
      </c>
      <c r="Q247" s="76">
        <f t="shared" si="123"/>
        <v>41330.978080000001</v>
      </c>
      <c r="R247" s="75">
        <f t="shared" si="146"/>
        <v>3.5193681901692334E-3</v>
      </c>
      <c r="S247" s="77">
        <f>S$18</f>
        <v>1</v>
      </c>
      <c r="Z247" s="75">
        <f t="shared" si="124"/>
        <v>4191</v>
      </c>
      <c r="AA247" s="75">
        <f t="shared" si="125"/>
        <v>1.951383001185894E-2</v>
      </c>
      <c r="AB247" s="75">
        <f t="shared" si="126"/>
        <v>-4.1491093103006693E-2</v>
      </c>
      <c r="AC247" s="75">
        <f t="shared" si="127"/>
        <v>5.9324263081552336E-2</v>
      </c>
      <c r="AD247" s="75">
        <f t="shared" si="138"/>
        <v>-8.4033001665664853E-4</v>
      </c>
      <c r="AE247" s="75">
        <f t="shared" si="128"/>
        <v>7.0615453689416318E-7</v>
      </c>
      <c r="AF247" s="75">
        <f t="shared" si="139"/>
        <v>5.9324263081552336E-2</v>
      </c>
      <c r="AG247" s="77"/>
      <c r="AH247" s="75">
        <f t="shared" si="129"/>
        <v>6.0164593098208985E-2</v>
      </c>
      <c r="AI247" s="75">
        <f t="shared" si="130"/>
        <v>1.1322798328480435</v>
      </c>
      <c r="AJ247" s="75">
        <f t="shared" si="131"/>
        <v>0.29491192251119902</v>
      </c>
      <c r="AK247" s="75">
        <f t="shared" si="132"/>
        <v>0.17361012105293833</v>
      </c>
      <c r="AL247" s="75">
        <f t="shared" si="133"/>
        <v>-2.22189292800324</v>
      </c>
      <c r="AM247" s="75">
        <f t="shared" si="134"/>
        <v>-2.0191341563671479</v>
      </c>
      <c r="AN247" s="75">
        <f t="shared" si="147"/>
        <v>10.18014629490774</v>
      </c>
      <c r="AO247" s="75">
        <f t="shared" si="147"/>
        <v>10.180144103644604</v>
      </c>
      <c r="AP247" s="75">
        <f t="shared" si="147"/>
        <v>10.180130313483382</v>
      </c>
      <c r="AQ247" s="75">
        <f t="shared" si="147"/>
        <v>10.180043532695018</v>
      </c>
      <c r="AR247" s="75">
        <f t="shared" si="147"/>
        <v>10.1794975881644</v>
      </c>
      <c r="AS247" s="75">
        <f t="shared" si="147"/>
        <v>10.176069411100787</v>
      </c>
      <c r="AT247" s="75">
        <f t="shared" si="147"/>
        <v>10.154787101228301</v>
      </c>
      <c r="AU247" s="75">
        <f t="shared" si="136"/>
        <v>10.030515429162357</v>
      </c>
    </row>
    <row r="248" spans="1:47" s="75" customFormat="1" ht="12.95" customHeight="1" x14ac:dyDescent="0.2">
      <c r="A248" s="78" t="s">
        <v>179</v>
      </c>
      <c r="B248" s="79" t="s">
        <v>162</v>
      </c>
      <c r="C248" s="78">
        <v>56870.435599999997</v>
      </c>
      <c r="D248" s="78">
        <v>1E-3</v>
      </c>
      <c r="E248" s="74">
        <f t="shared" si="122"/>
        <v>4375.004604740222</v>
      </c>
      <c r="F248" s="75">
        <f t="shared" si="143"/>
        <v>4375</v>
      </c>
      <c r="G248" s="75">
        <f t="shared" si="145"/>
        <v>1.3037499993515667E-2</v>
      </c>
      <c r="J248" s="75">
        <f>+G248</f>
        <v>1.3037499993515667E-2</v>
      </c>
      <c r="O248" s="75">
        <f t="shared" ca="1" si="144"/>
        <v>1.0902417148443866E-2</v>
      </c>
      <c r="P248" s="75">
        <f t="shared" si="137"/>
        <v>-3.3869203224720534E-2</v>
      </c>
      <c r="Q248" s="76">
        <f t="shared" si="123"/>
        <v>41851.935599999997</v>
      </c>
      <c r="R248" s="75">
        <f t="shared" si="146"/>
        <v>2.2002388068036905E-3</v>
      </c>
      <c r="S248" s="77">
        <f>S$17</f>
        <v>1</v>
      </c>
      <c r="Z248" s="75">
        <f t="shared" si="124"/>
        <v>4375</v>
      </c>
      <c r="AA248" s="75">
        <f t="shared" si="125"/>
        <v>1.3028989930355867E-2</v>
      </c>
      <c r="AB248" s="75">
        <f t="shared" si="126"/>
        <v>-3.3860693161560734E-2</v>
      </c>
      <c r="AC248" s="75">
        <f t="shared" si="127"/>
        <v>4.6906703218236201E-2</v>
      </c>
      <c r="AD248" s="75">
        <f t="shared" si="138"/>
        <v>8.5100631598000742E-6</v>
      </c>
      <c r="AE248" s="75">
        <f t="shared" si="128"/>
        <v>7.2421174983786426E-11</v>
      </c>
      <c r="AF248" s="75">
        <f t="shared" si="139"/>
        <v>4.6906703218236201E-2</v>
      </c>
      <c r="AG248" s="77"/>
      <c r="AH248" s="75">
        <f t="shared" si="129"/>
        <v>4.6898193155076401E-2</v>
      </c>
      <c r="AI248" s="75">
        <f t="shared" si="130"/>
        <v>1.1094365353752558</v>
      </c>
      <c r="AJ248" s="75">
        <f t="shared" si="131"/>
        <v>0.1726130323378538</v>
      </c>
      <c r="AK248" s="75">
        <f t="shared" si="132"/>
        <v>0.18884404421475035</v>
      </c>
      <c r="AL248" s="75">
        <f t="shared" si="133"/>
        <v>-2.0960114960423244</v>
      </c>
      <c r="AM248" s="75">
        <f t="shared" si="134"/>
        <v>-1.7352881272950378</v>
      </c>
      <c r="AN248" s="75">
        <f t="shared" si="147"/>
        <v>10.289734811533355</v>
      </c>
      <c r="AO248" s="75">
        <f t="shared" si="147"/>
        <v>10.289733534667317</v>
      </c>
      <c r="AP248" s="75">
        <f t="shared" si="147"/>
        <v>10.289724516093093</v>
      </c>
      <c r="AQ248" s="75">
        <f t="shared" si="147"/>
        <v>10.289660820130281</v>
      </c>
      <c r="AR248" s="75">
        <f t="shared" si="147"/>
        <v>10.289211086700583</v>
      </c>
      <c r="AS248" s="75">
        <f t="shared" si="147"/>
        <v>10.286042402303977</v>
      </c>
      <c r="AT248" s="75">
        <f t="shared" si="147"/>
        <v>10.264038185571483</v>
      </c>
      <c r="AU248" s="75">
        <f t="shared" si="136"/>
        <v>10.123622704242607</v>
      </c>
    </row>
    <row r="249" spans="1:47" s="75" customFormat="1" ht="12.95" customHeight="1" x14ac:dyDescent="0.2">
      <c r="A249" s="80" t="s">
        <v>1</v>
      </c>
      <c r="B249" s="81" t="s">
        <v>162</v>
      </c>
      <c r="C249" s="82">
        <v>57238.502500000002</v>
      </c>
      <c r="D249" s="82">
        <v>1E-4</v>
      </c>
      <c r="E249" s="74">
        <f>+(C249-C$7)/C$8</f>
        <v>4505.0028758655626</v>
      </c>
      <c r="F249" s="75">
        <f t="shared" si="143"/>
        <v>4505</v>
      </c>
      <c r="G249" s="75">
        <f>+C249-(C$7+F249*C$8)</f>
        <v>8.1424999953014776E-3</v>
      </c>
      <c r="K249" s="75">
        <f>+G249</f>
        <v>8.1424999953014776E-3</v>
      </c>
      <c r="O249" s="75">
        <f ca="1">+C$11+C$12*$F249</f>
        <v>5.7426110894946703E-3</v>
      </c>
      <c r="P249" s="75">
        <f>+D$11+D$12*F249+D$13*F249^2</f>
        <v>-2.8686359911521436E-2</v>
      </c>
      <c r="Q249" s="76">
        <f>+C249-15018.5</f>
        <v>42220.002500000002</v>
      </c>
      <c r="R249" s="75">
        <f>+(P249-G249)^2</f>
        <v>1.3563649220363883E-3</v>
      </c>
      <c r="S249" s="77">
        <f>S$18</f>
        <v>1</v>
      </c>
      <c r="Z249" s="75">
        <f>F249</f>
        <v>4505</v>
      </c>
      <c r="AA249" s="75">
        <f>AB$3+AB$4*Z249+AB$5*Z249^2+AH249</f>
        <v>8.6636041689737708E-3</v>
      </c>
      <c r="AB249" s="75">
        <f>IF(S249&lt;&gt;0,G249-AH249, -9999)</f>
        <v>-2.9207464085193729E-2</v>
      </c>
      <c r="AC249" s="75">
        <f>+G249-P249</f>
        <v>3.6828859906822914E-2</v>
      </c>
      <c r="AD249" s="75">
        <f>IF(S249&lt;&gt;0,G249-AA249, -9999)</f>
        <v>-5.2110417367229322E-4</v>
      </c>
      <c r="AE249" s="75">
        <f>+(G249-AA249)^2*S249</f>
        <v>2.7154955981868356E-7</v>
      </c>
      <c r="AF249" s="75">
        <f>IF(S249&lt;&gt;0,G249-P249, -9999)</f>
        <v>3.6828859906822914E-2</v>
      </c>
      <c r="AG249" s="77"/>
      <c r="AH249" s="75">
        <f>$AB$6*($AB$11/AI249*AJ249+$AB$12)</f>
        <v>3.7349964080495207E-2</v>
      </c>
      <c r="AI249" s="75">
        <f>1+$AB$7*COS(AL249)</f>
        <v>1.0928459460232136</v>
      </c>
      <c r="AJ249" s="75">
        <f>SIN(AL249+RADIANS($AB$9))</f>
        <v>8.7544012273470903E-2</v>
      </c>
      <c r="AK249" s="75">
        <f>$AB$7*SIN(AL249)</f>
        <v>0.19752989297161261</v>
      </c>
      <c r="AL249" s="75">
        <f>2*ATAN(AM249)</f>
        <v>-2.0101858096693093</v>
      </c>
      <c r="AM249" s="75">
        <f>SQRT((1+$AB$7)/(1-$AB$7))*TAN(AN249/2)</f>
        <v>-1.574993201301957</v>
      </c>
      <c r="AN249" s="75">
        <f t="shared" ref="AN249:AT251" si="148">$AU249+$AB$7*SIN(AO249)</f>
        <v>10.365795263630533</v>
      </c>
      <c r="AO249" s="75">
        <f t="shared" si="148"/>
        <v>10.365794474466735</v>
      </c>
      <c r="AP249" s="75">
        <f t="shared" si="148"/>
        <v>10.365788335492951</v>
      </c>
      <c r="AQ249" s="75">
        <f t="shared" si="148"/>
        <v>10.365740581647895</v>
      </c>
      <c r="AR249" s="75">
        <f t="shared" si="148"/>
        <v>10.365369220837263</v>
      </c>
      <c r="AS249" s="75">
        <f t="shared" si="148"/>
        <v>10.36248773252667</v>
      </c>
      <c r="AT249" s="75">
        <f t="shared" si="148"/>
        <v>10.340501000542442</v>
      </c>
      <c r="AU249" s="75">
        <f>RADIANS($AB$9)+$AB$18*(F249-AB$15)</f>
        <v>10.189405018158002</v>
      </c>
    </row>
    <row r="250" spans="1:47" s="75" customFormat="1" ht="12.95" customHeight="1" x14ac:dyDescent="0.2">
      <c r="A250" s="83" t="s">
        <v>2</v>
      </c>
      <c r="B250" s="84" t="s">
        <v>162</v>
      </c>
      <c r="C250" s="85">
        <v>57122.420339999997</v>
      </c>
      <c r="D250" s="85">
        <v>5.9999999999999995E-4</v>
      </c>
      <c r="E250" s="74">
        <f>+(C250-C$7)/C$8</f>
        <v>4464.0035898431152</v>
      </c>
      <c r="F250" s="75">
        <f t="shared" si="143"/>
        <v>4464</v>
      </c>
      <c r="G250" s="75">
        <f>+C250-(C$7+F250*C$8)</f>
        <v>1.0163999992073514E-2</v>
      </c>
      <c r="J250" s="75">
        <f>+G250</f>
        <v>1.0163999992073514E-2</v>
      </c>
      <c r="O250" s="75">
        <f ca="1">+C$11+C$12*$F250</f>
        <v>7.3699345388555659E-3</v>
      </c>
      <c r="P250" s="75">
        <f>+D$11+D$12*F250+D$13*F250^2</f>
        <v>-3.035594823408988E-2</v>
      </c>
      <c r="Q250" s="76">
        <f>+C250-15018.5</f>
        <v>42103.920339999997</v>
      </c>
      <c r="R250" s="75">
        <f>+(P250-G250)^2</f>
        <v>1.6418662042509619E-3</v>
      </c>
      <c r="S250" s="77">
        <f>S$17</f>
        <v>1</v>
      </c>
      <c r="Z250" s="75">
        <f>F250</f>
        <v>4464</v>
      </c>
      <c r="AA250" s="75">
        <f>AB$3+AB$4*Z250+AB$5*Z250^2+AH250</f>
        <v>1.0015713521581926E-2</v>
      </c>
      <c r="AB250" s="75">
        <f>IF(S250&lt;&gt;0,G250-AH250, -9999)</f>
        <v>-3.0207661763598292E-2</v>
      </c>
      <c r="AC250" s="75">
        <f>+G250-P250</f>
        <v>4.0519948226163394E-2</v>
      </c>
      <c r="AD250" s="75">
        <f>IF(S250&lt;&gt;0,G250-AA250, -9999)</f>
        <v>1.4828647049158761E-4</v>
      </c>
      <c r="AE250" s="75">
        <f>+(G250-AA250)^2*S250</f>
        <v>2.1988877330852482E-8</v>
      </c>
      <c r="AF250" s="75">
        <f>IF(S250&lt;&gt;0,G250-P250, -9999)</f>
        <v>4.0519948226163394E-2</v>
      </c>
      <c r="AG250" s="77"/>
      <c r="AH250" s="75">
        <f>$AB$6*($AB$11/AI250*AJ250+$AB$12)</f>
        <v>4.0371661755671806E-2</v>
      </c>
      <c r="AI250" s="75">
        <f>1+$AB$7*COS(AL250)</f>
        <v>1.0981035990139978</v>
      </c>
      <c r="AJ250" s="75">
        <f>SIN(AL250+RADIANS($AB$9))</f>
        <v>0.11419540967480254</v>
      </c>
      <c r="AK250" s="75">
        <f>$AB$7*SIN(AL250)</f>
        <v>0.19497208049057418</v>
      </c>
      <c r="AL250" s="75">
        <f>2*ATAN(AM250)</f>
        <v>-2.0369746612735393</v>
      </c>
      <c r="AM250" s="75">
        <f>SQRT((1+$AB$7)/(1-$AB$7))*TAN(AN250/2)</f>
        <v>-1.6226215090845892</v>
      </c>
      <c r="AN250" s="75">
        <f t="shared" si="148"/>
        <v>10.34193082530668</v>
      </c>
      <c r="AO250" s="75">
        <f t="shared" si="148"/>
        <v>10.34192989794888</v>
      </c>
      <c r="AP250" s="75">
        <f t="shared" si="148"/>
        <v>10.341922910746373</v>
      </c>
      <c r="AQ250" s="75">
        <f t="shared" si="148"/>
        <v>10.341870267528488</v>
      </c>
      <c r="AR250" s="75">
        <f t="shared" si="148"/>
        <v>10.341473757445611</v>
      </c>
      <c r="AS250" s="75">
        <f t="shared" si="148"/>
        <v>10.338493792361195</v>
      </c>
      <c r="AT250" s="75">
        <f t="shared" si="148"/>
        <v>10.316454234796179</v>
      </c>
      <c r="AU250" s="75">
        <f>RADIANS($AB$9)+$AB$18*(F250-AB$15)</f>
        <v>10.168658288384686</v>
      </c>
    </row>
    <row r="251" spans="1:47" s="75" customFormat="1" ht="12.95" customHeight="1" x14ac:dyDescent="0.2">
      <c r="A251" s="65" t="s">
        <v>0</v>
      </c>
      <c r="B251" s="66" t="s">
        <v>162</v>
      </c>
      <c r="C251" s="66">
        <v>57926.503499999999</v>
      </c>
      <c r="D251" s="66">
        <v>5.9999999999999995E-4</v>
      </c>
      <c r="E251" s="74">
        <f>+(C251-C$7)/C$8</f>
        <v>4747.9992999735268</v>
      </c>
      <c r="F251" s="75">
        <f t="shared" si="143"/>
        <v>4748</v>
      </c>
      <c r="G251" s="75">
        <f>+C251-(C$7+F251*C$8)</f>
        <v>-1.9820000088657252E-3</v>
      </c>
      <c r="K251" s="75">
        <f>+G251</f>
        <v>-1.9820000088657252E-3</v>
      </c>
      <c r="O251" s="75">
        <f ca="1">+C$11+C$12*$F251</f>
        <v>-3.9022571591564859E-3</v>
      </c>
      <c r="P251" s="75">
        <f>+D$11+D$12*F251+D$13*F251^2</f>
        <v>-1.8129068379476976E-2</v>
      </c>
      <c r="Q251" s="76">
        <f>+C251-15018.5</f>
        <v>42908.003499999999</v>
      </c>
      <c r="R251" s="75">
        <f>+(P251-G251)^2</f>
        <v>2.6072781696519427E-4</v>
      </c>
      <c r="S251" s="77">
        <f>S$18</f>
        <v>1</v>
      </c>
      <c r="Z251" s="75">
        <f>F251</f>
        <v>4748</v>
      </c>
      <c r="AA251" s="75">
        <f>AB$3+AB$4*Z251+AB$5*Z251^2+AH251</f>
        <v>1.2432717491786746E-3</v>
      </c>
      <c r="AB251" s="75">
        <f>IF(S251&lt;&gt;0,G251-AH251, -9999)</f>
        <v>-2.1354340137521376E-2</v>
      </c>
      <c r="AC251" s="75">
        <f>+G251-P251</f>
        <v>1.6147068370611251E-2</v>
      </c>
      <c r="AD251" s="75">
        <f>IF(S251&lt;&gt;0,G251-AA251, -9999)</f>
        <v>-3.2252717580443999E-3</v>
      </c>
      <c r="AE251" s="75">
        <f>+(G251-AA251)^2*S251</f>
        <v>1.0402377913238814E-5</v>
      </c>
      <c r="AF251" s="75">
        <f>IF(S251&lt;&gt;0,G251-P251, -9999)</f>
        <v>1.6147068370611251E-2</v>
      </c>
      <c r="AG251" s="77"/>
      <c r="AH251" s="75">
        <f>$AB$6*($AB$11/AI251*AJ251+$AB$12)</f>
        <v>1.937234012865565E-2</v>
      </c>
      <c r="AI251" s="75">
        <f>1+$AB$7*COS(AL251)</f>
        <v>1.0615463197546027</v>
      </c>
      <c r="AJ251" s="75">
        <f>SIN(AL251+RADIANS($AB$9))</f>
        <v>-6.5824969566361885E-2</v>
      </c>
      <c r="AK251" s="75">
        <f>$AB$7*SIN(AL251)</f>
        <v>0.20940505923923242</v>
      </c>
      <c r="AL251" s="75">
        <f>2*ATAN(AM251)</f>
        <v>-1.8566569894760836</v>
      </c>
      <c r="AM251" s="75">
        <f>SQRT((1+$AB$7)/(1-$AB$7))*TAN(AN251/2)</f>
        <v>-1.3362075072690489</v>
      </c>
      <c r="AN251" s="75">
        <f t="shared" si="148"/>
        <v>10.504875482349094</v>
      </c>
      <c r="AO251" s="75">
        <f t="shared" si="148"/>
        <v>10.504875236586122</v>
      </c>
      <c r="AP251" s="75">
        <f t="shared" si="148"/>
        <v>10.504872847167453</v>
      </c>
      <c r="AQ251" s="75">
        <f t="shared" si="148"/>
        <v>10.504849616716418</v>
      </c>
      <c r="AR251" s="75">
        <f t="shared" si="148"/>
        <v>10.504623817807408</v>
      </c>
      <c r="AS251" s="75">
        <f t="shared" si="148"/>
        <v>10.502434009443023</v>
      </c>
      <c r="AT251" s="75">
        <f t="shared" si="148"/>
        <v>10.481641148777763</v>
      </c>
      <c r="AU251" s="75">
        <f>RADIANS($AB$9)+$AB$18*(F251-AB$15)</f>
        <v>10.312367343399856</v>
      </c>
    </row>
    <row r="252" spans="1:47" s="75" customFormat="1" ht="12.95" customHeight="1" x14ac:dyDescent="0.2">
      <c r="A252" s="67" t="s">
        <v>952</v>
      </c>
      <c r="B252" s="68" t="s">
        <v>162</v>
      </c>
      <c r="C252" s="69">
        <v>59076.005100000002</v>
      </c>
      <c r="D252" s="69" t="s">
        <v>189</v>
      </c>
      <c r="E252" s="74">
        <f>+(C252-C$7)/C$8</f>
        <v>5153.9940271707037</v>
      </c>
      <c r="F252" s="75">
        <f>ROUND(2*E252,0)/2</f>
        <v>5154</v>
      </c>
      <c r="G252" s="75">
        <f>+C252-(C$7+F252*C$8)</f>
        <v>-1.6910999998799525E-2</v>
      </c>
      <c r="K252" s="75">
        <f>+G252</f>
        <v>-1.6910999998799525E-2</v>
      </c>
      <c r="O252" s="75">
        <f ca="1">+C$11+C$12*$F252</f>
        <v>-2.0016728389413152E-2</v>
      </c>
      <c r="P252" s="75">
        <f>+D$11+D$12*F252+D$13*F252^2</f>
        <v>2.0371582080263018E-3</v>
      </c>
      <c r="Q252" s="76">
        <f>+C252-15018.5</f>
        <v>44057.505100000002</v>
      </c>
      <c r="R252" s="75">
        <f>+(P252-G252)^2</f>
        <v>3.5903269943090096E-4</v>
      </c>
      <c r="S252" s="77">
        <f>S$18</f>
        <v>1</v>
      </c>
      <c r="Z252" s="75">
        <f>F252</f>
        <v>5154</v>
      </c>
      <c r="AA252" s="75">
        <f>AB$3+AB$4*Z252+AB$5*Z252^2+AH252</f>
        <v>-8.1071560184057603E-3</v>
      </c>
      <c r="AB252" s="75">
        <f>IF(S252&lt;&gt;0,G252-AH252, -9999)</f>
        <v>-6.7666857723674631E-3</v>
      </c>
      <c r="AC252" s="75">
        <f>+G252-P252</f>
        <v>-1.8948158206825827E-2</v>
      </c>
      <c r="AD252" s="75">
        <f>IF(S252&lt;&gt;0,G252-AA252, -9999)</f>
        <v>-8.8038439803937649E-3</v>
      </c>
      <c r="AE252" s="75">
        <f>+(G252-AA252)^2*S252</f>
        <v>7.7507668831115534E-5</v>
      </c>
      <c r="AF252" s="75">
        <f>IF(S252&lt;&gt;0,G252-P252, -9999)</f>
        <v>-1.8948158206825827E-2</v>
      </c>
      <c r="AG252" s="77"/>
      <c r="AH252" s="75">
        <f>$AB$6*($AB$11/AI252*AJ252+$AB$12)</f>
        <v>-1.0144314226432062E-2</v>
      </c>
      <c r="AI252" s="75">
        <f>1+$AB$7*COS(AL252)</f>
        <v>1.0106118476958261</v>
      </c>
      <c r="AJ252" s="75">
        <f>SIN(AL252+RADIANS($AB$9))</f>
        <v>-0.29847496414930397</v>
      </c>
      <c r="AK252" s="75">
        <f>$AB$7*SIN(AL252)</f>
        <v>0.21800416738861392</v>
      </c>
      <c r="AL252" s="75">
        <f>2*ATAN(AM252)</f>
        <v>-1.6194352047131453</v>
      </c>
      <c r="AM252" s="75">
        <f>SQRT((1+$AB$7)/(1-$AB$7))*TAN(AN252/2)</f>
        <v>-1.049861307232788</v>
      </c>
      <c r="AN252" s="75">
        <f t="shared" ref="AN252:AT252" si="149">$AU252+$AB$7*SIN(AO252)</f>
        <v>10.728324743131733</v>
      </c>
      <c r="AO252" s="75">
        <f t="shared" si="149"/>
        <v>10.728324732800775</v>
      </c>
      <c r="AP252" s="75">
        <f t="shared" si="149"/>
        <v>10.728324553564111</v>
      </c>
      <c r="AQ252" s="75">
        <f t="shared" si="149"/>
        <v>10.728321443921473</v>
      </c>
      <c r="AR252" s="75">
        <f t="shared" si="149"/>
        <v>10.728267499210935</v>
      </c>
      <c r="AS252" s="75">
        <f t="shared" si="149"/>
        <v>10.727333375291689</v>
      </c>
      <c r="AT252" s="75">
        <f t="shared" si="149"/>
        <v>10.711633023530821</v>
      </c>
      <c r="AU252" s="75">
        <f>RADIANS($AB$9)+$AB$18*(F252-AB$15)</f>
        <v>10.517810569935628</v>
      </c>
    </row>
    <row r="253" spans="1:47" s="75" customFormat="1" ht="12.95" customHeight="1" x14ac:dyDescent="0.2">
      <c r="A253" s="70" t="s">
        <v>953</v>
      </c>
      <c r="B253" s="71" t="s">
        <v>162</v>
      </c>
      <c r="C253" s="124">
        <v>59837.61</v>
      </c>
      <c r="D253" s="125">
        <v>2.5999999999999999E-3</v>
      </c>
      <c r="E253" s="74">
        <f>+(C253-C$7)/C$8</f>
        <v>5422.9867572439216</v>
      </c>
      <c r="F253" s="75">
        <f>ROUND(2*E253,0)/2</f>
        <v>5423</v>
      </c>
      <c r="G253" s="75">
        <f>+C253-(C$7+F253*C$8)</f>
        <v>-3.7494500000320841E-2</v>
      </c>
      <c r="K253" s="75">
        <f>+G253</f>
        <v>-3.7494500000320841E-2</v>
      </c>
      <c r="O253" s="75">
        <f ca="1">+C$11+C$12*$F253</f>
        <v>-3.0693557849854142E-2</v>
      </c>
      <c r="P253" s="75">
        <f>+D$11+D$12*F253+D$13*F253^2</f>
        <v>1.7140096429673346E-2</v>
      </c>
      <c r="Q253" s="76">
        <f>+C253-15018.5</f>
        <v>44819.11</v>
      </c>
      <c r="R253" s="75">
        <f>+(P253-G253)^2</f>
        <v>2.9849391270683335E-3</v>
      </c>
      <c r="S253" s="77">
        <f>S$18</f>
        <v>1</v>
      </c>
      <c r="Z253" s="75">
        <f>F253</f>
        <v>5423</v>
      </c>
      <c r="AA253" s="75">
        <f>AB$3+AB$4*Z253+AB$5*Z253^2+AH253</f>
        <v>-1.1613008717049875E-2</v>
      </c>
      <c r="AB253" s="75">
        <f>IF(S253&lt;&gt;0,G253-AH253, -9999)</f>
        <v>-8.7413948535976192E-3</v>
      </c>
      <c r="AC253" s="75">
        <f>+G253-P253</f>
        <v>-5.4634596429994187E-2</v>
      </c>
      <c r="AD253" s="75">
        <f>IF(S253&lt;&gt;0,G253-AA253, -9999)</f>
        <v>-2.5881491283270965E-2</v>
      </c>
      <c r="AE253" s="75">
        <f>+(G253-AA253)^2*S253</f>
        <v>6.6985159104603097E-4</v>
      </c>
      <c r="AF253" s="75">
        <f>IF(S253&lt;&gt;0,G253-P253, -9999)</f>
        <v>-5.4634596429994187E-2</v>
      </c>
      <c r="AG253" s="77"/>
      <c r="AH253" s="75">
        <f>$AB$6*($AB$11/AI253*AJ253+$AB$12)</f>
        <v>-2.8753105146723221E-2</v>
      </c>
      <c r="AI253" s="75">
        <f>1+$AB$7*COS(AL253)</f>
        <v>0.97902114723959355</v>
      </c>
      <c r="AJ253" s="75">
        <f>SIN(AL253+RADIANS($AB$9))</f>
        <v>-0.43316332179282524</v>
      </c>
      <c r="AK253" s="75">
        <f>$AB$7*SIN(AL253)</f>
        <v>0.21725173427887612</v>
      </c>
      <c r="AL253" s="75">
        <f>2*ATAN(AM253)</f>
        <v>-1.4745300863484385</v>
      </c>
      <c r="AM253" s="75">
        <f>SQRT((1+$AB$7)/(1-$AB$7))*TAN(AN253/2)</f>
        <v>-0.90808683463640161</v>
      </c>
      <c r="AN253" s="75">
        <f t="shared" ref="AN253" si="150">$AU253+$AB$7*SIN(AO253)</f>
        <v>10.870486300249057</v>
      </c>
      <c r="AO253" s="75">
        <f t="shared" ref="AO253" si="151">$AU253+$AB$7*SIN(AP253)</f>
        <v>10.870486300083066</v>
      </c>
      <c r="AP253" s="75">
        <f t="shared" ref="AP253" si="152">$AU253+$AB$7*SIN(AQ253)</f>
        <v>10.870486293987291</v>
      </c>
      <c r="AQ253" s="75">
        <f t="shared" ref="AQ253" si="153">$AU253+$AB$7*SIN(AR253)</f>
        <v>10.870486070132044</v>
      </c>
      <c r="AR253" s="75">
        <f t="shared" ref="AR253" si="154">$AU253+$AB$7*SIN(AS253)</f>
        <v>10.87047784976648</v>
      </c>
      <c r="AS253" s="75">
        <f t="shared" ref="AS253" si="155">$AU253+$AB$7*SIN(AT253)</f>
        <v>10.870176354504027</v>
      </c>
      <c r="AT253" s="75">
        <f t="shared" ref="AT253" si="156">$AU253+$AB$7*SIN(AU253)</f>
        <v>10.859577143586375</v>
      </c>
      <c r="AU253" s="75">
        <f>RADIANS($AB$9)+$AB$18*(F253-AB$15)</f>
        <v>10.653929357960561</v>
      </c>
    </row>
    <row r="254" spans="1:47" s="75" customFormat="1" ht="12.95" customHeight="1" x14ac:dyDescent="0.2">
      <c r="B254" s="77"/>
      <c r="C254" s="86"/>
      <c r="D254" s="86"/>
      <c r="S254" s="77"/>
      <c r="AG254" s="77"/>
    </row>
    <row r="255" spans="1:47" s="75" customFormat="1" ht="12.95" customHeight="1" x14ac:dyDescent="0.2">
      <c r="B255" s="77"/>
      <c r="C255" s="86"/>
      <c r="D255" s="86"/>
      <c r="S255" s="77"/>
      <c r="AG255" s="77"/>
    </row>
    <row r="256" spans="1:47" s="75" customFormat="1" ht="12.95" customHeight="1" x14ac:dyDescent="0.2">
      <c r="B256" s="77"/>
      <c r="C256" s="86"/>
      <c r="D256" s="86"/>
      <c r="S256" s="77"/>
      <c r="AG256" s="77"/>
    </row>
    <row r="257" spans="2:33" s="75" customFormat="1" ht="12.95" customHeight="1" x14ac:dyDescent="0.2">
      <c r="B257" s="77"/>
      <c r="C257" s="86"/>
      <c r="D257" s="86"/>
      <c r="S257" s="77"/>
      <c r="AG257" s="77"/>
    </row>
    <row r="258" spans="2:33" s="75" customFormat="1" ht="12.95" customHeight="1" x14ac:dyDescent="0.2">
      <c r="B258" s="77"/>
      <c r="C258" s="86"/>
      <c r="D258" s="86"/>
      <c r="S258" s="77"/>
      <c r="AG258" s="77"/>
    </row>
    <row r="259" spans="2:33" s="75" customFormat="1" ht="12.95" customHeight="1" x14ac:dyDescent="0.2">
      <c r="B259" s="77"/>
      <c r="C259" s="86"/>
      <c r="D259" s="86"/>
      <c r="S259" s="77"/>
      <c r="AG259" s="77"/>
    </row>
    <row r="260" spans="2:33" s="75" customFormat="1" ht="12.95" customHeight="1" x14ac:dyDescent="0.2">
      <c r="B260" s="77"/>
      <c r="C260" s="86"/>
      <c r="D260" s="86"/>
      <c r="S260" s="77"/>
      <c r="AG260" s="77"/>
    </row>
    <row r="261" spans="2:33" s="75" customFormat="1" ht="12.95" customHeight="1" x14ac:dyDescent="0.2">
      <c r="B261" s="77"/>
      <c r="C261" s="86"/>
      <c r="D261" s="86"/>
      <c r="S261" s="77"/>
      <c r="AG261" s="77"/>
    </row>
    <row r="262" spans="2:33" s="75" customFormat="1" ht="12.95" customHeight="1" x14ac:dyDescent="0.2">
      <c r="B262" s="77"/>
      <c r="C262" s="86"/>
      <c r="D262" s="86"/>
      <c r="S262" s="77"/>
      <c r="AG262" s="77"/>
    </row>
    <row r="263" spans="2:33" s="75" customFormat="1" ht="12.95" customHeight="1" x14ac:dyDescent="0.2">
      <c r="B263" s="77"/>
      <c r="C263" s="86"/>
      <c r="D263" s="86"/>
      <c r="S263" s="77"/>
      <c r="AG263" s="77"/>
    </row>
    <row r="264" spans="2:33" s="75" customFormat="1" ht="12.95" customHeight="1" x14ac:dyDescent="0.2">
      <c r="B264" s="77"/>
      <c r="C264" s="86"/>
      <c r="D264" s="86"/>
      <c r="S264" s="77"/>
      <c r="AG264" s="77"/>
    </row>
    <row r="265" spans="2:33" s="75" customFormat="1" ht="12.95" customHeight="1" x14ac:dyDescent="0.2">
      <c r="B265" s="77"/>
      <c r="C265" s="86"/>
      <c r="D265" s="86"/>
      <c r="S265" s="77"/>
      <c r="AG265" s="77"/>
    </row>
    <row r="266" spans="2:33" s="75" customFormat="1" ht="12.95" customHeight="1" x14ac:dyDescent="0.2">
      <c r="B266" s="77"/>
      <c r="C266" s="86"/>
      <c r="D266" s="86"/>
      <c r="S266" s="77"/>
      <c r="AG266" s="77"/>
    </row>
    <row r="267" spans="2:33" s="75" customFormat="1" ht="12.95" customHeight="1" x14ac:dyDescent="0.2">
      <c r="B267" s="77"/>
      <c r="C267" s="86"/>
      <c r="D267" s="86"/>
      <c r="S267" s="77"/>
      <c r="AG267" s="77"/>
    </row>
    <row r="268" spans="2:33" s="75" customFormat="1" ht="12.95" customHeight="1" x14ac:dyDescent="0.2">
      <c r="B268" s="77"/>
      <c r="C268" s="86"/>
      <c r="D268" s="86"/>
      <c r="S268" s="77"/>
      <c r="AG268" s="77"/>
    </row>
    <row r="269" spans="2:33" s="75" customFormat="1" ht="12.95" customHeight="1" x14ac:dyDescent="0.2">
      <c r="B269" s="77"/>
      <c r="C269" s="86"/>
      <c r="D269" s="86"/>
      <c r="S269" s="77"/>
      <c r="AG269" s="77"/>
    </row>
    <row r="270" spans="2:33" s="75" customFormat="1" ht="12.95" customHeight="1" x14ac:dyDescent="0.2">
      <c r="B270" s="77"/>
      <c r="C270" s="86"/>
      <c r="D270" s="86"/>
      <c r="S270" s="77"/>
      <c r="AG270" s="77"/>
    </row>
    <row r="271" spans="2:33" s="75" customFormat="1" ht="12.95" customHeight="1" x14ac:dyDescent="0.2">
      <c r="B271" s="77"/>
      <c r="C271" s="86"/>
      <c r="D271" s="86"/>
      <c r="S271" s="77"/>
      <c r="AG271" s="77"/>
    </row>
    <row r="272" spans="2:33" s="75" customFormat="1" ht="12.95" customHeight="1" x14ac:dyDescent="0.2">
      <c r="B272" s="77"/>
      <c r="C272" s="86"/>
      <c r="D272" s="86"/>
      <c r="S272" s="77"/>
      <c r="AG272" s="77"/>
    </row>
    <row r="273" spans="2:33" s="75" customFormat="1" ht="12.95" customHeight="1" x14ac:dyDescent="0.2">
      <c r="B273" s="77"/>
      <c r="C273" s="86"/>
      <c r="D273" s="86"/>
      <c r="S273" s="77"/>
      <c r="AG273" s="77"/>
    </row>
    <row r="274" spans="2:33" s="75" customFormat="1" ht="12.95" customHeight="1" x14ac:dyDescent="0.2">
      <c r="B274" s="77"/>
      <c r="C274" s="86"/>
      <c r="D274" s="86"/>
      <c r="S274" s="77"/>
      <c r="AG274" s="77"/>
    </row>
    <row r="275" spans="2:33" s="75" customFormat="1" ht="12.95" customHeight="1" x14ac:dyDescent="0.2">
      <c r="B275" s="77"/>
      <c r="C275" s="86"/>
      <c r="D275" s="86"/>
      <c r="S275" s="77"/>
      <c r="AG275" s="77"/>
    </row>
    <row r="276" spans="2:33" s="75" customFormat="1" ht="12.95" customHeight="1" x14ac:dyDescent="0.2">
      <c r="B276" s="77"/>
      <c r="C276" s="86"/>
      <c r="D276" s="86"/>
      <c r="S276" s="77"/>
      <c r="AG276" s="77"/>
    </row>
    <row r="277" spans="2:33" s="75" customFormat="1" ht="12.95" customHeight="1" x14ac:dyDescent="0.2">
      <c r="B277" s="77"/>
      <c r="C277" s="86"/>
      <c r="D277" s="86"/>
      <c r="S277" s="77"/>
      <c r="AG277" s="77"/>
    </row>
    <row r="278" spans="2:33" s="75" customFormat="1" ht="12.95" customHeight="1" x14ac:dyDescent="0.2">
      <c r="B278" s="77"/>
      <c r="C278" s="86"/>
      <c r="D278" s="86"/>
      <c r="S278" s="77"/>
      <c r="AG278" s="77"/>
    </row>
    <row r="279" spans="2:33" s="75" customFormat="1" ht="12.95" customHeight="1" x14ac:dyDescent="0.2">
      <c r="B279" s="77"/>
      <c r="C279" s="86"/>
      <c r="D279" s="86"/>
      <c r="S279" s="77"/>
      <c r="AG279" s="77"/>
    </row>
    <row r="280" spans="2:33" s="75" customFormat="1" ht="12.95" customHeight="1" x14ac:dyDescent="0.2">
      <c r="B280" s="77"/>
      <c r="C280" s="86"/>
      <c r="D280" s="86"/>
      <c r="S280" s="77"/>
      <c r="AG280" s="77"/>
    </row>
    <row r="281" spans="2:33" s="75" customFormat="1" ht="12.95" customHeight="1" x14ac:dyDescent="0.2">
      <c r="B281" s="77"/>
      <c r="C281" s="86"/>
      <c r="D281" s="86"/>
      <c r="S281" s="77"/>
      <c r="AG281" s="77"/>
    </row>
    <row r="282" spans="2:33" s="75" customFormat="1" ht="12.95" customHeight="1" x14ac:dyDescent="0.2">
      <c r="B282" s="77"/>
      <c r="C282" s="86"/>
      <c r="D282" s="86"/>
      <c r="S282" s="77"/>
      <c r="AG282" s="77"/>
    </row>
    <row r="283" spans="2:33" s="75" customFormat="1" ht="12.95" customHeight="1" x14ac:dyDescent="0.2">
      <c r="B283" s="77"/>
      <c r="C283" s="86"/>
      <c r="D283" s="86"/>
      <c r="S283" s="77"/>
      <c r="AG283" s="77"/>
    </row>
    <row r="284" spans="2:33" s="75" customFormat="1" ht="12.95" customHeight="1" x14ac:dyDescent="0.2">
      <c r="B284" s="77"/>
      <c r="C284" s="86"/>
      <c r="D284" s="86"/>
      <c r="S284" s="77"/>
      <c r="AG284" s="77"/>
    </row>
    <row r="285" spans="2:33" s="75" customFormat="1" ht="12.95" customHeight="1" x14ac:dyDescent="0.2">
      <c r="B285" s="77"/>
      <c r="C285" s="86"/>
      <c r="D285" s="86"/>
      <c r="S285" s="77"/>
      <c r="AG285" s="77"/>
    </row>
    <row r="286" spans="2:33" s="75" customFormat="1" ht="12.95" customHeight="1" x14ac:dyDescent="0.2">
      <c r="B286" s="77"/>
      <c r="C286" s="86"/>
      <c r="D286" s="86"/>
      <c r="S286" s="77"/>
      <c r="AG286" s="77"/>
    </row>
    <row r="287" spans="2:33" s="75" customFormat="1" ht="12.95" customHeight="1" x14ac:dyDescent="0.2">
      <c r="B287" s="77"/>
      <c r="C287" s="86"/>
      <c r="D287" s="86"/>
      <c r="S287" s="77"/>
      <c r="AG287" s="77"/>
    </row>
    <row r="288" spans="2:33" s="75" customFormat="1" ht="12.95" customHeight="1" x14ac:dyDescent="0.2">
      <c r="B288" s="77"/>
      <c r="C288" s="86"/>
      <c r="D288" s="86"/>
      <c r="S288" s="77"/>
      <c r="AG288" s="77"/>
    </row>
    <row r="289" spans="2:33" s="75" customFormat="1" ht="12.95" customHeight="1" x14ac:dyDescent="0.2">
      <c r="B289" s="77"/>
      <c r="C289" s="86"/>
      <c r="D289" s="86"/>
      <c r="S289" s="77"/>
      <c r="AG289" s="77"/>
    </row>
    <row r="290" spans="2:33" s="75" customFormat="1" ht="12.95" customHeight="1" x14ac:dyDescent="0.2">
      <c r="B290" s="77"/>
      <c r="C290" s="86"/>
      <c r="D290" s="86"/>
      <c r="S290" s="77"/>
      <c r="AG290" s="77"/>
    </row>
    <row r="291" spans="2:33" s="75" customFormat="1" ht="12.95" customHeight="1" x14ac:dyDescent="0.2">
      <c r="B291" s="77"/>
      <c r="C291" s="86"/>
      <c r="D291" s="86"/>
      <c r="S291" s="77"/>
      <c r="AG291" s="77"/>
    </row>
    <row r="292" spans="2:33" s="75" customFormat="1" ht="12.95" customHeight="1" x14ac:dyDescent="0.2">
      <c r="B292" s="77"/>
      <c r="C292" s="86"/>
      <c r="D292" s="86"/>
      <c r="S292" s="77"/>
      <c r="AG292" s="77"/>
    </row>
    <row r="293" spans="2:33" s="75" customFormat="1" ht="12.95" customHeight="1" x14ac:dyDescent="0.2">
      <c r="B293" s="77"/>
      <c r="C293" s="86"/>
      <c r="D293" s="86"/>
      <c r="S293" s="77"/>
      <c r="AG293" s="77"/>
    </row>
    <row r="294" spans="2:33" s="75" customFormat="1" ht="12.95" customHeight="1" x14ac:dyDescent="0.2">
      <c r="B294" s="77"/>
      <c r="C294" s="86"/>
      <c r="D294" s="86"/>
      <c r="S294" s="77"/>
      <c r="AG294" s="77"/>
    </row>
    <row r="295" spans="2:33" s="75" customFormat="1" ht="12.95" customHeight="1" x14ac:dyDescent="0.2">
      <c r="B295" s="77"/>
      <c r="C295" s="86"/>
      <c r="D295" s="86"/>
      <c r="S295" s="77"/>
      <c r="AG295" s="77"/>
    </row>
    <row r="296" spans="2:33" s="75" customFormat="1" ht="12.95" customHeight="1" x14ac:dyDescent="0.2">
      <c r="B296" s="77"/>
      <c r="C296" s="86"/>
      <c r="D296" s="86"/>
      <c r="S296" s="77"/>
      <c r="AG296" s="77"/>
    </row>
    <row r="297" spans="2:33" s="75" customFormat="1" ht="12.95" customHeight="1" x14ac:dyDescent="0.2">
      <c r="B297" s="77"/>
      <c r="C297" s="86"/>
      <c r="D297" s="86"/>
      <c r="S297" s="77"/>
      <c r="AG297" s="77"/>
    </row>
    <row r="298" spans="2:33" s="75" customFormat="1" ht="12.95" customHeight="1" x14ac:dyDescent="0.2">
      <c r="B298" s="77"/>
      <c r="C298" s="86"/>
      <c r="D298" s="86"/>
      <c r="S298" s="77"/>
      <c r="AG298" s="77"/>
    </row>
    <row r="299" spans="2:33" s="75" customFormat="1" ht="12.95" customHeight="1" x14ac:dyDescent="0.2">
      <c r="B299" s="77"/>
      <c r="C299" s="86"/>
      <c r="D299" s="86"/>
      <c r="S299" s="77"/>
      <c r="AG299" s="77"/>
    </row>
    <row r="300" spans="2:33" s="75" customFormat="1" ht="12.95" customHeight="1" x14ac:dyDescent="0.2">
      <c r="B300" s="77"/>
      <c r="C300" s="86"/>
      <c r="D300" s="86"/>
      <c r="S300" s="77"/>
      <c r="AG300" s="77"/>
    </row>
    <row r="301" spans="2:33" s="75" customFormat="1" ht="12.95" customHeight="1" x14ac:dyDescent="0.2">
      <c r="B301" s="77"/>
      <c r="C301" s="86"/>
      <c r="D301" s="86"/>
      <c r="S301" s="77"/>
      <c r="AG301" s="77"/>
    </row>
    <row r="302" spans="2:33" s="75" customFormat="1" ht="12.95" customHeight="1" x14ac:dyDescent="0.2">
      <c r="B302" s="77"/>
      <c r="C302" s="86"/>
      <c r="D302" s="86"/>
      <c r="S302" s="77"/>
      <c r="AG302" s="77"/>
    </row>
    <row r="303" spans="2:33" s="75" customFormat="1" ht="12.95" customHeight="1" x14ac:dyDescent="0.2">
      <c r="B303" s="77"/>
      <c r="C303" s="86"/>
      <c r="D303" s="86"/>
      <c r="S303" s="77"/>
      <c r="AG303" s="77"/>
    </row>
    <row r="304" spans="2:33" s="75" customFormat="1" ht="12.95" customHeight="1" x14ac:dyDescent="0.2">
      <c r="B304" s="77"/>
      <c r="C304" s="86"/>
      <c r="D304" s="86"/>
      <c r="S304" s="77"/>
      <c r="AG304" s="77"/>
    </row>
    <row r="305" spans="2:33" s="75" customFormat="1" ht="12.95" customHeight="1" x14ac:dyDescent="0.2">
      <c r="B305" s="77"/>
      <c r="C305" s="86"/>
      <c r="D305" s="86"/>
      <c r="S305" s="77"/>
      <c r="AG305" s="77"/>
    </row>
    <row r="306" spans="2:33" s="75" customFormat="1" ht="12.95" customHeight="1" x14ac:dyDescent="0.2">
      <c r="B306" s="77"/>
      <c r="C306" s="86"/>
      <c r="D306" s="86"/>
      <c r="S306" s="77"/>
      <c r="AG306" s="77"/>
    </row>
    <row r="307" spans="2:33" s="75" customFormat="1" ht="12.95" customHeight="1" x14ac:dyDescent="0.2">
      <c r="B307" s="77"/>
      <c r="C307" s="86"/>
      <c r="D307" s="86"/>
      <c r="S307" s="77"/>
      <c r="AG307" s="77"/>
    </row>
    <row r="308" spans="2:33" s="75" customFormat="1" ht="12.95" customHeight="1" x14ac:dyDescent="0.2">
      <c r="B308" s="77"/>
      <c r="C308" s="86"/>
      <c r="D308" s="86"/>
      <c r="S308" s="77"/>
      <c r="AG308" s="77"/>
    </row>
    <row r="309" spans="2:33" s="75" customFormat="1" ht="12.95" customHeight="1" x14ac:dyDescent="0.2">
      <c r="B309" s="77"/>
      <c r="C309" s="86"/>
      <c r="D309" s="86"/>
      <c r="S309" s="77"/>
      <c r="AG309" s="77"/>
    </row>
    <row r="310" spans="2:33" s="75" customFormat="1" ht="12.95" customHeight="1" x14ac:dyDescent="0.2">
      <c r="B310" s="77"/>
      <c r="C310" s="86"/>
      <c r="D310" s="86"/>
      <c r="S310" s="77"/>
      <c r="AG310" s="77"/>
    </row>
    <row r="311" spans="2:33" s="75" customFormat="1" ht="12.95" customHeight="1" x14ac:dyDescent="0.2">
      <c r="B311" s="77"/>
      <c r="C311" s="86"/>
      <c r="D311" s="86"/>
      <c r="S311" s="77"/>
      <c r="AG311" s="77"/>
    </row>
    <row r="312" spans="2:33" s="75" customFormat="1" ht="12.95" customHeight="1" x14ac:dyDescent="0.2">
      <c r="B312" s="77"/>
      <c r="C312" s="86"/>
      <c r="D312" s="86"/>
      <c r="S312" s="77"/>
      <c r="AG312" s="77"/>
    </row>
    <row r="313" spans="2:33" s="75" customFormat="1" ht="12.95" customHeight="1" x14ac:dyDescent="0.2">
      <c r="B313" s="77"/>
      <c r="C313" s="86"/>
      <c r="D313" s="86"/>
      <c r="S313" s="77"/>
      <c r="AG313" s="77"/>
    </row>
    <row r="314" spans="2:33" s="75" customFormat="1" ht="12.95" customHeight="1" x14ac:dyDescent="0.2">
      <c r="B314" s="77"/>
      <c r="C314" s="86"/>
      <c r="D314" s="86"/>
      <c r="S314" s="77"/>
      <c r="AG314" s="77"/>
    </row>
    <row r="315" spans="2:33" s="75" customFormat="1" ht="12.95" customHeight="1" x14ac:dyDescent="0.2">
      <c r="B315" s="77"/>
      <c r="C315" s="86"/>
      <c r="D315" s="86"/>
      <c r="S315" s="77"/>
      <c r="AG315" s="77"/>
    </row>
    <row r="316" spans="2:33" s="75" customFormat="1" ht="12.95" customHeight="1" x14ac:dyDescent="0.2">
      <c r="B316" s="77"/>
      <c r="C316" s="86"/>
      <c r="D316" s="86"/>
      <c r="S316" s="77"/>
      <c r="AG316" s="77"/>
    </row>
    <row r="317" spans="2:33" s="75" customFormat="1" ht="12.95" customHeight="1" x14ac:dyDescent="0.2">
      <c r="B317" s="77"/>
      <c r="C317" s="86"/>
      <c r="D317" s="86"/>
      <c r="S317" s="77"/>
      <c r="AG317" s="77"/>
    </row>
    <row r="318" spans="2:33" s="75" customFormat="1" ht="12.95" customHeight="1" x14ac:dyDescent="0.2">
      <c r="B318" s="77"/>
      <c r="C318" s="86"/>
      <c r="D318" s="86"/>
      <c r="S318" s="77"/>
      <c r="AG318" s="77"/>
    </row>
    <row r="319" spans="2:33" s="75" customFormat="1" ht="12.95" customHeight="1" x14ac:dyDescent="0.2">
      <c r="B319" s="77"/>
      <c r="C319" s="86"/>
      <c r="D319" s="86"/>
      <c r="S319" s="77"/>
      <c r="AG319" s="77"/>
    </row>
    <row r="320" spans="2:33" s="75" customFormat="1" ht="12.95" customHeight="1" x14ac:dyDescent="0.2">
      <c r="B320" s="77"/>
      <c r="C320" s="86"/>
      <c r="D320" s="86"/>
      <c r="S320" s="77"/>
      <c r="AG320" s="77"/>
    </row>
    <row r="321" spans="2:33" s="75" customFormat="1" ht="12.95" customHeight="1" x14ac:dyDescent="0.2">
      <c r="B321" s="77"/>
      <c r="C321" s="86"/>
      <c r="D321" s="86"/>
      <c r="S321" s="77"/>
      <c r="AG321" s="77"/>
    </row>
    <row r="322" spans="2:33" s="75" customFormat="1" ht="12.95" customHeight="1" x14ac:dyDescent="0.2">
      <c r="B322" s="77"/>
      <c r="C322" s="86"/>
      <c r="D322" s="86"/>
      <c r="S322" s="77"/>
      <c r="AG322" s="77"/>
    </row>
    <row r="323" spans="2:33" s="75" customFormat="1" ht="12.95" customHeight="1" x14ac:dyDescent="0.2">
      <c r="B323" s="77"/>
      <c r="C323" s="86"/>
      <c r="D323" s="86"/>
      <c r="S323" s="77"/>
      <c r="AG323" s="77"/>
    </row>
    <row r="324" spans="2:33" s="75" customFormat="1" ht="12.95" customHeight="1" x14ac:dyDescent="0.2">
      <c r="B324" s="77"/>
      <c r="C324" s="86"/>
      <c r="D324" s="86"/>
      <c r="S324" s="77"/>
      <c r="AG324" s="77"/>
    </row>
    <row r="325" spans="2:33" s="75" customFormat="1" ht="12.95" customHeight="1" x14ac:dyDescent="0.2">
      <c r="B325" s="77"/>
      <c r="C325" s="86"/>
      <c r="D325" s="86"/>
      <c r="S325" s="77"/>
      <c r="AG325" s="77"/>
    </row>
    <row r="326" spans="2:33" s="75" customFormat="1" ht="12.95" customHeight="1" x14ac:dyDescent="0.2">
      <c r="B326" s="77"/>
      <c r="C326" s="86"/>
      <c r="D326" s="86"/>
      <c r="S326" s="77"/>
      <c r="AG326" s="77"/>
    </row>
    <row r="327" spans="2:33" s="75" customFormat="1" ht="12.95" customHeight="1" x14ac:dyDescent="0.2">
      <c r="B327" s="77"/>
      <c r="C327" s="86"/>
      <c r="D327" s="86"/>
      <c r="S327" s="77"/>
      <c r="AG327" s="77"/>
    </row>
    <row r="328" spans="2:33" s="75" customFormat="1" ht="12.95" customHeight="1" x14ac:dyDescent="0.2">
      <c r="B328" s="77"/>
      <c r="C328" s="86"/>
      <c r="D328" s="86"/>
      <c r="S328" s="77"/>
      <c r="AG328" s="77"/>
    </row>
    <row r="329" spans="2:33" s="75" customFormat="1" ht="12.95" customHeight="1" x14ac:dyDescent="0.2">
      <c r="B329" s="77"/>
      <c r="C329" s="86"/>
      <c r="D329" s="86"/>
      <c r="S329" s="77"/>
      <c r="AG329" s="77"/>
    </row>
    <row r="330" spans="2:33" s="75" customFormat="1" ht="12.95" customHeight="1" x14ac:dyDescent="0.2">
      <c r="B330" s="77"/>
      <c r="C330" s="86"/>
      <c r="D330" s="86"/>
      <c r="S330" s="77"/>
      <c r="AG330" s="77"/>
    </row>
    <row r="331" spans="2:33" s="75" customFormat="1" ht="12.95" customHeight="1" x14ac:dyDescent="0.2">
      <c r="B331" s="77"/>
      <c r="C331" s="86"/>
      <c r="D331" s="86"/>
      <c r="S331" s="77"/>
      <c r="AG331" s="77"/>
    </row>
    <row r="332" spans="2:33" s="75" customFormat="1" ht="12.95" customHeight="1" x14ac:dyDescent="0.2">
      <c r="B332" s="77"/>
      <c r="C332" s="86"/>
      <c r="D332" s="86"/>
      <c r="S332" s="77"/>
      <c r="AG332" s="77"/>
    </row>
    <row r="333" spans="2:33" s="75" customFormat="1" ht="12.95" customHeight="1" x14ac:dyDescent="0.2">
      <c r="B333" s="77"/>
      <c r="C333" s="86"/>
      <c r="D333" s="86"/>
      <c r="S333" s="77"/>
      <c r="AG333" s="77"/>
    </row>
    <row r="334" spans="2:33" s="75" customFormat="1" ht="12.95" customHeight="1" x14ac:dyDescent="0.2">
      <c r="B334" s="77"/>
      <c r="C334" s="86"/>
      <c r="D334" s="86"/>
      <c r="S334" s="77"/>
      <c r="AG334" s="77"/>
    </row>
    <row r="335" spans="2:33" s="75" customFormat="1" ht="12.95" customHeight="1" x14ac:dyDescent="0.2">
      <c r="B335" s="77"/>
      <c r="C335" s="86"/>
      <c r="D335" s="86"/>
      <c r="S335" s="77"/>
      <c r="AG335" s="77"/>
    </row>
    <row r="336" spans="2:33" s="75" customFormat="1" ht="12.95" customHeight="1" x14ac:dyDescent="0.2">
      <c r="B336" s="77"/>
      <c r="C336" s="86"/>
      <c r="D336" s="86"/>
      <c r="S336" s="77"/>
      <c r="AG336" s="77"/>
    </row>
    <row r="337" spans="2:33" s="75" customFormat="1" ht="12.95" customHeight="1" x14ac:dyDescent="0.2">
      <c r="B337" s="77"/>
      <c r="C337" s="86"/>
      <c r="D337" s="86"/>
      <c r="S337" s="77"/>
      <c r="AG337" s="77"/>
    </row>
    <row r="338" spans="2:33" s="75" customFormat="1" ht="12.95" customHeight="1" x14ac:dyDescent="0.2">
      <c r="B338" s="77"/>
      <c r="C338" s="86"/>
      <c r="D338" s="86"/>
      <c r="S338" s="77"/>
      <c r="AG338" s="77"/>
    </row>
    <row r="339" spans="2:33" s="75" customFormat="1" ht="12.95" customHeight="1" x14ac:dyDescent="0.2">
      <c r="B339" s="77"/>
      <c r="C339" s="86"/>
      <c r="D339" s="86"/>
      <c r="S339" s="77"/>
      <c r="AG339" s="77"/>
    </row>
    <row r="340" spans="2:33" s="75" customFormat="1" ht="12.95" customHeight="1" x14ac:dyDescent="0.2">
      <c r="B340" s="77"/>
      <c r="C340" s="86"/>
      <c r="D340" s="86"/>
      <c r="S340" s="77"/>
      <c r="AG340" s="77"/>
    </row>
    <row r="341" spans="2:33" s="75" customFormat="1" ht="12.95" customHeight="1" x14ac:dyDescent="0.2">
      <c r="B341" s="77"/>
      <c r="C341" s="86"/>
      <c r="D341" s="86"/>
      <c r="S341" s="77"/>
      <c r="AG341" s="77"/>
    </row>
    <row r="342" spans="2:33" s="75" customFormat="1" ht="12.95" customHeight="1" x14ac:dyDescent="0.2">
      <c r="B342" s="77"/>
      <c r="C342" s="86"/>
      <c r="D342" s="86"/>
      <c r="S342" s="77"/>
      <c r="AG342" s="77"/>
    </row>
    <row r="343" spans="2:33" s="75" customFormat="1" ht="12.95" customHeight="1" x14ac:dyDescent="0.2">
      <c r="B343" s="77"/>
      <c r="C343" s="86"/>
      <c r="D343" s="86"/>
      <c r="S343" s="77"/>
      <c r="AG343" s="77"/>
    </row>
    <row r="344" spans="2:33" s="75" customFormat="1" ht="12.95" customHeight="1" x14ac:dyDescent="0.2">
      <c r="B344" s="77"/>
      <c r="C344" s="86"/>
      <c r="D344" s="86"/>
      <c r="S344" s="77"/>
      <c r="AG344" s="77"/>
    </row>
    <row r="345" spans="2:33" s="75" customFormat="1" ht="12.95" customHeight="1" x14ac:dyDescent="0.2">
      <c r="B345" s="77"/>
      <c r="C345" s="86"/>
      <c r="D345" s="86"/>
      <c r="S345" s="77"/>
      <c r="AG345" s="77"/>
    </row>
    <row r="346" spans="2:33" s="75" customFormat="1" ht="12.95" customHeight="1" x14ac:dyDescent="0.2">
      <c r="B346" s="77"/>
      <c r="C346" s="86"/>
      <c r="D346" s="86"/>
      <c r="S346" s="77"/>
      <c r="AG346" s="77"/>
    </row>
    <row r="347" spans="2:33" s="75" customFormat="1" ht="12.95" customHeight="1" x14ac:dyDescent="0.2">
      <c r="B347" s="77"/>
      <c r="C347" s="86"/>
      <c r="D347" s="86"/>
      <c r="S347" s="77"/>
      <c r="AG347" s="77"/>
    </row>
    <row r="348" spans="2:33" s="75" customFormat="1" ht="12.95" customHeight="1" x14ac:dyDescent="0.2">
      <c r="B348" s="77"/>
      <c r="C348" s="86"/>
      <c r="D348" s="86"/>
      <c r="S348" s="77"/>
      <c r="AG348" s="77"/>
    </row>
    <row r="349" spans="2:33" s="75" customFormat="1" ht="12.95" customHeight="1" x14ac:dyDescent="0.2">
      <c r="B349" s="77"/>
      <c r="C349" s="86"/>
      <c r="D349" s="86"/>
      <c r="S349" s="77"/>
      <c r="AG349" s="77"/>
    </row>
    <row r="350" spans="2:33" s="75" customFormat="1" ht="12.95" customHeight="1" x14ac:dyDescent="0.2">
      <c r="B350" s="77"/>
      <c r="C350" s="86"/>
      <c r="D350" s="86"/>
      <c r="S350" s="77"/>
      <c r="AG350" s="77"/>
    </row>
    <row r="351" spans="2:33" s="75" customFormat="1" ht="12.95" customHeight="1" x14ac:dyDescent="0.2">
      <c r="B351" s="77"/>
      <c r="C351" s="86"/>
      <c r="D351" s="86"/>
      <c r="S351" s="77"/>
      <c r="AG351" s="77"/>
    </row>
    <row r="352" spans="2:33" s="75" customFormat="1" ht="12.95" customHeight="1" x14ac:dyDescent="0.2">
      <c r="B352" s="77"/>
      <c r="C352" s="86"/>
      <c r="D352" s="86"/>
      <c r="S352" s="77"/>
      <c r="AG352" s="77"/>
    </row>
    <row r="353" spans="2:33" s="75" customFormat="1" ht="12.95" customHeight="1" x14ac:dyDescent="0.2">
      <c r="B353" s="77"/>
      <c r="C353" s="86"/>
      <c r="D353" s="86"/>
      <c r="S353" s="77"/>
      <c r="AG353" s="77"/>
    </row>
    <row r="354" spans="2:33" s="75" customFormat="1" ht="12.95" customHeight="1" x14ac:dyDescent="0.2">
      <c r="B354" s="77"/>
      <c r="C354" s="86"/>
      <c r="D354" s="86"/>
      <c r="S354" s="77"/>
      <c r="AG354" s="77"/>
    </row>
    <row r="355" spans="2:33" s="75" customFormat="1" ht="12.95" customHeight="1" x14ac:dyDescent="0.2">
      <c r="B355" s="77"/>
      <c r="C355" s="86"/>
      <c r="D355" s="86"/>
      <c r="S355" s="77"/>
      <c r="AG355" s="77"/>
    </row>
    <row r="356" spans="2:33" s="75" customFormat="1" ht="12.95" customHeight="1" x14ac:dyDescent="0.2">
      <c r="B356" s="77"/>
      <c r="C356" s="86"/>
      <c r="D356" s="86"/>
      <c r="S356" s="77"/>
      <c r="AG356" s="77"/>
    </row>
    <row r="357" spans="2:33" s="75" customFormat="1" ht="12.95" customHeight="1" x14ac:dyDescent="0.2">
      <c r="B357" s="77"/>
      <c r="C357" s="86"/>
      <c r="D357" s="86"/>
      <c r="S357" s="77"/>
      <c r="AG357" s="77"/>
    </row>
    <row r="358" spans="2:33" s="75" customFormat="1" ht="12.95" customHeight="1" x14ac:dyDescent="0.2">
      <c r="B358" s="77"/>
      <c r="C358" s="86"/>
      <c r="D358" s="86"/>
      <c r="S358" s="77"/>
      <c r="AG358" s="77"/>
    </row>
    <row r="359" spans="2:33" s="75" customFormat="1" ht="12.95" customHeight="1" x14ac:dyDescent="0.2">
      <c r="B359" s="77"/>
      <c r="C359" s="86"/>
      <c r="D359" s="86"/>
      <c r="S359" s="77"/>
      <c r="AG359" s="77"/>
    </row>
    <row r="360" spans="2:33" s="75" customFormat="1" ht="12.95" customHeight="1" x14ac:dyDescent="0.2">
      <c r="B360" s="77"/>
      <c r="C360" s="86"/>
      <c r="D360" s="86"/>
      <c r="S360" s="77"/>
      <c r="AG360" s="77"/>
    </row>
    <row r="361" spans="2:33" s="75" customFormat="1" ht="12.95" customHeight="1" x14ac:dyDescent="0.2">
      <c r="B361" s="77"/>
      <c r="C361" s="86"/>
      <c r="D361" s="86"/>
      <c r="S361" s="77"/>
      <c r="AG361" s="77"/>
    </row>
    <row r="362" spans="2:33" s="75" customFormat="1" ht="12.95" customHeight="1" x14ac:dyDescent="0.2">
      <c r="B362" s="77"/>
      <c r="C362" s="86"/>
      <c r="D362" s="86"/>
      <c r="S362" s="77"/>
      <c r="AG362" s="77"/>
    </row>
    <row r="363" spans="2:33" s="75" customFormat="1" ht="12.95" customHeight="1" x14ac:dyDescent="0.2">
      <c r="B363" s="77"/>
      <c r="C363" s="86"/>
      <c r="D363" s="86"/>
      <c r="S363" s="77"/>
      <c r="AG363" s="77"/>
    </row>
    <row r="364" spans="2:33" s="75" customFormat="1" ht="12.95" customHeight="1" x14ac:dyDescent="0.2">
      <c r="B364" s="77"/>
      <c r="C364" s="86"/>
      <c r="D364" s="86"/>
      <c r="S364" s="77"/>
      <c r="AG364" s="77"/>
    </row>
    <row r="365" spans="2:33" s="75" customFormat="1" ht="12.95" customHeight="1" x14ac:dyDescent="0.2">
      <c r="B365" s="77"/>
      <c r="C365" s="86"/>
      <c r="D365" s="86"/>
      <c r="S365" s="77"/>
      <c r="AG365" s="77"/>
    </row>
    <row r="366" spans="2:33" s="75" customFormat="1" ht="12.95" customHeight="1" x14ac:dyDescent="0.2">
      <c r="B366" s="77"/>
      <c r="C366" s="86"/>
      <c r="D366" s="86"/>
      <c r="S366" s="77"/>
      <c r="AG366" s="77"/>
    </row>
    <row r="367" spans="2:33" s="75" customFormat="1" ht="12.95" customHeight="1" x14ac:dyDescent="0.2">
      <c r="B367" s="77"/>
      <c r="C367" s="86"/>
      <c r="D367" s="86"/>
      <c r="S367" s="77"/>
      <c r="AG367" s="77"/>
    </row>
    <row r="368" spans="2:33" s="75" customFormat="1" ht="12.95" customHeight="1" x14ac:dyDescent="0.2">
      <c r="B368" s="77"/>
      <c r="C368" s="86"/>
      <c r="D368" s="86"/>
      <c r="S368" s="77"/>
      <c r="AG368" s="77"/>
    </row>
    <row r="369" spans="2:33" s="75" customFormat="1" ht="12.95" customHeight="1" x14ac:dyDescent="0.2">
      <c r="B369" s="77"/>
      <c r="C369" s="86"/>
      <c r="D369" s="86"/>
      <c r="S369" s="77"/>
      <c r="AG369" s="77"/>
    </row>
    <row r="370" spans="2:33" s="75" customFormat="1" ht="12.95" customHeight="1" x14ac:dyDescent="0.2">
      <c r="B370" s="77"/>
      <c r="C370" s="86"/>
      <c r="D370" s="86"/>
      <c r="S370" s="77"/>
      <c r="AG370" s="77"/>
    </row>
    <row r="371" spans="2:33" s="75" customFormat="1" ht="12.95" customHeight="1" x14ac:dyDescent="0.2">
      <c r="B371" s="77"/>
      <c r="C371" s="86"/>
      <c r="D371" s="86"/>
      <c r="S371" s="77"/>
      <c r="AG371" s="77"/>
    </row>
    <row r="372" spans="2:33" s="75" customFormat="1" ht="12.95" customHeight="1" x14ac:dyDescent="0.2">
      <c r="B372" s="77"/>
      <c r="C372" s="86"/>
      <c r="D372" s="86"/>
      <c r="S372" s="77"/>
      <c r="AG372" s="77"/>
    </row>
    <row r="373" spans="2:33" s="75" customFormat="1" ht="12.95" customHeight="1" x14ac:dyDescent="0.2">
      <c r="B373" s="77"/>
      <c r="C373" s="86"/>
      <c r="D373" s="86"/>
      <c r="S373" s="77"/>
      <c r="AG373" s="77"/>
    </row>
    <row r="374" spans="2:33" s="75" customFormat="1" ht="12.95" customHeight="1" x14ac:dyDescent="0.2">
      <c r="B374" s="77"/>
      <c r="C374" s="86"/>
      <c r="D374" s="86"/>
      <c r="S374" s="77"/>
      <c r="AG374" s="77"/>
    </row>
    <row r="375" spans="2:33" s="75" customFormat="1" ht="12.95" customHeight="1" x14ac:dyDescent="0.2">
      <c r="B375" s="77"/>
      <c r="C375" s="86"/>
      <c r="D375" s="86"/>
      <c r="S375" s="77"/>
      <c r="AG375" s="77"/>
    </row>
    <row r="376" spans="2:33" s="75" customFormat="1" ht="12.95" customHeight="1" x14ac:dyDescent="0.2">
      <c r="B376" s="77"/>
      <c r="C376" s="86"/>
      <c r="D376" s="86"/>
      <c r="S376" s="77"/>
      <c r="AG376" s="77"/>
    </row>
    <row r="377" spans="2:33" s="75" customFormat="1" ht="12.95" customHeight="1" x14ac:dyDescent="0.2">
      <c r="B377" s="77"/>
      <c r="C377" s="86"/>
      <c r="D377" s="86"/>
      <c r="S377" s="77"/>
      <c r="AG377" s="77"/>
    </row>
    <row r="378" spans="2:33" s="75" customFormat="1" ht="12.95" customHeight="1" x14ac:dyDescent="0.2">
      <c r="B378" s="77"/>
      <c r="C378" s="86"/>
      <c r="D378" s="86"/>
      <c r="S378" s="77"/>
      <c r="AG378" s="77"/>
    </row>
    <row r="379" spans="2:33" s="75" customFormat="1" ht="12.95" customHeight="1" x14ac:dyDescent="0.2">
      <c r="B379" s="77"/>
      <c r="C379" s="86"/>
      <c r="D379" s="86"/>
      <c r="S379" s="77"/>
      <c r="AG379" s="77"/>
    </row>
    <row r="380" spans="2:33" s="75" customFormat="1" ht="12.95" customHeight="1" x14ac:dyDescent="0.2">
      <c r="B380" s="77"/>
      <c r="C380" s="86"/>
      <c r="D380" s="86"/>
      <c r="S380" s="77"/>
      <c r="AG380" s="77"/>
    </row>
    <row r="381" spans="2:33" s="75" customFormat="1" ht="12.95" customHeight="1" x14ac:dyDescent="0.2">
      <c r="B381" s="77"/>
      <c r="C381" s="86"/>
      <c r="D381" s="86"/>
      <c r="S381" s="77"/>
      <c r="AG381" s="77"/>
    </row>
    <row r="382" spans="2:33" s="75" customFormat="1" ht="12.95" customHeight="1" x14ac:dyDescent="0.2">
      <c r="B382" s="77"/>
      <c r="C382" s="86"/>
      <c r="D382" s="86"/>
      <c r="S382" s="77"/>
      <c r="AG382" s="77"/>
    </row>
    <row r="383" spans="2:33" s="75" customFormat="1" ht="12.95" customHeight="1" x14ac:dyDescent="0.2">
      <c r="B383" s="77"/>
      <c r="C383" s="86"/>
      <c r="D383" s="86"/>
      <c r="S383" s="77"/>
      <c r="AG383" s="77"/>
    </row>
    <row r="384" spans="2:33" s="75" customFormat="1" ht="12.95" customHeight="1" x14ac:dyDescent="0.2">
      <c r="B384" s="77"/>
      <c r="C384" s="86"/>
      <c r="D384" s="86"/>
      <c r="S384" s="77"/>
      <c r="AG384" s="77"/>
    </row>
    <row r="385" spans="2:33" s="75" customFormat="1" ht="12.95" customHeight="1" x14ac:dyDescent="0.2">
      <c r="B385" s="77"/>
      <c r="C385" s="86"/>
      <c r="D385" s="86"/>
      <c r="S385" s="77"/>
      <c r="AG385" s="77"/>
    </row>
    <row r="386" spans="2:33" s="75" customFormat="1" ht="12.95" customHeight="1" x14ac:dyDescent="0.2">
      <c r="B386" s="77"/>
      <c r="C386" s="86"/>
      <c r="D386" s="86"/>
      <c r="S386" s="77"/>
      <c r="AG386" s="77"/>
    </row>
    <row r="387" spans="2:33" s="75" customFormat="1" ht="12.95" customHeight="1" x14ac:dyDescent="0.2">
      <c r="B387" s="77"/>
      <c r="C387" s="86"/>
      <c r="D387" s="86"/>
      <c r="S387" s="77"/>
      <c r="AG387" s="77"/>
    </row>
    <row r="388" spans="2:33" s="75" customFormat="1" ht="12.95" customHeight="1" x14ac:dyDescent="0.2">
      <c r="B388" s="77"/>
      <c r="C388" s="86"/>
      <c r="D388" s="86"/>
      <c r="S388" s="77"/>
      <c r="AG388" s="77"/>
    </row>
    <row r="389" spans="2:33" s="75" customFormat="1" ht="12.95" customHeight="1" x14ac:dyDescent="0.2">
      <c r="B389" s="77"/>
      <c r="C389" s="86"/>
      <c r="D389" s="86"/>
      <c r="S389" s="77"/>
      <c r="AG389" s="77"/>
    </row>
    <row r="390" spans="2:33" s="75" customFormat="1" ht="12.95" customHeight="1" x14ac:dyDescent="0.2">
      <c r="B390" s="77"/>
      <c r="C390" s="86"/>
      <c r="D390" s="86"/>
      <c r="S390" s="77"/>
      <c r="AG390" s="77"/>
    </row>
    <row r="391" spans="2:33" s="75" customFormat="1" ht="12.95" customHeight="1" x14ac:dyDescent="0.2">
      <c r="B391" s="77"/>
      <c r="C391" s="86"/>
      <c r="D391" s="86"/>
      <c r="S391" s="77"/>
      <c r="AG391" s="77"/>
    </row>
    <row r="392" spans="2:33" s="75" customFormat="1" ht="12.95" customHeight="1" x14ac:dyDescent="0.2">
      <c r="B392" s="77"/>
      <c r="C392" s="86"/>
      <c r="D392" s="86"/>
      <c r="S392" s="77"/>
      <c r="AG392" s="77"/>
    </row>
    <row r="393" spans="2:33" s="75" customFormat="1" ht="12.95" customHeight="1" x14ac:dyDescent="0.2">
      <c r="B393" s="77"/>
      <c r="C393" s="86"/>
      <c r="D393" s="86"/>
      <c r="S393" s="77"/>
      <c r="AG393" s="77"/>
    </row>
    <row r="394" spans="2:33" s="75" customFormat="1" ht="12.95" customHeight="1" x14ac:dyDescent="0.2">
      <c r="B394" s="77"/>
      <c r="C394" s="86"/>
      <c r="D394" s="86"/>
      <c r="S394" s="77"/>
      <c r="AG394" s="77"/>
    </row>
    <row r="395" spans="2:33" s="75" customFormat="1" ht="12.95" customHeight="1" x14ac:dyDescent="0.2">
      <c r="B395" s="77"/>
      <c r="C395" s="86"/>
      <c r="D395" s="86"/>
      <c r="S395" s="77"/>
      <c r="AG395" s="77"/>
    </row>
    <row r="396" spans="2:33" s="75" customFormat="1" ht="12.95" customHeight="1" x14ac:dyDescent="0.2">
      <c r="B396" s="77"/>
      <c r="C396" s="86"/>
      <c r="D396" s="86"/>
      <c r="S396" s="77"/>
      <c r="AG396" s="77"/>
    </row>
    <row r="397" spans="2:33" s="75" customFormat="1" ht="12.95" customHeight="1" x14ac:dyDescent="0.2">
      <c r="B397" s="77"/>
      <c r="C397" s="86"/>
      <c r="D397" s="86"/>
      <c r="S397" s="77"/>
      <c r="AG397" s="77"/>
    </row>
    <row r="398" spans="2:33" s="75" customFormat="1" ht="12.95" customHeight="1" x14ac:dyDescent="0.2">
      <c r="B398" s="77"/>
      <c r="C398" s="86"/>
      <c r="D398" s="86"/>
      <c r="S398" s="77"/>
      <c r="AG398" s="77"/>
    </row>
    <row r="399" spans="2:33" s="75" customFormat="1" ht="12.95" customHeight="1" x14ac:dyDescent="0.2">
      <c r="B399" s="77"/>
      <c r="C399" s="86"/>
      <c r="D399" s="86"/>
      <c r="S399" s="77"/>
      <c r="AG399" s="77"/>
    </row>
    <row r="400" spans="2:33" s="75" customFormat="1" ht="12.95" customHeight="1" x14ac:dyDescent="0.2">
      <c r="B400" s="77"/>
      <c r="C400" s="86"/>
      <c r="D400" s="86"/>
      <c r="S400" s="77"/>
      <c r="AG400" s="77"/>
    </row>
    <row r="401" spans="3:64" x14ac:dyDescent="0.2">
      <c r="C401" s="6"/>
      <c r="D401" s="6"/>
      <c r="AA401" s="50"/>
      <c r="AB401" s="50"/>
      <c r="AC401" s="50"/>
      <c r="AD401" s="50"/>
      <c r="AE401" s="50"/>
      <c r="AG401" s="61"/>
      <c r="AN401" s="50"/>
      <c r="AO401" s="50"/>
      <c r="AP401" s="50"/>
      <c r="AQ401" s="50"/>
      <c r="AR401" s="50"/>
      <c r="AS401" s="50"/>
      <c r="AT401" s="50"/>
      <c r="AU401" s="50"/>
    </row>
    <row r="402" spans="3:64" x14ac:dyDescent="0.2">
      <c r="C402" s="6"/>
      <c r="D402" s="6"/>
      <c r="AA402" s="50"/>
      <c r="AB402" s="50"/>
      <c r="AC402" s="50"/>
      <c r="AD402" s="50"/>
      <c r="AE402" s="50"/>
      <c r="AG402" s="61"/>
      <c r="AN402" s="50"/>
      <c r="AO402" s="50"/>
      <c r="AP402" s="50"/>
      <c r="AQ402" s="50"/>
      <c r="AR402" s="50"/>
      <c r="AS402" s="50"/>
      <c r="AT402" s="50"/>
      <c r="AU402" s="50"/>
    </row>
    <row r="403" spans="3:64" x14ac:dyDescent="0.2">
      <c r="C403" s="6"/>
      <c r="D403" s="6"/>
      <c r="AA403" s="50"/>
      <c r="AB403" s="50"/>
      <c r="AC403" s="50"/>
      <c r="AD403" s="50"/>
      <c r="AE403" s="50"/>
      <c r="AG403" s="61"/>
      <c r="AN403" s="50"/>
      <c r="AO403" s="50"/>
      <c r="AP403" s="50"/>
      <c r="AQ403" s="50"/>
      <c r="AR403" s="50"/>
      <c r="AS403" s="50"/>
      <c r="AT403" s="50"/>
      <c r="AU403" s="50"/>
    </row>
    <row r="404" spans="3:64" x14ac:dyDescent="0.2">
      <c r="C404" s="6"/>
      <c r="D404" s="6"/>
      <c r="AA404" s="50"/>
      <c r="AB404" s="50"/>
      <c r="AC404" s="50"/>
      <c r="AD404" s="50"/>
      <c r="AE404" s="50"/>
      <c r="AG404" s="61"/>
      <c r="AN404" s="50"/>
      <c r="AO404" s="50"/>
      <c r="AP404" s="50"/>
      <c r="AQ404" s="50"/>
      <c r="AR404" s="50"/>
      <c r="AS404" s="50"/>
      <c r="AT404" s="50"/>
      <c r="AU404" s="50"/>
    </row>
    <row r="405" spans="3:64" x14ac:dyDescent="0.2">
      <c r="C405" s="6"/>
      <c r="D405" s="6"/>
      <c r="AA405" s="50"/>
      <c r="AB405" s="50"/>
      <c r="AC405" s="50"/>
      <c r="AD405" s="50"/>
      <c r="AE405" s="50"/>
      <c r="AG405" s="61"/>
      <c r="AN405" s="50"/>
      <c r="AO405" s="50"/>
      <c r="AP405" s="50"/>
      <c r="AQ405" s="50"/>
      <c r="AR405" s="50"/>
      <c r="AS405" s="50"/>
      <c r="AT405" s="50"/>
      <c r="AU405" s="50"/>
    </row>
    <row r="406" spans="3:64" x14ac:dyDescent="0.2">
      <c r="C406" s="6"/>
      <c r="D406" s="6"/>
      <c r="AA406" s="50"/>
      <c r="AB406" s="50"/>
      <c r="AC406" s="50"/>
      <c r="AD406" s="50"/>
      <c r="AE406" s="50"/>
      <c r="AG406" s="61"/>
      <c r="AN406" s="50"/>
      <c r="AO406" s="50"/>
      <c r="AP406" s="50"/>
      <c r="AQ406" s="50"/>
      <c r="AR406" s="50"/>
      <c r="AS406" s="50"/>
      <c r="AT406" s="50"/>
      <c r="AU406" s="50"/>
    </row>
    <row r="407" spans="3:64" x14ac:dyDescent="0.2">
      <c r="C407" s="6"/>
      <c r="D407" s="6"/>
      <c r="AA407" s="50"/>
      <c r="AB407" s="50"/>
      <c r="AC407" s="50"/>
      <c r="AD407" s="50"/>
      <c r="AE407" s="50"/>
      <c r="AG407" s="61"/>
      <c r="AN407" s="50"/>
      <c r="AO407" s="50"/>
      <c r="AP407" s="50"/>
      <c r="AQ407" s="50"/>
      <c r="AR407" s="50"/>
      <c r="AS407" s="50"/>
      <c r="AT407" s="50"/>
      <c r="AU407" s="50"/>
    </row>
    <row r="408" spans="3:64" x14ac:dyDescent="0.2">
      <c r="C408" s="6"/>
      <c r="D408" s="6"/>
      <c r="AA408" s="50"/>
      <c r="AB408" s="50"/>
      <c r="AC408" s="50"/>
      <c r="AD408" s="50"/>
      <c r="AE408" s="50"/>
      <c r="AG408" s="61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0"/>
      <c r="BI408" s="50"/>
      <c r="BJ408" s="50"/>
      <c r="BK408" s="50"/>
      <c r="BL408" s="50"/>
    </row>
    <row r="409" spans="3:64" x14ac:dyDescent="0.2">
      <c r="C409" s="6"/>
      <c r="D409" s="6"/>
      <c r="AA409" s="50"/>
      <c r="AB409" s="50"/>
      <c r="AC409" s="50"/>
      <c r="AD409" s="50"/>
      <c r="AE409" s="50"/>
      <c r="AG409" s="61"/>
      <c r="AN409" s="50"/>
      <c r="AO409" s="50"/>
      <c r="AP409" s="50"/>
      <c r="AQ409" s="50"/>
      <c r="AR409" s="50"/>
      <c r="AS409" s="50"/>
      <c r="AT409" s="50"/>
      <c r="AU409" s="50"/>
      <c r="AV409" s="50"/>
    </row>
    <row r="410" spans="3:64" x14ac:dyDescent="0.2">
      <c r="C410" s="6"/>
      <c r="D410" s="6"/>
      <c r="AA410" s="50"/>
      <c r="AB410" s="50"/>
      <c r="AC410" s="50"/>
      <c r="AD410" s="50"/>
      <c r="AE410" s="50"/>
      <c r="AG410" s="61"/>
      <c r="AN410" s="50"/>
      <c r="AO410" s="50"/>
      <c r="AP410" s="50"/>
      <c r="AQ410" s="50"/>
      <c r="AR410" s="50"/>
      <c r="AS410" s="50"/>
      <c r="AT410" s="50"/>
      <c r="AU410" s="50"/>
      <c r="AV410" s="50"/>
      <c r="AX410" s="50"/>
    </row>
    <row r="411" spans="3:64" x14ac:dyDescent="0.2">
      <c r="C411" s="6"/>
      <c r="D411" s="6"/>
      <c r="AA411" s="50"/>
      <c r="AB411" s="50"/>
      <c r="AC411" s="50"/>
      <c r="AD411" s="50"/>
      <c r="AE411" s="50"/>
      <c r="AG411" s="61"/>
      <c r="AN411" s="50"/>
      <c r="AO411" s="50"/>
      <c r="AP411" s="50"/>
      <c r="AQ411" s="50"/>
      <c r="AR411" s="50"/>
      <c r="AS411" s="50"/>
      <c r="AT411" s="50"/>
      <c r="AU411" s="50"/>
    </row>
    <row r="412" spans="3:64" x14ac:dyDescent="0.2">
      <c r="C412" s="6"/>
      <c r="D412" s="6"/>
      <c r="AA412" s="50"/>
      <c r="AB412" s="50"/>
      <c r="AC412" s="50"/>
      <c r="AD412" s="50"/>
      <c r="AE412" s="50"/>
      <c r="AG412" s="61"/>
      <c r="AN412" s="50"/>
      <c r="AO412" s="50"/>
      <c r="AP412" s="50"/>
      <c r="AQ412" s="50"/>
      <c r="AR412" s="50"/>
      <c r="AS412" s="50"/>
      <c r="AT412" s="50"/>
      <c r="AU412" s="50"/>
    </row>
    <row r="413" spans="3:64" x14ac:dyDescent="0.2">
      <c r="C413" s="6"/>
      <c r="D413" s="6"/>
      <c r="AA413" s="50"/>
      <c r="AB413" s="50"/>
      <c r="AC413" s="50"/>
      <c r="AD413" s="50"/>
      <c r="AE413" s="50"/>
      <c r="AG413" s="61"/>
      <c r="AN413" s="50"/>
      <c r="AO413" s="50"/>
      <c r="AP413" s="50"/>
      <c r="AQ413" s="50"/>
      <c r="AR413" s="50"/>
      <c r="AS413" s="50"/>
      <c r="AT413" s="50"/>
      <c r="AU413" s="50"/>
    </row>
    <row r="414" spans="3:64" x14ac:dyDescent="0.2">
      <c r="C414" s="6"/>
      <c r="D414" s="6"/>
      <c r="AA414" s="50"/>
      <c r="AB414" s="50"/>
      <c r="AC414" s="50"/>
      <c r="AD414" s="50"/>
      <c r="AE414" s="50"/>
      <c r="AG414" s="61"/>
      <c r="AN414" s="50"/>
      <c r="AO414" s="50"/>
      <c r="AP414" s="50"/>
      <c r="AQ414" s="50"/>
      <c r="AR414" s="50"/>
      <c r="AS414" s="50"/>
      <c r="AT414" s="50"/>
      <c r="AU414" s="50"/>
      <c r="AV414" s="50"/>
    </row>
    <row r="415" spans="3:64" x14ac:dyDescent="0.2">
      <c r="C415" s="6"/>
      <c r="D415" s="6"/>
      <c r="AA415" s="50"/>
      <c r="AB415" s="50"/>
      <c r="AC415" s="50"/>
      <c r="AD415" s="50"/>
      <c r="AE415" s="50"/>
      <c r="AG415" s="61"/>
      <c r="AN415" s="50"/>
      <c r="AO415" s="50"/>
      <c r="AP415" s="50"/>
      <c r="AQ415" s="50"/>
      <c r="AR415" s="50"/>
      <c r="AS415" s="50"/>
      <c r="AT415" s="50"/>
      <c r="AU415" s="50"/>
    </row>
    <row r="416" spans="3:64" x14ac:dyDescent="0.2">
      <c r="C416" s="6"/>
      <c r="D416" s="6"/>
      <c r="AA416" s="50"/>
      <c r="AB416" s="50"/>
      <c r="AC416" s="50"/>
      <c r="AD416" s="50"/>
      <c r="AE416" s="50"/>
      <c r="AG416" s="61"/>
      <c r="AN416" s="50"/>
      <c r="AO416" s="50"/>
      <c r="AP416" s="50"/>
      <c r="AQ416" s="50"/>
      <c r="AR416" s="50"/>
      <c r="AS416" s="50"/>
      <c r="AT416" s="50"/>
      <c r="AU416" s="50"/>
    </row>
    <row r="417" spans="3:47" x14ac:dyDescent="0.2">
      <c r="C417" s="6"/>
      <c r="D417" s="6"/>
      <c r="AA417" s="50"/>
      <c r="AB417" s="50"/>
      <c r="AC417" s="50"/>
      <c r="AD417" s="50"/>
      <c r="AE417" s="50"/>
      <c r="AG417" s="61"/>
      <c r="AN417" s="50"/>
      <c r="AO417" s="50"/>
      <c r="AP417" s="50"/>
      <c r="AQ417" s="50"/>
      <c r="AR417" s="50"/>
      <c r="AS417" s="50"/>
      <c r="AT417" s="50"/>
      <c r="AU417" s="50"/>
    </row>
    <row r="418" spans="3:47" x14ac:dyDescent="0.2">
      <c r="C418" s="6"/>
      <c r="D418" s="6"/>
      <c r="AA418" s="50"/>
      <c r="AB418" s="50"/>
      <c r="AC418" s="50"/>
      <c r="AD418" s="50"/>
      <c r="AE418" s="50"/>
      <c r="AG418" s="61"/>
      <c r="AN418" s="50"/>
      <c r="AO418" s="50"/>
      <c r="AP418" s="50"/>
      <c r="AQ418" s="50"/>
      <c r="AR418" s="50"/>
      <c r="AS418" s="50"/>
      <c r="AT418" s="50"/>
      <c r="AU418" s="50"/>
    </row>
    <row r="419" spans="3:47" x14ac:dyDescent="0.2">
      <c r="C419" s="6"/>
      <c r="D419" s="6"/>
      <c r="AA419" s="50"/>
      <c r="AB419" s="50"/>
      <c r="AC419" s="50"/>
      <c r="AD419" s="50"/>
      <c r="AE419" s="50"/>
      <c r="AG419" s="61"/>
      <c r="AN419" s="50"/>
      <c r="AO419" s="50"/>
      <c r="AP419" s="50"/>
      <c r="AQ419" s="50"/>
      <c r="AR419" s="50"/>
      <c r="AS419" s="50"/>
      <c r="AT419" s="50"/>
      <c r="AU419" s="50"/>
    </row>
    <row r="420" spans="3:47" x14ac:dyDescent="0.2">
      <c r="C420" s="6"/>
      <c r="D420" s="6"/>
      <c r="AA420" s="50"/>
      <c r="AB420" s="50"/>
      <c r="AC420" s="50"/>
      <c r="AD420" s="50"/>
      <c r="AE420" s="50"/>
      <c r="AG420" s="61"/>
      <c r="AN420" s="50"/>
      <c r="AO420" s="50"/>
      <c r="AP420" s="50"/>
      <c r="AQ420" s="50"/>
      <c r="AR420" s="50"/>
      <c r="AS420" s="50"/>
      <c r="AT420" s="50"/>
      <c r="AU420" s="50"/>
    </row>
    <row r="421" spans="3:47" x14ac:dyDescent="0.2">
      <c r="C421" s="6"/>
      <c r="D421" s="6"/>
      <c r="AA421" s="50"/>
      <c r="AB421" s="50"/>
      <c r="AC421" s="50"/>
      <c r="AD421" s="50"/>
      <c r="AE421" s="50"/>
      <c r="AG421" s="61"/>
      <c r="AN421" s="50"/>
      <c r="AO421" s="50"/>
      <c r="AP421" s="50"/>
      <c r="AQ421" s="50"/>
      <c r="AR421" s="50"/>
      <c r="AS421" s="50"/>
      <c r="AT421" s="50"/>
      <c r="AU421" s="50"/>
    </row>
    <row r="422" spans="3:47" x14ac:dyDescent="0.2">
      <c r="C422" s="6"/>
      <c r="D422" s="6"/>
      <c r="AA422" s="50"/>
      <c r="AB422" s="50"/>
      <c r="AC422" s="50"/>
      <c r="AD422" s="50"/>
      <c r="AE422" s="50"/>
      <c r="AG422" s="61"/>
      <c r="AN422" s="50"/>
      <c r="AO422" s="50"/>
      <c r="AP422" s="50"/>
      <c r="AQ422" s="50"/>
      <c r="AR422" s="50"/>
      <c r="AS422" s="50"/>
      <c r="AT422" s="50"/>
      <c r="AU422" s="50"/>
    </row>
    <row r="423" spans="3:47" x14ac:dyDescent="0.2">
      <c r="C423" s="6"/>
      <c r="D423" s="6"/>
      <c r="AA423" s="50"/>
      <c r="AB423" s="50"/>
      <c r="AC423" s="50"/>
      <c r="AD423" s="50"/>
      <c r="AE423" s="50"/>
      <c r="AG423" s="61"/>
      <c r="AN423" s="50"/>
      <c r="AO423" s="50"/>
      <c r="AP423" s="50"/>
      <c r="AQ423" s="50"/>
      <c r="AR423" s="50"/>
      <c r="AS423" s="50"/>
      <c r="AT423" s="50"/>
      <c r="AU423" s="50"/>
    </row>
    <row r="424" spans="3:47" x14ac:dyDescent="0.2">
      <c r="C424" s="6"/>
      <c r="D424" s="6"/>
      <c r="AA424" s="50"/>
      <c r="AB424" s="50"/>
      <c r="AC424" s="50"/>
      <c r="AD424" s="50"/>
      <c r="AE424" s="50"/>
      <c r="AG424" s="61"/>
      <c r="AN424" s="50"/>
      <c r="AO424" s="50"/>
      <c r="AP424" s="50"/>
      <c r="AQ424" s="50"/>
      <c r="AR424" s="50"/>
      <c r="AS424" s="50"/>
      <c r="AT424" s="50"/>
      <c r="AU424" s="50"/>
    </row>
    <row r="425" spans="3:47" x14ac:dyDescent="0.2">
      <c r="C425" s="6"/>
      <c r="D425" s="6"/>
      <c r="AA425" s="50"/>
      <c r="AB425" s="50"/>
      <c r="AC425" s="50"/>
      <c r="AD425" s="50"/>
      <c r="AE425" s="50"/>
      <c r="AG425" s="61"/>
      <c r="AN425" s="50"/>
      <c r="AO425" s="50"/>
      <c r="AP425" s="50"/>
      <c r="AQ425" s="50"/>
      <c r="AR425" s="50"/>
      <c r="AS425" s="50"/>
      <c r="AT425" s="50"/>
      <c r="AU425" s="50"/>
    </row>
    <row r="426" spans="3:47" x14ac:dyDescent="0.2">
      <c r="C426" s="6"/>
      <c r="D426" s="6"/>
      <c r="AA426" s="50"/>
      <c r="AB426" s="50"/>
      <c r="AC426" s="50"/>
      <c r="AD426" s="50"/>
      <c r="AE426" s="50"/>
      <c r="AG426" s="61"/>
      <c r="AN426" s="50"/>
      <c r="AO426" s="50"/>
      <c r="AP426" s="50"/>
      <c r="AQ426" s="50"/>
      <c r="AR426" s="50"/>
      <c r="AS426" s="50"/>
      <c r="AT426" s="50"/>
      <c r="AU426" s="50"/>
    </row>
    <row r="427" spans="3:47" x14ac:dyDescent="0.2">
      <c r="C427" s="6"/>
      <c r="D427" s="6"/>
      <c r="AA427" s="50"/>
      <c r="AB427" s="50"/>
      <c r="AC427" s="50"/>
      <c r="AD427" s="50"/>
      <c r="AE427" s="50"/>
      <c r="AG427" s="61"/>
      <c r="AN427" s="50"/>
      <c r="AO427" s="50"/>
      <c r="AP427" s="50"/>
      <c r="AQ427" s="50"/>
      <c r="AR427" s="50"/>
      <c r="AS427" s="50"/>
      <c r="AT427" s="50"/>
      <c r="AU427" s="50"/>
    </row>
    <row r="428" spans="3:47" x14ac:dyDescent="0.2">
      <c r="C428" s="6"/>
      <c r="D428" s="6"/>
      <c r="AA428" s="50"/>
      <c r="AB428" s="50"/>
      <c r="AC428" s="50"/>
      <c r="AD428" s="50"/>
      <c r="AE428" s="50"/>
      <c r="AG428" s="61"/>
      <c r="AN428" s="50"/>
      <c r="AO428" s="50"/>
      <c r="AP428" s="50"/>
      <c r="AQ428" s="50"/>
      <c r="AR428" s="50"/>
      <c r="AS428" s="50"/>
      <c r="AT428" s="50"/>
      <c r="AU428" s="50"/>
    </row>
    <row r="429" spans="3:47" x14ac:dyDescent="0.2">
      <c r="C429" s="6"/>
      <c r="D429" s="6"/>
      <c r="AA429" s="50"/>
      <c r="AB429" s="50"/>
      <c r="AC429" s="50"/>
      <c r="AD429" s="50"/>
      <c r="AE429" s="50"/>
      <c r="AG429" s="61"/>
      <c r="AN429" s="50"/>
      <c r="AO429" s="50"/>
      <c r="AP429" s="50"/>
      <c r="AQ429" s="50"/>
      <c r="AR429" s="50"/>
      <c r="AS429" s="50"/>
      <c r="AT429" s="50"/>
      <c r="AU429" s="50"/>
    </row>
    <row r="430" spans="3:47" x14ac:dyDescent="0.2">
      <c r="C430" s="6"/>
      <c r="D430" s="6"/>
      <c r="AA430" s="50"/>
      <c r="AB430" s="50"/>
      <c r="AC430" s="50"/>
      <c r="AD430" s="50"/>
      <c r="AE430" s="50"/>
      <c r="AG430" s="61"/>
      <c r="AN430" s="50"/>
      <c r="AO430" s="50"/>
      <c r="AP430" s="50"/>
      <c r="AQ430" s="50"/>
      <c r="AR430" s="50"/>
      <c r="AS430" s="50"/>
      <c r="AT430" s="50"/>
      <c r="AU430" s="50"/>
    </row>
    <row r="431" spans="3:47" x14ac:dyDescent="0.2">
      <c r="C431" s="6"/>
      <c r="D431" s="6"/>
      <c r="AA431" s="50"/>
      <c r="AB431" s="50"/>
      <c r="AC431" s="50"/>
      <c r="AD431" s="50"/>
      <c r="AE431" s="50"/>
      <c r="AG431" s="61"/>
      <c r="AN431" s="50"/>
      <c r="AO431" s="50"/>
      <c r="AP431" s="50"/>
      <c r="AQ431" s="50"/>
      <c r="AR431" s="50"/>
      <c r="AS431" s="50"/>
      <c r="AT431" s="50"/>
      <c r="AU431" s="50"/>
    </row>
    <row r="432" spans="3:47" x14ac:dyDescent="0.2">
      <c r="C432" s="6"/>
      <c r="D432" s="6"/>
      <c r="AA432" s="50"/>
      <c r="AB432" s="50"/>
      <c r="AC432" s="50"/>
      <c r="AD432" s="50"/>
      <c r="AE432" s="50"/>
      <c r="AG432" s="61"/>
      <c r="AN432" s="50"/>
      <c r="AO432" s="50"/>
      <c r="AP432" s="50"/>
      <c r="AQ432" s="50"/>
      <c r="AR432" s="50"/>
      <c r="AS432" s="50"/>
      <c r="AT432" s="50"/>
      <c r="AU432" s="50"/>
    </row>
    <row r="433" spans="3:47" x14ac:dyDescent="0.2">
      <c r="C433" s="6"/>
      <c r="D433" s="6"/>
      <c r="AA433" s="50"/>
      <c r="AB433" s="50"/>
      <c r="AC433" s="50"/>
      <c r="AD433" s="50"/>
      <c r="AE433" s="50"/>
      <c r="AG433" s="61"/>
      <c r="AN433" s="50"/>
      <c r="AO433" s="50"/>
      <c r="AP433" s="50"/>
      <c r="AQ433" s="50"/>
      <c r="AR433" s="50"/>
      <c r="AS433" s="50"/>
      <c r="AT433" s="50"/>
      <c r="AU433" s="50"/>
    </row>
    <row r="434" spans="3:47" x14ac:dyDescent="0.2">
      <c r="C434" s="6"/>
      <c r="D434" s="6"/>
      <c r="AA434" s="50"/>
      <c r="AB434" s="50"/>
      <c r="AC434" s="50"/>
      <c r="AD434" s="50"/>
      <c r="AE434" s="50"/>
      <c r="AG434" s="61"/>
      <c r="AN434" s="50"/>
      <c r="AO434" s="50"/>
      <c r="AP434" s="50"/>
      <c r="AQ434" s="50"/>
      <c r="AR434" s="50"/>
      <c r="AS434" s="50"/>
      <c r="AT434" s="50"/>
      <c r="AU434" s="50"/>
    </row>
    <row r="435" spans="3:47" x14ac:dyDescent="0.2">
      <c r="C435" s="6"/>
      <c r="D435" s="6"/>
      <c r="AA435" s="50"/>
      <c r="AB435" s="50"/>
      <c r="AC435" s="50"/>
      <c r="AD435" s="50"/>
      <c r="AE435" s="50"/>
      <c r="AG435" s="61"/>
      <c r="AN435" s="50"/>
      <c r="AO435" s="50"/>
      <c r="AP435" s="50"/>
      <c r="AQ435" s="50"/>
      <c r="AR435" s="50"/>
      <c r="AS435" s="50"/>
      <c r="AT435" s="50"/>
      <c r="AU435" s="50"/>
    </row>
    <row r="436" spans="3:47" x14ac:dyDescent="0.2">
      <c r="C436" s="6"/>
      <c r="D436" s="6"/>
      <c r="AA436" s="50"/>
      <c r="AB436" s="50"/>
      <c r="AC436" s="50"/>
      <c r="AD436" s="50"/>
      <c r="AE436" s="50"/>
      <c r="AG436" s="61"/>
      <c r="AN436" s="50"/>
      <c r="AO436" s="50"/>
      <c r="AP436" s="50"/>
      <c r="AQ436" s="50"/>
      <c r="AR436" s="50"/>
      <c r="AS436" s="50"/>
      <c r="AT436" s="50"/>
      <c r="AU436" s="50"/>
    </row>
    <row r="437" spans="3:47" x14ac:dyDescent="0.2">
      <c r="C437" s="6"/>
      <c r="D437" s="6"/>
      <c r="AA437" s="50"/>
      <c r="AB437" s="50"/>
      <c r="AC437" s="50"/>
      <c r="AD437" s="50"/>
      <c r="AE437" s="50"/>
      <c r="AG437" s="61"/>
      <c r="AN437" s="50"/>
      <c r="AO437" s="50"/>
      <c r="AP437" s="50"/>
      <c r="AQ437" s="50"/>
      <c r="AR437" s="50"/>
      <c r="AS437" s="50"/>
      <c r="AT437" s="50"/>
      <c r="AU437" s="50"/>
    </row>
    <row r="438" spans="3:47" x14ac:dyDescent="0.2">
      <c r="C438" s="6"/>
      <c r="D438" s="6"/>
      <c r="AA438" s="50"/>
      <c r="AB438" s="50"/>
      <c r="AC438" s="50"/>
      <c r="AD438" s="50"/>
      <c r="AE438" s="50"/>
      <c r="AG438" s="61"/>
      <c r="AN438" s="50"/>
      <c r="AO438" s="50"/>
      <c r="AP438" s="50"/>
      <c r="AQ438" s="50"/>
      <c r="AR438" s="50"/>
      <c r="AS438" s="50"/>
      <c r="AT438" s="50"/>
      <c r="AU438" s="50"/>
    </row>
    <row r="439" spans="3:47" x14ac:dyDescent="0.2">
      <c r="C439" s="6"/>
      <c r="D439" s="6"/>
      <c r="AA439" s="50"/>
      <c r="AB439" s="50"/>
      <c r="AC439" s="50"/>
      <c r="AD439" s="50"/>
      <c r="AE439" s="50"/>
      <c r="AG439" s="61"/>
      <c r="AN439" s="50"/>
      <c r="AO439" s="50"/>
      <c r="AP439" s="50"/>
      <c r="AQ439" s="50"/>
      <c r="AR439" s="50"/>
      <c r="AS439" s="50"/>
      <c r="AT439" s="50"/>
      <c r="AU439" s="50"/>
    </row>
    <row r="440" spans="3:47" x14ac:dyDescent="0.2">
      <c r="C440" s="6"/>
      <c r="D440" s="6"/>
      <c r="AA440" s="50"/>
      <c r="AB440" s="50"/>
      <c r="AC440" s="50"/>
      <c r="AD440" s="50"/>
      <c r="AE440" s="50"/>
      <c r="AG440" s="61"/>
      <c r="AN440" s="50"/>
      <c r="AO440" s="50"/>
      <c r="AP440" s="50"/>
      <c r="AQ440" s="50"/>
      <c r="AR440" s="50"/>
      <c r="AS440" s="50"/>
      <c r="AT440" s="50"/>
      <c r="AU440" s="50"/>
    </row>
    <row r="441" spans="3:47" x14ac:dyDescent="0.2">
      <c r="C441" s="6"/>
      <c r="D441" s="6"/>
      <c r="AA441" s="50"/>
      <c r="AB441" s="50"/>
      <c r="AC441" s="50"/>
      <c r="AD441" s="50"/>
      <c r="AE441" s="50"/>
      <c r="AG441" s="61"/>
      <c r="AN441" s="50"/>
      <c r="AO441" s="50"/>
      <c r="AP441" s="50"/>
      <c r="AQ441" s="50"/>
      <c r="AR441" s="50"/>
      <c r="AS441" s="50"/>
      <c r="AT441" s="50"/>
      <c r="AU441" s="50"/>
    </row>
    <row r="442" spans="3:47" x14ac:dyDescent="0.2">
      <c r="C442" s="6"/>
      <c r="D442" s="6"/>
      <c r="AA442" s="50"/>
      <c r="AB442" s="50"/>
      <c r="AC442" s="50"/>
      <c r="AD442" s="50"/>
      <c r="AE442" s="50"/>
      <c r="AG442" s="61"/>
      <c r="AN442" s="50"/>
      <c r="AO442" s="50"/>
      <c r="AP442" s="50"/>
      <c r="AQ442" s="50"/>
      <c r="AR442" s="50"/>
      <c r="AS442" s="50"/>
      <c r="AT442" s="50"/>
      <c r="AU442" s="50"/>
    </row>
    <row r="443" spans="3:47" x14ac:dyDescent="0.2">
      <c r="C443" s="6"/>
      <c r="D443" s="6"/>
      <c r="AA443" s="50"/>
      <c r="AB443" s="50"/>
      <c r="AC443" s="50"/>
      <c r="AD443" s="50"/>
      <c r="AE443" s="50"/>
      <c r="AG443" s="61"/>
      <c r="AN443" s="50"/>
      <c r="AO443" s="50"/>
      <c r="AP443" s="50"/>
      <c r="AQ443" s="50"/>
      <c r="AR443" s="50"/>
      <c r="AS443" s="50"/>
      <c r="AT443" s="50"/>
      <c r="AU443" s="50"/>
    </row>
    <row r="444" spans="3:47" x14ac:dyDescent="0.2">
      <c r="C444" s="6"/>
      <c r="D444" s="6"/>
      <c r="AA444" s="50"/>
      <c r="AB444" s="50"/>
      <c r="AC444" s="50"/>
      <c r="AD444" s="50"/>
      <c r="AE444" s="50"/>
      <c r="AG444" s="61"/>
      <c r="AN444" s="50"/>
      <c r="AO444" s="50"/>
      <c r="AP444" s="50"/>
      <c r="AQ444" s="50"/>
      <c r="AR444" s="50"/>
      <c r="AS444" s="50"/>
      <c r="AT444" s="50"/>
      <c r="AU444" s="50"/>
    </row>
    <row r="445" spans="3:47" x14ac:dyDescent="0.2">
      <c r="C445" s="6"/>
      <c r="D445" s="6"/>
      <c r="AA445" s="50"/>
      <c r="AB445" s="50"/>
      <c r="AC445" s="50"/>
      <c r="AD445" s="50"/>
      <c r="AE445" s="50"/>
      <c r="AG445" s="61"/>
      <c r="AN445" s="50"/>
      <c r="AO445" s="50"/>
      <c r="AP445" s="50"/>
      <c r="AQ445" s="50"/>
      <c r="AR445" s="50"/>
      <c r="AS445" s="50"/>
      <c r="AT445" s="50"/>
      <c r="AU445" s="50"/>
    </row>
    <row r="446" spans="3:47" x14ac:dyDescent="0.2">
      <c r="C446" s="6"/>
      <c r="D446" s="6"/>
      <c r="AA446" s="50"/>
      <c r="AB446" s="50"/>
      <c r="AC446" s="50"/>
      <c r="AD446" s="50"/>
      <c r="AE446" s="50"/>
      <c r="AG446" s="61"/>
      <c r="AN446" s="50"/>
      <c r="AO446" s="50"/>
      <c r="AP446" s="50"/>
      <c r="AQ446" s="50"/>
      <c r="AR446" s="50"/>
      <c r="AS446" s="50"/>
      <c r="AT446" s="50"/>
      <c r="AU446" s="50"/>
    </row>
    <row r="447" spans="3:47" x14ac:dyDescent="0.2">
      <c r="C447" s="6"/>
      <c r="D447" s="6"/>
      <c r="AA447" s="50"/>
      <c r="AB447" s="50"/>
      <c r="AC447" s="50"/>
      <c r="AD447" s="50"/>
      <c r="AE447" s="50"/>
      <c r="AG447" s="61"/>
      <c r="AN447" s="50"/>
      <c r="AO447" s="50"/>
      <c r="AP447" s="50"/>
      <c r="AQ447" s="50"/>
      <c r="AR447" s="50"/>
      <c r="AS447" s="50"/>
      <c r="AT447" s="50"/>
      <c r="AU447" s="50"/>
    </row>
    <row r="448" spans="3:47" x14ac:dyDescent="0.2">
      <c r="C448" s="6"/>
      <c r="D448" s="6"/>
      <c r="AA448" s="50"/>
      <c r="AB448" s="50"/>
      <c r="AC448" s="50"/>
      <c r="AD448" s="50"/>
      <c r="AE448" s="50"/>
      <c r="AG448" s="61"/>
      <c r="AN448" s="50"/>
      <c r="AO448" s="50"/>
      <c r="AP448" s="50"/>
      <c r="AQ448" s="50"/>
      <c r="AR448" s="50"/>
      <c r="AS448" s="50"/>
      <c r="AT448" s="50"/>
      <c r="AU448" s="50"/>
    </row>
    <row r="449" spans="3:47" x14ac:dyDescent="0.2">
      <c r="C449" s="6"/>
      <c r="D449" s="6"/>
      <c r="AA449" s="50"/>
      <c r="AB449" s="50"/>
      <c r="AC449" s="50"/>
      <c r="AD449" s="50"/>
      <c r="AE449" s="50"/>
      <c r="AG449" s="61"/>
      <c r="AN449" s="50"/>
      <c r="AO449" s="50"/>
      <c r="AP449" s="50"/>
      <c r="AQ449" s="50"/>
      <c r="AR449" s="50"/>
      <c r="AS449" s="50"/>
      <c r="AT449" s="50"/>
      <c r="AU449" s="50"/>
    </row>
    <row r="450" spans="3:47" x14ac:dyDescent="0.2">
      <c r="C450" s="6"/>
      <c r="D450" s="6"/>
      <c r="AA450" s="50"/>
      <c r="AB450" s="50"/>
      <c r="AC450" s="50"/>
      <c r="AD450" s="50"/>
      <c r="AE450" s="50"/>
      <c r="AG450" s="61"/>
      <c r="AN450" s="50"/>
      <c r="AO450" s="50"/>
      <c r="AP450" s="50"/>
      <c r="AQ450" s="50"/>
      <c r="AR450" s="50"/>
      <c r="AS450" s="50"/>
      <c r="AT450" s="50"/>
      <c r="AU450" s="50"/>
    </row>
    <row r="451" spans="3:47" x14ac:dyDescent="0.2">
      <c r="C451" s="6"/>
      <c r="D451" s="6"/>
      <c r="AA451" s="50"/>
      <c r="AB451" s="50"/>
      <c r="AC451" s="50"/>
      <c r="AD451" s="50"/>
      <c r="AE451" s="50"/>
      <c r="AG451" s="61"/>
      <c r="AN451" s="50"/>
      <c r="AO451" s="50"/>
      <c r="AP451" s="50"/>
      <c r="AQ451" s="50"/>
      <c r="AR451" s="50"/>
      <c r="AS451" s="50"/>
      <c r="AT451" s="50"/>
      <c r="AU451" s="50"/>
    </row>
    <row r="452" spans="3:47" x14ac:dyDescent="0.2">
      <c r="C452" s="6"/>
      <c r="D452" s="6"/>
      <c r="AA452" s="50"/>
      <c r="AB452" s="50"/>
      <c r="AC452" s="50"/>
      <c r="AD452" s="50"/>
      <c r="AE452" s="50"/>
      <c r="AG452" s="61"/>
      <c r="AN452" s="50"/>
      <c r="AO452" s="50"/>
      <c r="AP452" s="50"/>
      <c r="AQ452" s="50"/>
      <c r="AR452" s="50"/>
      <c r="AS452" s="50"/>
      <c r="AT452" s="50"/>
      <c r="AU452" s="50"/>
    </row>
    <row r="453" spans="3:47" x14ac:dyDescent="0.2">
      <c r="C453" s="6"/>
      <c r="D453" s="6"/>
      <c r="AA453" s="50"/>
      <c r="AB453" s="50"/>
      <c r="AC453" s="50"/>
      <c r="AD453" s="50"/>
      <c r="AE453" s="50"/>
      <c r="AG453" s="61"/>
      <c r="AN453" s="50"/>
      <c r="AO453" s="50"/>
      <c r="AP453" s="50"/>
      <c r="AQ453" s="50"/>
      <c r="AR453" s="50"/>
      <c r="AS453" s="50"/>
      <c r="AT453" s="50"/>
      <c r="AU453" s="50"/>
    </row>
    <row r="454" spans="3:47" x14ac:dyDescent="0.2">
      <c r="C454" s="6"/>
      <c r="D454" s="6"/>
      <c r="AA454" s="50"/>
      <c r="AB454" s="50"/>
      <c r="AC454" s="50"/>
      <c r="AD454" s="50"/>
      <c r="AE454" s="50"/>
      <c r="AG454" s="61"/>
      <c r="AN454" s="50"/>
      <c r="AO454" s="50"/>
      <c r="AP454" s="50"/>
      <c r="AQ454" s="50"/>
      <c r="AR454" s="50"/>
      <c r="AS454" s="50"/>
      <c r="AT454" s="50"/>
      <c r="AU454" s="50"/>
    </row>
    <row r="455" spans="3:47" x14ac:dyDescent="0.2">
      <c r="C455" s="6"/>
      <c r="D455" s="6"/>
      <c r="AA455" s="50"/>
      <c r="AB455" s="50"/>
      <c r="AC455" s="50"/>
      <c r="AD455" s="50"/>
      <c r="AE455" s="50"/>
      <c r="AG455" s="61"/>
      <c r="AN455" s="50"/>
      <c r="AO455" s="50"/>
      <c r="AP455" s="50"/>
      <c r="AQ455" s="50"/>
      <c r="AR455" s="50"/>
      <c r="AS455" s="50"/>
      <c r="AT455" s="50"/>
      <c r="AU455" s="50"/>
    </row>
    <row r="456" spans="3:47" x14ac:dyDescent="0.2">
      <c r="C456" s="6"/>
      <c r="D456" s="6"/>
      <c r="AA456" s="50"/>
      <c r="AB456" s="50"/>
      <c r="AC456" s="50"/>
      <c r="AD456" s="50"/>
      <c r="AE456" s="50"/>
      <c r="AG456" s="61"/>
      <c r="AN456" s="50"/>
      <c r="AO456" s="50"/>
      <c r="AP456" s="50"/>
      <c r="AQ456" s="50"/>
      <c r="AR456" s="50"/>
      <c r="AS456" s="50"/>
      <c r="AT456" s="50"/>
      <c r="AU456" s="50"/>
    </row>
    <row r="457" spans="3:47" x14ac:dyDescent="0.2">
      <c r="C457" s="6"/>
      <c r="D457" s="6"/>
      <c r="AA457" s="50"/>
      <c r="AB457" s="50"/>
      <c r="AC457" s="50"/>
      <c r="AD457" s="50"/>
      <c r="AE457" s="50"/>
      <c r="AG457" s="61"/>
      <c r="AN457" s="50"/>
      <c r="AO457" s="50"/>
      <c r="AP457" s="50"/>
      <c r="AQ457" s="50"/>
      <c r="AR457" s="50"/>
      <c r="AS457" s="50"/>
      <c r="AT457" s="50"/>
      <c r="AU457" s="50"/>
    </row>
    <row r="458" spans="3:47" x14ac:dyDescent="0.2">
      <c r="C458" s="6"/>
      <c r="D458" s="6"/>
      <c r="AA458" s="50"/>
      <c r="AB458" s="50"/>
      <c r="AC458" s="50"/>
      <c r="AD458" s="50"/>
      <c r="AE458" s="50"/>
      <c r="AG458" s="61"/>
      <c r="AN458" s="50"/>
      <c r="AO458" s="50"/>
      <c r="AP458" s="50"/>
      <c r="AQ458" s="50"/>
      <c r="AR458" s="50"/>
      <c r="AS458" s="50"/>
      <c r="AT458" s="50"/>
      <c r="AU458" s="50"/>
    </row>
    <row r="459" spans="3:47" x14ac:dyDescent="0.2">
      <c r="C459" s="6"/>
      <c r="D459" s="6"/>
      <c r="AA459" s="50"/>
      <c r="AB459" s="50"/>
      <c r="AC459" s="50"/>
      <c r="AD459" s="50"/>
      <c r="AE459" s="50"/>
      <c r="AG459" s="61"/>
      <c r="AN459" s="50"/>
      <c r="AO459" s="50"/>
      <c r="AP459" s="50"/>
      <c r="AQ459" s="50"/>
      <c r="AR459" s="50"/>
      <c r="AS459" s="50"/>
      <c r="AT459" s="50"/>
      <c r="AU459" s="50"/>
    </row>
    <row r="460" spans="3:47" x14ac:dyDescent="0.2">
      <c r="C460" s="6"/>
      <c r="D460" s="6"/>
      <c r="AA460" s="50"/>
      <c r="AB460" s="50"/>
      <c r="AC460" s="50"/>
      <c r="AD460" s="50"/>
      <c r="AE460" s="50"/>
      <c r="AG460" s="61"/>
      <c r="AN460" s="50"/>
      <c r="AO460" s="50"/>
      <c r="AP460" s="50"/>
      <c r="AQ460" s="50"/>
      <c r="AR460" s="50"/>
      <c r="AS460" s="50"/>
      <c r="AT460" s="50"/>
      <c r="AU460" s="50"/>
    </row>
    <row r="461" spans="3:47" x14ac:dyDescent="0.2">
      <c r="C461" s="6"/>
      <c r="D461" s="6"/>
      <c r="AA461" s="50"/>
      <c r="AB461" s="50"/>
      <c r="AC461" s="50"/>
      <c r="AD461" s="50"/>
      <c r="AE461" s="50"/>
      <c r="AG461" s="61"/>
      <c r="AN461" s="50"/>
      <c r="AO461" s="50"/>
      <c r="AP461" s="50"/>
      <c r="AQ461" s="50"/>
      <c r="AR461" s="50"/>
      <c r="AS461" s="50"/>
      <c r="AT461" s="50"/>
      <c r="AU461" s="50"/>
    </row>
    <row r="462" spans="3:47" x14ac:dyDescent="0.2">
      <c r="C462" s="6"/>
      <c r="D462" s="6"/>
      <c r="AA462" s="50"/>
      <c r="AB462" s="50"/>
      <c r="AC462" s="50"/>
      <c r="AD462" s="50"/>
      <c r="AE462" s="50"/>
      <c r="AG462" s="61"/>
      <c r="AN462" s="50"/>
      <c r="AO462" s="50"/>
      <c r="AP462" s="50"/>
      <c r="AQ462" s="50"/>
      <c r="AR462" s="50"/>
      <c r="AS462" s="50"/>
      <c r="AT462" s="50"/>
      <c r="AU462" s="50"/>
    </row>
    <row r="463" spans="3:47" x14ac:dyDescent="0.2">
      <c r="C463" s="6"/>
      <c r="D463" s="6"/>
      <c r="AA463" s="50"/>
      <c r="AB463" s="50"/>
      <c r="AC463" s="50"/>
      <c r="AD463" s="50"/>
      <c r="AE463" s="50"/>
      <c r="AG463" s="61"/>
      <c r="AN463" s="50"/>
      <c r="AO463" s="50"/>
      <c r="AP463" s="50"/>
      <c r="AQ463" s="50"/>
      <c r="AR463" s="50"/>
      <c r="AS463" s="50"/>
      <c r="AT463" s="50"/>
      <c r="AU463" s="50"/>
    </row>
    <row r="464" spans="3:47" x14ac:dyDescent="0.2">
      <c r="C464" s="6"/>
      <c r="D464" s="6"/>
      <c r="AA464" s="50"/>
      <c r="AB464" s="50"/>
      <c r="AC464" s="50"/>
      <c r="AD464" s="50"/>
      <c r="AE464" s="50"/>
      <c r="AG464" s="61"/>
      <c r="AN464" s="50"/>
      <c r="AO464" s="50"/>
      <c r="AP464" s="50"/>
      <c r="AQ464" s="50"/>
      <c r="AR464" s="50"/>
      <c r="AS464" s="50"/>
      <c r="AT464" s="50"/>
      <c r="AU464" s="50"/>
    </row>
    <row r="465" spans="3:50" x14ac:dyDescent="0.2">
      <c r="C465" s="6"/>
      <c r="D465" s="6"/>
      <c r="AA465" s="50"/>
      <c r="AB465" s="50"/>
      <c r="AC465" s="50"/>
      <c r="AD465" s="50"/>
      <c r="AE465" s="50"/>
      <c r="AG465" s="61"/>
      <c r="AN465" s="50"/>
      <c r="AO465" s="50"/>
      <c r="AP465" s="50"/>
      <c r="AQ465" s="50"/>
      <c r="AR465" s="50"/>
      <c r="AS465" s="50"/>
      <c r="AT465" s="50"/>
      <c r="AU465" s="50"/>
    </row>
    <row r="466" spans="3:50" x14ac:dyDescent="0.2">
      <c r="C466" s="6"/>
      <c r="D466" s="6"/>
      <c r="AA466" s="50"/>
      <c r="AB466" s="50"/>
      <c r="AC466" s="50"/>
      <c r="AD466" s="50"/>
      <c r="AE466" s="50"/>
      <c r="AG466" s="61"/>
      <c r="AN466" s="50"/>
      <c r="AO466" s="50"/>
      <c r="AP466" s="50"/>
      <c r="AQ466" s="50"/>
      <c r="AR466" s="50"/>
      <c r="AS466" s="50"/>
      <c r="AT466" s="50"/>
      <c r="AU466" s="50"/>
    </row>
    <row r="467" spans="3:50" x14ac:dyDescent="0.2">
      <c r="C467" s="6"/>
      <c r="D467" s="6"/>
      <c r="AA467" s="50"/>
      <c r="AB467" s="50"/>
      <c r="AC467" s="50"/>
      <c r="AD467" s="50"/>
      <c r="AE467" s="50"/>
      <c r="AG467" s="61"/>
      <c r="AN467" s="50"/>
      <c r="AO467" s="50"/>
      <c r="AP467" s="50"/>
      <c r="AQ467" s="50"/>
      <c r="AR467" s="50"/>
      <c r="AS467" s="50"/>
      <c r="AT467" s="50"/>
      <c r="AU467" s="50"/>
    </row>
    <row r="468" spans="3:50" x14ac:dyDescent="0.2">
      <c r="C468" s="6"/>
      <c r="D468" s="6"/>
      <c r="AA468" s="50"/>
      <c r="AB468" s="50"/>
      <c r="AC468" s="50"/>
      <c r="AD468" s="50"/>
      <c r="AE468" s="50"/>
      <c r="AG468" s="61"/>
      <c r="AN468" s="50"/>
      <c r="AO468" s="50"/>
      <c r="AP468" s="50"/>
      <c r="AQ468" s="50"/>
      <c r="AR468" s="50"/>
      <c r="AS468" s="50"/>
      <c r="AT468" s="50"/>
      <c r="AU468" s="50"/>
    </row>
    <row r="469" spans="3:50" x14ac:dyDescent="0.2">
      <c r="C469" s="6"/>
      <c r="D469" s="6"/>
      <c r="AA469" s="50"/>
      <c r="AB469" s="50"/>
      <c r="AC469" s="50"/>
      <c r="AD469" s="50"/>
      <c r="AE469" s="50"/>
      <c r="AG469" s="61"/>
      <c r="AN469" s="50"/>
      <c r="AO469" s="50"/>
      <c r="AP469" s="50"/>
      <c r="AQ469" s="50"/>
      <c r="AR469" s="50"/>
      <c r="AS469" s="50"/>
      <c r="AT469" s="50"/>
      <c r="AU469" s="50"/>
    </row>
    <row r="470" spans="3:50" x14ac:dyDescent="0.2">
      <c r="C470" s="6"/>
      <c r="D470" s="6"/>
      <c r="AA470" s="50"/>
      <c r="AB470" s="50"/>
      <c r="AC470" s="50"/>
      <c r="AD470" s="50"/>
      <c r="AE470" s="50"/>
      <c r="AG470" s="61"/>
      <c r="AN470" s="50"/>
      <c r="AO470" s="50"/>
      <c r="AP470" s="50"/>
      <c r="AQ470" s="50"/>
      <c r="AR470" s="50"/>
      <c r="AS470" s="50"/>
      <c r="AT470" s="50"/>
      <c r="AU470" s="50"/>
    </row>
    <row r="471" spans="3:50" x14ac:dyDescent="0.2">
      <c r="C471" s="6"/>
      <c r="D471" s="6"/>
      <c r="AA471" s="50"/>
      <c r="AB471" s="50"/>
      <c r="AC471" s="50"/>
      <c r="AD471" s="50"/>
      <c r="AE471" s="50"/>
      <c r="AG471" s="61"/>
      <c r="AN471" s="50"/>
      <c r="AO471" s="50"/>
      <c r="AP471" s="50"/>
      <c r="AQ471" s="50"/>
      <c r="AR471" s="50"/>
      <c r="AS471" s="50"/>
      <c r="AT471" s="50"/>
      <c r="AU471" s="50"/>
    </row>
    <row r="472" spans="3:50" x14ac:dyDescent="0.2">
      <c r="C472" s="6"/>
      <c r="D472" s="6"/>
      <c r="AA472" s="50"/>
      <c r="AB472" s="50"/>
      <c r="AC472" s="50"/>
      <c r="AD472" s="50"/>
      <c r="AE472" s="50"/>
      <c r="AG472" s="61"/>
      <c r="AN472" s="50"/>
      <c r="AO472" s="50"/>
      <c r="AP472" s="50"/>
      <c r="AQ472" s="50"/>
      <c r="AR472" s="50"/>
      <c r="AS472" s="50"/>
      <c r="AT472" s="50"/>
      <c r="AU472" s="50"/>
      <c r="AV472" s="50"/>
      <c r="AX472" s="50"/>
    </row>
    <row r="473" spans="3:50" x14ac:dyDescent="0.2">
      <c r="C473" s="6"/>
      <c r="D473" s="6"/>
      <c r="AA473" s="50"/>
      <c r="AB473" s="50"/>
      <c r="AC473" s="50"/>
      <c r="AD473" s="50"/>
      <c r="AE473" s="50"/>
      <c r="AG473" s="61"/>
      <c r="AN473" s="50"/>
      <c r="AO473" s="50"/>
      <c r="AP473" s="50"/>
      <c r="AQ473" s="50"/>
      <c r="AR473" s="50"/>
      <c r="AS473" s="50"/>
      <c r="AT473" s="50"/>
      <c r="AU473" s="50"/>
    </row>
    <row r="474" spans="3:50" x14ac:dyDescent="0.2">
      <c r="C474" s="6"/>
      <c r="D474" s="6"/>
      <c r="AA474" s="50"/>
      <c r="AB474" s="50"/>
      <c r="AC474" s="50"/>
      <c r="AD474" s="50"/>
      <c r="AE474" s="50"/>
      <c r="AG474" s="61"/>
      <c r="AN474" s="50"/>
      <c r="AO474" s="50"/>
      <c r="AP474" s="50"/>
      <c r="AQ474" s="50"/>
      <c r="AR474" s="50"/>
      <c r="AS474" s="50"/>
      <c r="AT474" s="50"/>
      <c r="AU474" s="50"/>
    </row>
    <row r="475" spans="3:50" x14ac:dyDescent="0.2">
      <c r="C475" s="6"/>
      <c r="D475" s="6"/>
      <c r="AA475" s="50"/>
      <c r="AB475" s="50"/>
      <c r="AC475" s="50"/>
      <c r="AD475" s="50"/>
      <c r="AE475" s="50"/>
      <c r="AG475" s="61"/>
      <c r="AN475" s="50"/>
      <c r="AO475" s="50"/>
      <c r="AP475" s="50"/>
      <c r="AQ475" s="50"/>
      <c r="AR475" s="50"/>
      <c r="AS475" s="50"/>
      <c r="AT475" s="50"/>
      <c r="AU475" s="50"/>
    </row>
    <row r="476" spans="3:50" x14ac:dyDescent="0.2">
      <c r="C476" s="6"/>
      <c r="D476" s="6"/>
      <c r="AA476" s="50"/>
      <c r="AB476" s="50"/>
      <c r="AC476" s="50"/>
      <c r="AD476" s="50"/>
      <c r="AE476" s="50"/>
      <c r="AG476" s="61"/>
      <c r="AN476" s="50"/>
      <c r="AO476" s="50"/>
      <c r="AP476" s="50"/>
      <c r="AQ476" s="50"/>
      <c r="AR476" s="50"/>
      <c r="AS476" s="50"/>
      <c r="AT476" s="50"/>
      <c r="AU476" s="50"/>
    </row>
    <row r="477" spans="3:50" x14ac:dyDescent="0.2">
      <c r="C477" s="6"/>
      <c r="D477" s="6"/>
      <c r="AA477" s="50"/>
      <c r="AB477" s="50"/>
      <c r="AC477" s="50"/>
      <c r="AD477" s="50"/>
      <c r="AE477" s="50"/>
      <c r="AG477" s="61"/>
      <c r="AN477" s="50"/>
      <c r="AO477" s="50"/>
      <c r="AP477" s="50"/>
      <c r="AQ477" s="50"/>
      <c r="AR477" s="50"/>
      <c r="AS477" s="50"/>
      <c r="AT477" s="50"/>
      <c r="AU477" s="50"/>
    </row>
    <row r="478" spans="3:50" x14ac:dyDescent="0.2">
      <c r="C478" s="6"/>
      <c r="D478" s="6"/>
      <c r="AA478" s="50"/>
      <c r="AB478" s="50"/>
      <c r="AC478" s="50"/>
      <c r="AD478" s="50"/>
      <c r="AE478" s="50"/>
      <c r="AG478" s="61"/>
      <c r="AN478" s="50"/>
      <c r="AO478" s="50"/>
      <c r="AP478" s="50"/>
      <c r="AQ478" s="50"/>
      <c r="AR478" s="50"/>
      <c r="AS478" s="50"/>
      <c r="AT478" s="50"/>
      <c r="AU478" s="50"/>
    </row>
    <row r="479" spans="3:50" x14ac:dyDescent="0.2">
      <c r="C479" s="6"/>
      <c r="D479" s="6"/>
      <c r="AA479" s="50"/>
      <c r="AB479" s="50"/>
      <c r="AC479" s="50"/>
      <c r="AD479" s="50"/>
      <c r="AE479" s="50"/>
      <c r="AG479" s="61"/>
      <c r="AN479" s="50"/>
      <c r="AO479" s="50"/>
      <c r="AP479" s="50"/>
      <c r="AQ479" s="50"/>
      <c r="AR479" s="50"/>
      <c r="AS479" s="50"/>
      <c r="AT479" s="50"/>
      <c r="AU479" s="50"/>
    </row>
    <row r="480" spans="3:50" x14ac:dyDescent="0.2">
      <c r="C480" s="6"/>
      <c r="D480" s="6"/>
      <c r="AA480" s="50"/>
      <c r="AB480" s="50"/>
      <c r="AC480" s="50"/>
      <c r="AD480" s="50"/>
      <c r="AE480" s="50"/>
      <c r="AG480" s="61"/>
      <c r="AN480" s="50"/>
      <c r="AO480" s="50"/>
      <c r="AP480" s="50"/>
      <c r="AQ480" s="50"/>
      <c r="AR480" s="50"/>
      <c r="AS480" s="50"/>
      <c r="AT480" s="50"/>
      <c r="AU480" s="50"/>
    </row>
    <row r="481" spans="3:64" x14ac:dyDescent="0.2">
      <c r="C481" s="6"/>
      <c r="D481" s="6"/>
      <c r="AA481" s="50"/>
      <c r="AB481" s="50"/>
      <c r="AC481" s="50"/>
      <c r="AD481" s="50"/>
      <c r="AE481" s="50"/>
      <c r="AG481" s="61"/>
      <c r="AN481" s="50"/>
      <c r="AO481" s="50"/>
      <c r="AP481" s="50"/>
      <c r="AQ481" s="50"/>
      <c r="AR481" s="50"/>
      <c r="AS481" s="50"/>
      <c r="AT481" s="50"/>
      <c r="AU481" s="50"/>
    </row>
    <row r="482" spans="3:64" x14ac:dyDescent="0.2">
      <c r="C482" s="6"/>
      <c r="D482" s="6"/>
      <c r="AA482" s="50"/>
      <c r="AB482" s="50"/>
      <c r="AC482" s="50"/>
      <c r="AD482" s="50"/>
      <c r="AE482" s="50"/>
      <c r="AG482" s="61"/>
      <c r="AN482" s="50"/>
      <c r="AO482" s="50"/>
      <c r="AP482" s="50"/>
      <c r="AQ482" s="50"/>
      <c r="AR482" s="50"/>
      <c r="AS482" s="50"/>
      <c r="AT482" s="50"/>
      <c r="AU482" s="50"/>
    </row>
    <row r="483" spans="3:64" x14ac:dyDescent="0.2">
      <c r="C483" s="6"/>
      <c r="D483" s="6"/>
      <c r="AA483" s="50"/>
      <c r="AB483" s="50"/>
      <c r="AC483" s="50"/>
      <c r="AD483" s="50"/>
      <c r="AE483" s="50"/>
      <c r="AG483" s="61"/>
      <c r="AN483" s="50"/>
      <c r="AO483" s="50"/>
      <c r="AP483" s="50"/>
      <c r="AQ483" s="50"/>
      <c r="AR483" s="50"/>
      <c r="AS483" s="50"/>
      <c r="AT483" s="50"/>
      <c r="AU483" s="50"/>
    </row>
    <row r="484" spans="3:64" x14ac:dyDescent="0.2">
      <c r="C484" s="6"/>
      <c r="D484" s="6"/>
      <c r="AA484" s="50"/>
      <c r="AB484" s="50"/>
      <c r="AC484" s="50"/>
      <c r="AD484" s="50"/>
      <c r="AE484" s="50"/>
      <c r="AG484" s="61"/>
      <c r="AN484" s="50"/>
      <c r="AO484" s="50"/>
      <c r="AP484" s="50"/>
      <c r="AQ484" s="50"/>
      <c r="AR484" s="50"/>
      <c r="AS484" s="50"/>
      <c r="AT484" s="50"/>
      <c r="AU484" s="50"/>
    </row>
    <row r="485" spans="3:64" x14ac:dyDescent="0.2">
      <c r="C485" s="6"/>
      <c r="D485" s="6"/>
      <c r="AA485" s="50"/>
      <c r="AB485" s="50"/>
      <c r="AC485" s="50"/>
      <c r="AD485" s="50"/>
      <c r="AE485" s="50"/>
      <c r="AG485" s="61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0"/>
      <c r="AY485" s="50"/>
      <c r="AZ485" s="50"/>
      <c r="BA485" s="50"/>
      <c r="BB485" s="50"/>
      <c r="BC485" s="50"/>
      <c r="BD485" s="50"/>
      <c r="BE485" s="50"/>
      <c r="BF485" s="50"/>
      <c r="BG485" s="50"/>
      <c r="BH485" s="50"/>
      <c r="BI485" s="50"/>
      <c r="BJ485" s="50"/>
      <c r="BK485" s="50"/>
      <c r="BL485" s="50"/>
    </row>
    <row r="486" spans="3:64" x14ac:dyDescent="0.2">
      <c r="C486" s="6"/>
      <c r="D486" s="6"/>
      <c r="AA486" s="50"/>
      <c r="AB486" s="50"/>
      <c r="AC486" s="50"/>
      <c r="AD486" s="50"/>
      <c r="AE486" s="50"/>
      <c r="AG486" s="61"/>
      <c r="AN486" s="50"/>
      <c r="AO486" s="50"/>
      <c r="AP486" s="50"/>
      <c r="AQ486" s="50"/>
      <c r="AR486" s="50"/>
      <c r="AS486" s="50"/>
      <c r="AT486" s="50"/>
      <c r="AU486" s="50"/>
    </row>
    <row r="487" spans="3:64" x14ac:dyDescent="0.2">
      <c r="C487" s="6"/>
      <c r="D487" s="6"/>
      <c r="AA487" s="50"/>
      <c r="AB487" s="50"/>
      <c r="AC487" s="50"/>
      <c r="AD487" s="50"/>
      <c r="AE487" s="50"/>
      <c r="AG487" s="61"/>
      <c r="AN487" s="50"/>
      <c r="AO487" s="50"/>
      <c r="AP487" s="50"/>
      <c r="AQ487" s="50"/>
      <c r="AR487" s="50"/>
      <c r="AS487" s="50"/>
      <c r="AT487" s="50"/>
      <c r="AU487" s="50"/>
    </row>
    <row r="488" spans="3:64" x14ac:dyDescent="0.2">
      <c r="C488" s="6"/>
      <c r="D488" s="6"/>
      <c r="AA488" s="50"/>
      <c r="AB488" s="50"/>
      <c r="AC488" s="50"/>
      <c r="AD488" s="50"/>
      <c r="AE488" s="50"/>
      <c r="AG488" s="61"/>
      <c r="AN488" s="50"/>
      <c r="AO488" s="50"/>
      <c r="AP488" s="50"/>
      <c r="AQ488" s="50"/>
      <c r="AR488" s="50"/>
      <c r="AS488" s="50"/>
      <c r="AT488" s="50"/>
      <c r="AU488" s="50"/>
    </row>
    <row r="489" spans="3:64" x14ac:dyDescent="0.2">
      <c r="C489" s="6"/>
      <c r="D489" s="6"/>
      <c r="AA489" s="50"/>
      <c r="AB489" s="50"/>
      <c r="AC489" s="50"/>
      <c r="AD489" s="50"/>
      <c r="AE489" s="50"/>
      <c r="AG489" s="61"/>
      <c r="AN489" s="50"/>
      <c r="AO489" s="50"/>
      <c r="AP489" s="50"/>
      <c r="AQ489" s="50"/>
      <c r="AR489" s="50"/>
      <c r="AS489" s="50"/>
      <c r="AT489" s="50"/>
      <c r="AU489" s="50"/>
    </row>
    <row r="490" spans="3:64" x14ac:dyDescent="0.2">
      <c r="C490" s="6"/>
      <c r="D490" s="6"/>
      <c r="AA490" s="50"/>
      <c r="AB490" s="50"/>
      <c r="AC490" s="50"/>
      <c r="AD490" s="50"/>
      <c r="AE490" s="50"/>
      <c r="AG490" s="61"/>
      <c r="AN490" s="50"/>
      <c r="AO490" s="50"/>
      <c r="AP490" s="50"/>
      <c r="AQ490" s="50"/>
      <c r="AR490" s="50"/>
      <c r="AS490" s="50"/>
      <c r="AT490" s="50"/>
      <c r="AU490" s="50"/>
    </row>
    <row r="491" spans="3:64" x14ac:dyDescent="0.2">
      <c r="C491" s="6"/>
      <c r="D491" s="6"/>
      <c r="AA491" s="50"/>
      <c r="AB491" s="50"/>
      <c r="AC491" s="50"/>
      <c r="AD491" s="50"/>
      <c r="AE491" s="50"/>
      <c r="AG491" s="61"/>
      <c r="AN491" s="50"/>
      <c r="AO491" s="50"/>
      <c r="AP491" s="50"/>
      <c r="AQ491" s="50"/>
      <c r="AR491" s="50"/>
      <c r="AS491" s="50"/>
      <c r="AT491" s="50"/>
      <c r="AU491" s="50"/>
    </row>
    <row r="492" spans="3:64" x14ac:dyDescent="0.2">
      <c r="C492" s="6"/>
      <c r="D492" s="6"/>
      <c r="AA492" s="50"/>
      <c r="AB492" s="50"/>
      <c r="AC492" s="50"/>
      <c r="AD492" s="50"/>
      <c r="AE492" s="50"/>
      <c r="AG492" s="61"/>
      <c r="AN492" s="50"/>
      <c r="AO492" s="50"/>
      <c r="AP492" s="50"/>
      <c r="AQ492" s="50"/>
      <c r="AR492" s="50"/>
      <c r="AS492" s="50"/>
      <c r="AT492" s="50"/>
      <c r="AU492" s="50"/>
    </row>
    <row r="493" spans="3:64" x14ac:dyDescent="0.2">
      <c r="C493" s="6"/>
      <c r="D493" s="6"/>
      <c r="AA493" s="50"/>
      <c r="AB493" s="50"/>
      <c r="AC493" s="50"/>
      <c r="AD493" s="50"/>
      <c r="AE493" s="50"/>
      <c r="AG493" s="61"/>
      <c r="AN493" s="50"/>
      <c r="AO493" s="50"/>
      <c r="AP493" s="50"/>
      <c r="AQ493" s="50"/>
      <c r="AR493" s="50"/>
      <c r="AS493" s="50"/>
      <c r="AT493" s="50"/>
      <c r="AU493" s="50"/>
    </row>
    <row r="494" spans="3:64" x14ac:dyDescent="0.2">
      <c r="C494" s="6"/>
      <c r="D494" s="6"/>
      <c r="AA494" s="50"/>
      <c r="AB494" s="50"/>
      <c r="AC494" s="50"/>
      <c r="AD494" s="50"/>
      <c r="AE494" s="50"/>
      <c r="AG494" s="61"/>
      <c r="AN494" s="50"/>
      <c r="AO494" s="50"/>
      <c r="AP494" s="50"/>
      <c r="AQ494" s="50"/>
      <c r="AR494" s="50"/>
      <c r="AS494" s="50"/>
      <c r="AT494" s="50"/>
      <c r="AU494" s="50"/>
    </row>
    <row r="495" spans="3:64" x14ac:dyDescent="0.2">
      <c r="C495" s="6"/>
      <c r="D495" s="6"/>
      <c r="AA495" s="50"/>
      <c r="AB495" s="50"/>
      <c r="AC495" s="50"/>
      <c r="AD495" s="50"/>
      <c r="AE495" s="50"/>
      <c r="AG495" s="61"/>
      <c r="AN495" s="50"/>
      <c r="AO495" s="50"/>
      <c r="AP495" s="50"/>
      <c r="AQ495" s="50"/>
      <c r="AR495" s="50"/>
      <c r="AS495" s="50"/>
      <c r="AT495" s="50"/>
      <c r="AU495" s="50"/>
    </row>
    <row r="496" spans="3:64" x14ac:dyDescent="0.2">
      <c r="C496" s="6"/>
      <c r="D496" s="6"/>
      <c r="AA496" s="50"/>
      <c r="AB496" s="50"/>
      <c r="AC496" s="50"/>
      <c r="AD496" s="50"/>
      <c r="AE496" s="50"/>
      <c r="AG496" s="61"/>
      <c r="AN496" s="50"/>
      <c r="AO496" s="50"/>
      <c r="AP496" s="50"/>
      <c r="AQ496" s="50"/>
      <c r="AR496" s="50"/>
      <c r="AS496" s="50"/>
      <c r="AT496" s="50"/>
      <c r="AU496" s="50"/>
    </row>
    <row r="497" spans="3:47" x14ac:dyDescent="0.2">
      <c r="C497" s="6"/>
      <c r="D497" s="6"/>
      <c r="AA497" s="50"/>
      <c r="AB497" s="50"/>
      <c r="AC497" s="50"/>
      <c r="AD497" s="50"/>
      <c r="AE497" s="50"/>
      <c r="AG497" s="61"/>
      <c r="AN497" s="50"/>
      <c r="AO497" s="50"/>
      <c r="AP497" s="50"/>
      <c r="AQ497" s="50"/>
      <c r="AR497" s="50"/>
      <c r="AS497" s="50"/>
      <c r="AT497" s="50"/>
      <c r="AU497" s="50"/>
    </row>
    <row r="498" spans="3:47" x14ac:dyDescent="0.2">
      <c r="C498" s="6"/>
      <c r="D498" s="6"/>
      <c r="AA498" s="50"/>
      <c r="AB498" s="50"/>
      <c r="AC498" s="50"/>
      <c r="AD498" s="50"/>
      <c r="AE498" s="50"/>
      <c r="AG498" s="61"/>
      <c r="AN498" s="50"/>
      <c r="AO498" s="50"/>
      <c r="AP498" s="50"/>
      <c r="AQ498" s="50"/>
      <c r="AR498" s="50"/>
      <c r="AS498" s="50"/>
      <c r="AT498" s="50"/>
      <c r="AU498" s="50"/>
    </row>
    <row r="499" spans="3:47" x14ac:dyDescent="0.2">
      <c r="C499" s="6"/>
      <c r="D499" s="6"/>
      <c r="AA499" s="50"/>
      <c r="AB499" s="50"/>
      <c r="AC499" s="50"/>
      <c r="AD499" s="50"/>
      <c r="AE499" s="50"/>
      <c r="AG499" s="61"/>
      <c r="AN499" s="50"/>
      <c r="AO499" s="50"/>
      <c r="AP499" s="50"/>
      <c r="AQ499" s="50"/>
      <c r="AR499" s="50"/>
      <c r="AS499" s="50"/>
      <c r="AT499" s="50"/>
      <c r="AU499" s="50"/>
    </row>
    <row r="500" spans="3:47" x14ac:dyDescent="0.2">
      <c r="C500" s="6"/>
      <c r="D500" s="6"/>
      <c r="AA500" s="50"/>
      <c r="AB500" s="50"/>
      <c r="AC500" s="50"/>
      <c r="AD500" s="50"/>
      <c r="AE500" s="50"/>
      <c r="AG500" s="61"/>
      <c r="AN500" s="50"/>
      <c r="AO500" s="50"/>
      <c r="AP500" s="50"/>
      <c r="AQ500" s="50"/>
      <c r="AR500" s="50"/>
      <c r="AS500" s="50"/>
      <c r="AT500" s="50"/>
      <c r="AU500" s="50"/>
    </row>
    <row r="501" spans="3:47" x14ac:dyDescent="0.2">
      <c r="C501" s="6"/>
      <c r="D501" s="6"/>
      <c r="AA501" s="50"/>
      <c r="AB501" s="50"/>
      <c r="AC501" s="50"/>
      <c r="AD501" s="50"/>
      <c r="AE501" s="50"/>
      <c r="AG501" s="61"/>
      <c r="AN501" s="50"/>
      <c r="AO501" s="50"/>
      <c r="AP501" s="50"/>
      <c r="AQ501" s="50"/>
      <c r="AR501" s="50"/>
      <c r="AS501" s="50"/>
      <c r="AT501" s="50"/>
      <c r="AU501" s="50"/>
    </row>
    <row r="502" spans="3:47" x14ac:dyDescent="0.2">
      <c r="C502" s="6"/>
      <c r="D502" s="6"/>
      <c r="AA502" s="50"/>
      <c r="AB502" s="50"/>
      <c r="AC502" s="50"/>
      <c r="AD502" s="50"/>
      <c r="AE502" s="50"/>
      <c r="AG502" s="61"/>
      <c r="AN502" s="50"/>
      <c r="AO502" s="50"/>
      <c r="AP502" s="50"/>
      <c r="AQ502" s="50"/>
      <c r="AR502" s="50"/>
      <c r="AS502" s="50"/>
      <c r="AT502" s="50"/>
      <c r="AU502" s="50"/>
    </row>
    <row r="503" spans="3:47" x14ac:dyDescent="0.2">
      <c r="C503" s="6"/>
      <c r="D503" s="6"/>
      <c r="AA503" s="50"/>
      <c r="AB503" s="50"/>
      <c r="AC503" s="50"/>
      <c r="AD503" s="50"/>
      <c r="AE503" s="50"/>
      <c r="AG503" s="61"/>
      <c r="AN503" s="50"/>
      <c r="AO503" s="50"/>
      <c r="AP503" s="50"/>
      <c r="AQ503" s="50"/>
      <c r="AR503" s="50"/>
      <c r="AS503" s="50"/>
      <c r="AT503" s="50"/>
      <c r="AU503" s="50"/>
    </row>
    <row r="504" spans="3:47" x14ac:dyDescent="0.2">
      <c r="C504" s="6"/>
      <c r="D504" s="6"/>
      <c r="AA504" s="50"/>
      <c r="AB504" s="50"/>
      <c r="AC504" s="50"/>
      <c r="AD504" s="50"/>
      <c r="AE504" s="50"/>
      <c r="AG504" s="61"/>
      <c r="AN504" s="50"/>
      <c r="AO504" s="50"/>
      <c r="AP504" s="50"/>
      <c r="AQ504" s="50"/>
      <c r="AR504" s="50"/>
      <c r="AS504" s="50"/>
      <c r="AT504" s="50"/>
      <c r="AU504" s="50"/>
    </row>
    <row r="505" spans="3:47" x14ac:dyDescent="0.2">
      <c r="C505" s="6"/>
      <c r="D505" s="6"/>
      <c r="AA505" s="50"/>
      <c r="AB505" s="50"/>
      <c r="AC505" s="50"/>
      <c r="AD505" s="50"/>
      <c r="AE505" s="50"/>
      <c r="AG505" s="61"/>
      <c r="AN505" s="50"/>
      <c r="AO505" s="50"/>
      <c r="AP505" s="50"/>
      <c r="AQ505" s="50"/>
      <c r="AR505" s="50"/>
      <c r="AS505" s="50"/>
      <c r="AT505" s="50"/>
      <c r="AU505" s="50"/>
    </row>
    <row r="506" spans="3:47" x14ac:dyDescent="0.2">
      <c r="C506" s="6"/>
      <c r="D506" s="6"/>
      <c r="AA506" s="50"/>
      <c r="AB506" s="50"/>
      <c r="AC506" s="50"/>
      <c r="AD506" s="50"/>
      <c r="AE506" s="50"/>
      <c r="AG506" s="61"/>
      <c r="AN506" s="50"/>
      <c r="AO506" s="50"/>
      <c r="AP506" s="50"/>
      <c r="AQ506" s="50"/>
      <c r="AR506" s="50"/>
      <c r="AS506" s="50"/>
      <c r="AT506" s="50"/>
      <c r="AU506" s="50"/>
    </row>
    <row r="507" spans="3:47" x14ac:dyDescent="0.2">
      <c r="C507" s="6"/>
      <c r="D507" s="6"/>
      <c r="AA507" s="50"/>
      <c r="AB507" s="50"/>
      <c r="AC507" s="50"/>
      <c r="AD507" s="50"/>
      <c r="AE507" s="50"/>
      <c r="AG507" s="61"/>
      <c r="AN507" s="50"/>
      <c r="AO507" s="50"/>
      <c r="AP507" s="50"/>
      <c r="AQ507" s="50"/>
      <c r="AR507" s="50"/>
      <c r="AS507" s="50"/>
      <c r="AT507" s="50"/>
      <c r="AU507" s="50"/>
    </row>
    <row r="508" spans="3:47" x14ac:dyDescent="0.2">
      <c r="C508" s="6"/>
      <c r="D508" s="6"/>
      <c r="AA508" s="50"/>
      <c r="AB508" s="50"/>
      <c r="AC508" s="50"/>
      <c r="AD508" s="50"/>
      <c r="AE508" s="50"/>
      <c r="AG508" s="61"/>
      <c r="AN508" s="50"/>
      <c r="AO508" s="50"/>
      <c r="AP508" s="50"/>
      <c r="AQ508" s="50"/>
      <c r="AR508" s="50"/>
      <c r="AS508" s="50"/>
      <c r="AT508" s="50"/>
      <c r="AU508" s="50"/>
    </row>
    <row r="509" spans="3:47" x14ac:dyDescent="0.2">
      <c r="C509" s="6"/>
      <c r="D509" s="6"/>
      <c r="AA509" s="50"/>
      <c r="AB509" s="50"/>
      <c r="AC509" s="50"/>
      <c r="AD509" s="50"/>
      <c r="AE509" s="50"/>
      <c r="AG509" s="61"/>
      <c r="AN509" s="50"/>
      <c r="AO509" s="50"/>
      <c r="AP509" s="50"/>
      <c r="AQ509" s="50"/>
      <c r="AR509" s="50"/>
      <c r="AS509" s="50"/>
      <c r="AT509" s="50"/>
      <c r="AU509" s="50"/>
    </row>
    <row r="510" spans="3:47" x14ac:dyDescent="0.2">
      <c r="C510" s="6"/>
      <c r="D510" s="6"/>
      <c r="AA510" s="50"/>
      <c r="AB510" s="50"/>
      <c r="AC510" s="50"/>
      <c r="AD510" s="50"/>
      <c r="AE510" s="50"/>
      <c r="AG510" s="61"/>
      <c r="AN510" s="50"/>
      <c r="AO510" s="50"/>
      <c r="AP510" s="50"/>
      <c r="AQ510" s="50"/>
      <c r="AR510" s="50"/>
      <c r="AS510" s="50"/>
      <c r="AT510" s="50"/>
      <c r="AU510" s="50"/>
    </row>
    <row r="511" spans="3:47" x14ac:dyDescent="0.2">
      <c r="C511" s="6"/>
      <c r="D511" s="6"/>
      <c r="AA511" s="50"/>
      <c r="AB511" s="50"/>
      <c r="AC511" s="50"/>
      <c r="AD511" s="50"/>
      <c r="AE511" s="50"/>
      <c r="AG511" s="61"/>
      <c r="AN511" s="50"/>
      <c r="AO511" s="50"/>
      <c r="AP511" s="50"/>
      <c r="AQ511" s="50"/>
      <c r="AR511" s="50"/>
      <c r="AS511" s="50"/>
      <c r="AT511" s="50"/>
      <c r="AU511" s="50"/>
    </row>
    <row r="512" spans="3:47" x14ac:dyDescent="0.2">
      <c r="C512" s="6"/>
      <c r="D512" s="6"/>
      <c r="AA512" s="50"/>
      <c r="AB512" s="50"/>
      <c r="AC512" s="50"/>
      <c r="AD512" s="50"/>
      <c r="AE512" s="50"/>
      <c r="AG512" s="61"/>
      <c r="AN512" s="50"/>
      <c r="AO512" s="50"/>
      <c r="AP512" s="50"/>
      <c r="AQ512" s="50"/>
      <c r="AR512" s="50"/>
      <c r="AS512" s="50"/>
      <c r="AT512" s="50"/>
      <c r="AU512" s="50"/>
    </row>
    <row r="513" spans="3:64" x14ac:dyDescent="0.2">
      <c r="C513" s="6"/>
      <c r="D513" s="6"/>
      <c r="AA513" s="50"/>
      <c r="AB513" s="50"/>
      <c r="AC513" s="50"/>
      <c r="AD513" s="50"/>
      <c r="AE513" s="50"/>
      <c r="AG513" s="61"/>
      <c r="AN513" s="50"/>
      <c r="AO513" s="50"/>
      <c r="AP513" s="50"/>
      <c r="AQ513" s="50"/>
      <c r="AR513" s="50"/>
      <c r="AS513" s="50"/>
      <c r="AT513" s="50"/>
      <c r="AU513" s="50"/>
    </row>
    <row r="514" spans="3:64" x14ac:dyDescent="0.2">
      <c r="C514" s="6"/>
      <c r="D514" s="6"/>
      <c r="AA514" s="50"/>
      <c r="AB514" s="50"/>
      <c r="AC514" s="50"/>
      <c r="AD514" s="50"/>
      <c r="AE514" s="50"/>
      <c r="AG514" s="61"/>
      <c r="AN514" s="50"/>
      <c r="AO514" s="50"/>
      <c r="AP514" s="50"/>
      <c r="AQ514" s="50"/>
      <c r="AR514" s="50"/>
      <c r="AS514" s="50"/>
      <c r="AT514" s="50"/>
      <c r="AU514" s="50"/>
    </row>
    <row r="515" spans="3:64" x14ac:dyDescent="0.2">
      <c r="C515" s="6"/>
      <c r="D515" s="6"/>
      <c r="AA515" s="50"/>
      <c r="AB515" s="50"/>
      <c r="AC515" s="50"/>
      <c r="AD515" s="50"/>
      <c r="AE515" s="50"/>
      <c r="AG515" s="61"/>
      <c r="AN515" s="50"/>
      <c r="AO515" s="50"/>
      <c r="AP515" s="50"/>
      <c r="AQ515" s="50"/>
      <c r="AR515" s="50"/>
      <c r="AS515" s="50"/>
      <c r="AT515" s="50"/>
      <c r="AU515" s="50"/>
      <c r="AV515" s="50"/>
    </row>
    <row r="516" spans="3:64" x14ac:dyDescent="0.2">
      <c r="C516" s="6"/>
      <c r="D516" s="6"/>
      <c r="AA516" s="50"/>
      <c r="AB516" s="50"/>
      <c r="AC516" s="50"/>
      <c r="AD516" s="50"/>
      <c r="AE516" s="50"/>
      <c r="AG516" s="61"/>
      <c r="AN516" s="50"/>
      <c r="AO516" s="50"/>
      <c r="AP516" s="50"/>
      <c r="AQ516" s="50"/>
      <c r="AR516" s="50"/>
      <c r="AS516" s="50"/>
      <c r="AT516" s="50"/>
      <c r="AU516" s="50"/>
    </row>
    <row r="517" spans="3:64" x14ac:dyDescent="0.2">
      <c r="C517" s="6"/>
      <c r="D517" s="6"/>
      <c r="AA517" s="50"/>
      <c r="AB517" s="50"/>
      <c r="AC517" s="50"/>
      <c r="AD517" s="50"/>
      <c r="AE517" s="50"/>
      <c r="AG517" s="61"/>
      <c r="AN517" s="50"/>
      <c r="AO517" s="50"/>
      <c r="AP517" s="50"/>
      <c r="AQ517" s="50"/>
      <c r="AR517" s="50"/>
      <c r="AS517" s="50"/>
      <c r="AT517" s="50"/>
      <c r="AU517" s="50"/>
    </row>
    <row r="518" spans="3:64" x14ac:dyDescent="0.2">
      <c r="C518" s="6"/>
      <c r="D518" s="6"/>
      <c r="AA518" s="50"/>
      <c r="AB518" s="50"/>
      <c r="AC518" s="50"/>
      <c r="AD518" s="50"/>
      <c r="AE518" s="50"/>
      <c r="AG518" s="61"/>
      <c r="AN518" s="50"/>
      <c r="AO518" s="50"/>
      <c r="AP518" s="50"/>
      <c r="AQ518" s="50"/>
      <c r="AR518" s="50"/>
      <c r="AS518" s="50"/>
      <c r="AT518" s="50"/>
      <c r="AU518" s="50"/>
      <c r="AV518" s="50"/>
    </row>
    <row r="519" spans="3:64" x14ac:dyDescent="0.2">
      <c r="C519" s="6"/>
      <c r="D519" s="6"/>
      <c r="AA519" s="50"/>
      <c r="AB519" s="50"/>
      <c r="AC519" s="50"/>
      <c r="AD519" s="50"/>
      <c r="AE519" s="50"/>
      <c r="AG519" s="61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/>
      <c r="BC519" s="50"/>
      <c r="BD519" s="50"/>
      <c r="BE519" s="50"/>
      <c r="BF519" s="50"/>
      <c r="BG519" s="50"/>
      <c r="BH519" s="50"/>
      <c r="BI519" s="50"/>
      <c r="BJ519" s="50"/>
      <c r="BK519" s="50"/>
      <c r="BL519" s="50"/>
    </row>
    <row r="520" spans="3:64" x14ac:dyDescent="0.2">
      <c r="C520" s="6"/>
      <c r="D520" s="6"/>
      <c r="AA520" s="50"/>
      <c r="AB520" s="50"/>
      <c r="AC520" s="50"/>
      <c r="AD520" s="50"/>
      <c r="AE520" s="50"/>
      <c r="AG520" s="61"/>
      <c r="AN520" s="50"/>
      <c r="AO520" s="50"/>
      <c r="AP520" s="50"/>
      <c r="AQ520" s="50"/>
      <c r="AR520" s="50"/>
      <c r="AS520" s="50"/>
      <c r="AT520" s="50"/>
      <c r="AU520" s="50"/>
    </row>
    <row r="521" spans="3:64" x14ac:dyDescent="0.2">
      <c r="C521" s="6"/>
      <c r="D521" s="6"/>
      <c r="AA521" s="50"/>
      <c r="AB521" s="50"/>
      <c r="AC521" s="50"/>
      <c r="AD521" s="50"/>
      <c r="AE521" s="50"/>
      <c r="AG521" s="61"/>
      <c r="AN521" s="50"/>
      <c r="AO521" s="50"/>
      <c r="AP521" s="50"/>
      <c r="AQ521" s="50"/>
      <c r="AR521" s="50"/>
      <c r="AS521" s="50"/>
      <c r="AT521" s="50"/>
      <c r="AU521" s="50"/>
    </row>
    <row r="522" spans="3:64" x14ac:dyDescent="0.2">
      <c r="C522" s="6"/>
      <c r="D522" s="6"/>
      <c r="AA522" s="50"/>
      <c r="AB522" s="50"/>
      <c r="AC522" s="50"/>
      <c r="AD522" s="50"/>
      <c r="AE522" s="50"/>
      <c r="AG522" s="61"/>
      <c r="AN522" s="50"/>
      <c r="AO522" s="50"/>
      <c r="AP522" s="50"/>
      <c r="AQ522" s="50"/>
      <c r="AR522" s="50"/>
      <c r="AS522" s="50"/>
      <c r="AT522" s="50"/>
      <c r="AU522" s="50"/>
    </row>
    <row r="523" spans="3:64" x14ac:dyDescent="0.2">
      <c r="C523" s="6"/>
      <c r="D523" s="6"/>
      <c r="AA523" s="50"/>
      <c r="AB523" s="50"/>
      <c r="AC523" s="50"/>
      <c r="AD523" s="50"/>
      <c r="AE523" s="50"/>
      <c r="AG523" s="61"/>
      <c r="AN523" s="50"/>
      <c r="AO523" s="50"/>
      <c r="AP523" s="50"/>
      <c r="AQ523" s="50"/>
      <c r="AR523" s="50"/>
      <c r="AS523" s="50"/>
      <c r="AT523" s="50"/>
      <c r="AU523" s="50"/>
    </row>
    <row r="524" spans="3:64" x14ac:dyDescent="0.2">
      <c r="C524" s="6"/>
      <c r="D524" s="6"/>
      <c r="AA524" s="50"/>
      <c r="AB524" s="50"/>
      <c r="AC524" s="50"/>
      <c r="AD524" s="50"/>
      <c r="AE524" s="50"/>
      <c r="AG524" s="61"/>
      <c r="AN524" s="50"/>
      <c r="AO524" s="50"/>
      <c r="AP524" s="50"/>
      <c r="AQ524" s="50"/>
      <c r="AR524" s="50"/>
      <c r="AS524" s="50"/>
      <c r="AT524" s="50"/>
      <c r="AU524" s="50"/>
    </row>
    <row r="525" spans="3:64" x14ac:dyDescent="0.2">
      <c r="C525" s="6"/>
      <c r="D525" s="6"/>
      <c r="AA525" s="50"/>
      <c r="AB525" s="50"/>
      <c r="AC525" s="50"/>
      <c r="AD525" s="50"/>
      <c r="AE525" s="50"/>
      <c r="AG525" s="61"/>
      <c r="AN525" s="50"/>
      <c r="AO525" s="50"/>
      <c r="AP525" s="50"/>
      <c r="AQ525" s="50"/>
      <c r="AR525" s="50"/>
      <c r="AS525" s="50"/>
      <c r="AT525" s="50"/>
      <c r="AU525" s="50"/>
    </row>
    <row r="526" spans="3:64" x14ac:dyDescent="0.2">
      <c r="C526" s="6"/>
      <c r="D526" s="6"/>
      <c r="AA526" s="50"/>
      <c r="AB526" s="50"/>
      <c r="AC526" s="50"/>
      <c r="AD526" s="50"/>
      <c r="AE526" s="50"/>
      <c r="AG526" s="61"/>
      <c r="AN526" s="50"/>
      <c r="AO526" s="50"/>
      <c r="AP526" s="50"/>
      <c r="AQ526" s="50"/>
      <c r="AR526" s="50"/>
      <c r="AS526" s="50"/>
      <c r="AT526" s="50"/>
      <c r="AU526" s="50"/>
    </row>
    <row r="527" spans="3:64" x14ac:dyDescent="0.2">
      <c r="C527" s="6"/>
      <c r="D527" s="6"/>
      <c r="AA527" s="50"/>
      <c r="AB527" s="50"/>
      <c r="AC527" s="50"/>
      <c r="AD527" s="50"/>
      <c r="AE527" s="50"/>
      <c r="AG527" s="61"/>
      <c r="AN527" s="50"/>
      <c r="AO527" s="50"/>
      <c r="AP527" s="50"/>
      <c r="AQ527" s="50"/>
      <c r="AR527" s="50"/>
      <c r="AS527" s="50"/>
      <c r="AT527" s="50"/>
      <c r="AU527" s="50"/>
    </row>
    <row r="528" spans="3:64" x14ac:dyDescent="0.2">
      <c r="C528" s="6"/>
      <c r="D528" s="6"/>
      <c r="AA528" s="50"/>
      <c r="AB528" s="50"/>
      <c r="AC528" s="50"/>
      <c r="AD528" s="50"/>
      <c r="AE528" s="50"/>
      <c r="AG528" s="61"/>
      <c r="AN528" s="50"/>
      <c r="AO528" s="50"/>
      <c r="AP528" s="50"/>
      <c r="AQ528" s="50"/>
      <c r="AR528" s="50"/>
      <c r="AS528" s="50"/>
      <c r="AT528" s="50"/>
      <c r="AU528" s="50"/>
      <c r="AV528" s="50"/>
      <c r="AX528" s="50"/>
    </row>
    <row r="529" spans="3:64" x14ac:dyDescent="0.2">
      <c r="C529" s="6"/>
      <c r="D529" s="6"/>
      <c r="AA529" s="50"/>
      <c r="AB529" s="50"/>
      <c r="AC529" s="50"/>
      <c r="AD529" s="50"/>
      <c r="AE529" s="50"/>
      <c r="AG529" s="61"/>
      <c r="AN529" s="50"/>
      <c r="AO529" s="50"/>
      <c r="AP529" s="50"/>
      <c r="AQ529" s="50"/>
      <c r="AR529" s="50"/>
      <c r="AS529" s="50"/>
      <c r="AT529" s="50"/>
      <c r="AU529" s="50"/>
    </row>
    <row r="530" spans="3:64" x14ac:dyDescent="0.2">
      <c r="C530" s="6"/>
      <c r="D530" s="6"/>
      <c r="AA530" s="50"/>
      <c r="AB530" s="50"/>
      <c r="AC530" s="50"/>
      <c r="AD530" s="50"/>
      <c r="AE530" s="50"/>
      <c r="AG530" s="61"/>
      <c r="AN530" s="50"/>
      <c r="AO530" s="50"/>
      <c r="AP530" s="50"/>
      <c r="AQ530" s="50"/>
      <c r="AR530" s="50"/>
      <c r="AS530" s="50"/>
      <c r="AT530" s="50"/>
      <c r="AU530" s="50"/>
    </row>
    <row r="531" spans="3:64" x14ac:dyDescent="0.2">
      <c r="C531" s="6"/>
      <c r="D531" s="6"/>
      <c r="AA531" s="50"/>
      <c r="AB531" s="50"/>
      <c r="AC531" s="50"/>
      <c r="AD531" s="50"/>
      <c r="AE531" s="50"/>
      <c r="AG531" s="61"/>
      <c r="AN531" s="50"/>
      <c r="AO531" s="50"/>
      <c r="AP531" s="50"/>
      <c r="AQ531" s="50"/>
      <c r="AR531" s="50"/>
      <c r="AS531" s="50"/>
      <c r="AT531" s="50"/>
      <c r="AU531" s="50"/>
    </row>
    <row r="532" spans="3:64" x14ac:dyDescent="0.2">
      <c r="C532" s="6"/>
      <c r="D532" s="6"/>
      <c r="AA532" s="50"/>
      <c r="AB532" s="50"/>
      <c r="AC532" s="50"/>
      <c r="AD532" s="50"/>
      <c r="AE532" s="50"/>
      <c r="AG532" s="61"/>
      <c r="AN532" s="50"/>
      <c r="AO532" s="50"/>
      <c r="AP532" s="50"/>
      <c r="AQ532" s="50"/>
      <c r="AR532" s="50"/>
      <c r="AS532" s="50"/>
      <c r="AT532" s="50"/>
      <c r="AU532" s="50"/>
    </row>
    <row r="533" spans="3:64" x14ac:dyDescent="0.2">
      <c r="C533" s="6"/>
      <c r="D533" s="6"/>
      <c r="AA533" s="50"/>
      <c r="AB533" s="50"/>
      <c r="AC533" s="50"/>
      <c r="AD533" s="50"/>
      <c r="AE533" s="50"/>
      <c r="AG533" s="61"/>
      <c r="AN533" s="50"/>
      <c r="AO533" s="50"/>
      <c r="AP533" s="50"/>
      <c r="AQ533" s="50"/>
      <c r="AR533" s="50"/>
      <c r="AS533" s="50"/>
      <c r="AT533" s="50"/>
      <c r="AU533" s="50"/>
    </row>
    <row r="534" spans="3:64" x14ac:dyDescent="0.2">
      <c r="C534" s="6"/>
      <c r="D534" s="6"/>
      <c r="AA534" s="50"/>
      <c r="AB534" s="50"/>
      <c r="AC534" s="50"/>
      <c r="AD534" s="50"/>
      <c r="AE534" s="50"/>
      <c r="AG534" s="61"/>
      <c r="AN534" s="50"/>
      <c r="AO534" s="50"/>
      <c r="AP534" s="50"/>
      <c r="AQ534" s="50"/>
      <c r="AR534" s="50"/>
      <c r="AS534" s="50"/>
      <c r="AT534" s="50"/>
      <c r="AU534" s="50"/>
      <c r="AV534" s="50"/>
      <c r="AW534" s="50"/>
      <c r="AX534" s="50"/>
      <c r="AY534" s="50"/>
      <c r="AZ534" s="50"/>
      <c r="BA534" s="50"/>
      <c r="BB534" s="50"/>
      <c r="BC534" s="50"/>
      <c r="BD534" s="50"/>
      <c r="BE534" s="50"/>
      <c r="BF534" s="50"/>
      <c r="BG534" s="50"/>
      <c r="BH534" s="50"/>
      <c r="BI534" s="50"/>
      <c r="BJ534" s="50"/>
      <c r="BK534" s="50"/>
      <c r="BL534" s="50"/>
    </row>
    <row r="535" spans="3:64" x14ac:dyDescent="0.2">
      <c r="C535" s="6"/>
      <c r="D535" s="6"/>
      <c r="AA535" s="50"/>
      <c r="AB535" s="50"/>
      <c r="AC535" s="50"/>
      <c r="AD535" s="50"/>
      <c r="AE535" s="50"/>
      <c r="AG535" s="61"/>
      <c r="AN535" s="50"/>
      <c r="AO535" s="50"/>
      <c r="AP535" s="50"/>
      <c r="AQ535" s="50"/>
      <c r="AR535" s="50"/>
      <c r="AS535" s="50"/>
      <c r="AT535" s="50"/>
      <c r="AU535" s="50"/>
    </row>
    <row r="536" spans="3:64" x14ac:dyDescent="0.2">
      <c r="C536" s="6"/>
      <c r="D536" s="6"/>
      <c r="AA536" s="50"/>
      <c r="AB536" s="50"/>
      <c r="AC536" s="50"/>
      <c r="AD536" s="50"/>
      <c r="AE536" s="50"/>
      <c r="AG536" s="61"/>
      <c r="AN536" s="50"/>
      <c r="AO536" s="50"/>
      <c r="AP536" s="50"/>
      <c r="AQ536" s="50"/>
      <c r="AR536" s="50"/>
      <c r="AS536" s="50"/>
      <c r="AT536" s="50"/>
      <c r="AU536" s="50"/>
    </row>
    <row r="537" spans="3:64" x14ac:dyDescent="0.2">
      <c r="C537" s="6"/>
      <c r="D537" s="6"/>
      <c r="AA537" s="50"/>
      <c r="AB537" s="50"/>
      <c r="AC537" s="50"/>
      <c r="AD537" s="50"/>
      <c r="AE537" s="50"/>
      <c r="AG537" s="61"/>
      <c r="AN537" s="50"/>
      <c r="AO537" s="50"/>
      <c r="AP537" s="50"/>
      <c r="AQ537" s="50"/>
      <c r="AR537" s="50"/>
      <c r="AS537" s="50"/>
      <c r="AT537" s="50"/>
      <c r="AU537" s="50"/>
    </row>
    <row r="538" spans="3:64" x14ac:dyDescent="0.2">
      <c r="C538" s="6"/>
      <c r="D538" s="6"/>
      <c r="AA538" s="50"/>
      <c r="AB538" s="50"/>
      <c r="AC538" s="50"/>
      <c r="AD538" s="50"/>
      <c r="AE538" s="50"/>
      <c r="AG538" s="61"/>
      <c r="AN538" s="50"/>
      <c r="AO538" s="50"/>
      <c r="AP538" s="50"/>
      <c r="AQ538" s="50"/>
      <c r="AR538" s="50"/>
      <c r="AS538" s="50"/>
      <c r="AT538" s="50"/>
      <c r="AU538" s="50"/>
    </row>
    <row r="539" spans="3:64" x14ac:dyDescent="0.2">
      <c r="C539" s="6"/>
      <c r="D539" s="6"/>
      <c r="AA539" s="50"/>
      <c r="AB539" s="50"/>
      <c r="AC539" s="50"/>
      <c r="AD539" s="50"/>
      <c r="AE539" s="50"/>
      <c r="AG539" s="61"/>
      <c r="AN539" s="50"/>
      <c r="AO539" s="50"/>
      <c r="AP539" s="50"/>
      <c r="AQ539" s="50"/>
      <c r="AR539" s="50"/>
      <c r="AS539" s="50"/>
      <c r="AT539" s="50"/>
      <c r="AU539" s="50"/>
    </row>
    <row r="540" spans="3:64" x14ac:dyDescent="0.2">
      <c r="C540" s="6"/>
      <c r="D540" s="6"/>
      <c r="AA540" s="50"/>
      <c r="AB540" s="50"/>
      <c r="AC540" s="50"/>
      <c r="AD540" s="50"/>
      <c r="AE540" s="50"/>
      <c r="AG540" s="61"/>
      <c r="AN540" s="50"/>
      <c r="AO540" s="50"/>
      <c r="AP540" s="50"/>
      <c r="AQ540" s="50"/>
      <c r="AR540" s="50"/>
      <c r="AS540" s="50"/>
      <c r="AT540" s="50"/>
      <c r="AU540" s="50"/>
    </row>
    <row r="541" spans="3:64" x14ac:dyDescent="0.2">
      <c r="C541" s="6"/>
      <c r="D541" s="6"/>
      <c r="AA541" s="50"/>
      <c r="AB541" s="50"/>
      <c r="AC541" s="50"/>
      <c r="AD541" s="50"/>
      <c r="AE541" s="50"/>
      <c r="AG541" s="61"/>
      <c r="AN541" s="50"/>
      <c r="AO541" s="50"/>
      <c r="AP541" s="50"/>
      <c r="AQ541" s="50"/>
      <c r="AR541" s="50"/>
      <c r="AS541" s="50"/>
      <c r="AT541" s="50"/>
      <c r="AU541" s="50"/>
    </row>
    <row r="542" spans="3:64" x14ac:dyDescent="0.2">
      <c r="C542" s="6"/>
      <c r="D542" s="6"/>
      <c r="AA542" s="50"/>
      <c r="AB542" s="50"/>
      <c r="AC542" s="50"/>
      <c r="AD542" s="50"/>
      <c r="AE542" s="50"/>
      <c r="AG542" s="61"/>
      <c r="AN542" s="50"/>
      <c r="AO542" s="50"/>
      <c r="AP542" s="50"/>
      <c r="AQ542" s="50"/>
      <c r="AR542" s="50"/>
      <c r="AS542" s="50"/>
      <c r="AT542" s="50"/>
      <c r="AU542" s="50"/>
    </row>
    <row r="543" spans="3:64" x14ac:dyDescent="0.2">
      <c r="C543" s="6"/>
      <c r="D543" s="6"/>
      <c r="AA543" s="50"/>
      <c r="AB543" s="50"/>
      <c r="AC543" s="50"/>
      <c r="AD543" s="50"/>
      <c r="AE543" s="50"/>
      <c r="AG543" s="61"/>
      <c r="AN543" s="50"/>
      <c r="AO543" s="50"/>
      <c r="AP543" s="50"/>
      <c r="AQ543" s="50"/>
      <c r="AR543" s="50"/>
      <c r="AS543" s="50"/>
      <c r="AT543" s="50"/>
      <c r="AU543" s="50"/>
    </row>
    <row r="544" spans="3:64" x14ac:dyDescent="0.2">
      <c r="C544" s="6"/>
      <c r="D544" s="6"/>
      <c r="AA544" s="50"/>
      <c r="AB544" s="50"/>
      <c r="AC544" s="50"/>
      <c r="AD544" s="50"/>
      <c r="AE544" s="50"/>
      <c r="AG544" s="61"/>
      <c r="AN544" s="50"/>
      <c r="AO544" s="50"/>
      <c r="AP544" s="50"/>
      <c r="AQ544" s="50"/>
      <c r="AR544" s="50"/>
      <c r="AS544" s="50"/>
      <c r="AT544" s="50"/>
      <c r="AU544" s="50"/>
    </row>
    <row r="545" spans="3:48" x14ac:dyDescent="0.2">
      <c r="C545" s="6"/>
      <c r="D545" s="6"/>
      <c r="AA545" s="50"/>
      <c r="AB545" s="50"/>
      <c r="AC545" s="50"/>
      <c r="AD545" s="50"/>
      <c r="AE545" s="50"/>
      <c r="AG545" s="61"/>
      <c r="AN545" s="50"/>
      <c r="AO545" s="50"/>
      <c r="AP545" s="50"/>
      <c r="AQ545" s="50"/>
      <c r="AR545" s="50"/>
      <c r="AS545" s="50"/>
      <c r="AT545" s="50"/>
      <c r="AU545" s="50"/>
    </row>
    <row r="546" spans="3:48" x14ac:dyDescent="0.2">
      <c r="C546" s="6"/>
      <c r="D546" s="6"/>
      <c r="AA546" s="50"/>
      <c r="AB546" s="50"/>
      <c r="AC546" s="50"/>
      <c r="AD546" s="50"/>
      <c r="AE546" s="50"/>
      <c r="AG546" s="61"/>
      <c r="AN546" s="50"/>
      <c r="AO546" s="50"/>
      <c r="AP546" s="50"/>
      <c r="AQ546" s="50"/>
      <c r="AR546" s="50"/>
      <c r="AS546" s="50"/>
      <c r="AT546" s="50"/>
      <c r="AU546" s="50"/>
    </row>
    <row r="547" spans="3:48" x14ac:dyDescent="0.2">
      <c r="C547" s="6"/>
      <c r="D547" s="6"/>
      <c r="AA547" s="50"/>
      <c r="AB547" s="50"/>
      <c r="AC547" s="50"/>
      <c r="AD547" s="50"/>
      <c r="AE547" s="50"/>
      <c r="AG547" s="61"/>
      <c r="AN547" s="50"/>
      <c r="AO547" s="50"/>
      <c r="AP547" s="50"/>
      <c r="AQ547" s="50"/>
      <c r="AR547" s="50"/>
      <c r="AS547" s="50"/>
      <c r="AT547" s="50"/>
      <c r="AU547" s="50"/>
    </row>
    <row r="548" spans="3:48" x14ac:dyDescent="0.2">
      <c r="C548" s="6"/>
      <c r="D548" s="6"/>
      <c r="AA548" s="50"/>
      <c r="AB548" s="50"/>
      <c r="AC548" s="50"/>
      <c r="AD548" s="50"/>
      <c r="AE548" s="50"/>
      <c r="AG548" s="61"/>
      <c r="AN548" s="50"/>
      <c r="AO548" s="50"/>
      <c r="AP548" s="50"/>
      <c r="AQ548" s="50"/>
      <c r="AR548" s="50"/>
      <c r="AS548" s="50"/>
      <c r="AT548" s="50"/>
      <c r="AU548" s="50"/>
    </row>
    <row r="549" spans="3:48" x14ac:dyDescent="0.2">
      <c r="C549" s="6"/>
      <c r="D549" s="6"/>
      <c r="AA549" s="50"/>
      <c r="AB549" s="50"/>
      <c r="AC549" s="50"/>
      <c r="AD549" s="50"/>
      <c r="AE549" s="50"/>
      <c r="AG549" s="61"/>
      <c r="AN549" s="50"/>
      <c r="AO549" s="50"/>
      <c r="AP549" s="50"/>
      <c r="AQ549" s="50"/>
      <c r="AR549" s="50"/>
      <c r="AS549" s="50"/>
      <c r="AT549" s="50"/>
      <c r="AU549" s="50"/>
    </row>
    <row r="550" spans="3:48" x14ac:dyDescent="0.2">
      <c r="C550" s="6"/>
      <c r="D550" s="6"/>
      <c r="AA550" s="50"/>
      <c r="AB550" s="50"/>
      <c r="AC550" s="50"/>
      <c r="AD550" s="50"/>
      <c r="AE550" s="50"/>
      <c r="AG550" s="61"/>
      <c r="AN550" s="50"/>
      <c r="AO550" s="50"/>
      <c r="AP550" s="50"/>
      <c r="AQ550" s="50"/>
      <c r="AR550" s="50"/>
      <c r="AS550" s="50"/>
      <c r="AT550" s="50"/>
      <c r="AU550" s="50"/>
    </row>
    <row r="551" spans="3:48" x14ac:dyDescent="0.2">
      <c r="C551" s="6"/>
      <c r="D551" s="6"/>
      <c r="AA551" s="50"/>
      <c r="AB551" s="50"/>
      <c r="AC551" s="50"/>
      <c r="AD551" s="50"/>
      <c r="AE551" s="50"/>
      <c r="AG551" s="61"/>
      <c r="AN551" s="50"/>
      <c r="AO551" s="50"/>
      <c r="AP551" s="50"/>
      <c r="AQ551" s="50"/>
      <c r="AR551" s="50"/>
      <c r="AS551" s="50"/>
      <c r="AT551" s="50"/>
      <c r="AU551" s="50"/>
    </row>
    <row r="552" spans="3:48" x14ac:dyDescent="0.2">
      <c r="C552" s="6"/>
      <c r="D552" s="6"/>
      <c r="AA552" s="50"/>
      <c r="AB552" s="50"/>
      <c r="AC552" s="50"/>
      <c r="AD552" s="50"/>
      <c r="AE552" s="50"/>
      <c r="AG552" s="61"/>
      <c r="AN552" s="50"/>
      <c r="AO552" s="50"/>
      <c r="AP552" s="50"/>
      <c r="AQ552" s="50"/>
      <c r="AR552" s="50"/>
      <c r="AS552" s="50"/>
      <c r="AT552" s="50"/>
      <c r="AU552" s="50"/>
    </row>
    <row r="553" spans="3:48" x14ac:dyDescent="0.2">
      <c r="C553" s="6"/>
      <c r="D553" s="6"/>
      <c r="AA553" s="50"/>
      <c r="AB553" s="50"/>
      <c r="AC553" s="50"/>
      <c r="AD553" s="50"/>
      <c r="AE553" s="50"/>
      <c r="AG553" s="61"/>
      <c r="AN553" s="50"/>
      <c r="AO553" s="50"/>
      <c r="AP553" s="50"/>
      <c r="AQ553" s="50"/>
      <c r="AR553" s="50"/>
      <c r="AS553" s="50"/>
      <c r="AT553" s="50"/>
      <c r="AU553" s="50"/>
    </row>
    <row r="554" spans="3:48" x14ac:dyDescent="0.2">
      <c r="C554" s="6"/>
      <c r="D554" s="6"/>
      <c r="AA554" s="50"/>
      <c r="AB554" s="50"/>
      <c r="AC554" s="50"/>
      <c r="AD554" s="50"/>
      <c r="AE554" s="50"/>
      <c r="AG554" s="61"/>
      <c r="AN554" s="50"/>
      <c r="AO554" s="50"/>
      <c r="AP554" s="50"/>
      <c r="AQ554" s="50"/>
      <c r="AR554" s="50"/>
      <c r="AS554" s="50"/>
      <c r="AT554" s="50"/>
      <c r="AU554" s="50"/>
    </row>
    <row r="555" spans="3:48" x14ac:dyDescent="0.2">
      <c r="C555" s="6"/>
      <c r="D555" s="6"/>
      <c r="AA555" s="50"/>
      <c r="AB555" s="50"/>
      <c r="AC555" s="50"/>
      <c r="AD555" s="50"/>
      <c r="AE555" s="50"/>
      <c r="AG555" s="61"/>
      <c r="AN555" s="50"/>
      <c r="AO555" s="50"/>
      <c r="AP555" s="50"/>
      <c r="AQ555" s="50"/>
      <c r="AR555" s="50"/>
      <c r="AS555" s="50"/>
      <c r="AT555" s="50"/>
      <c r="AU555" s="50"/>
    </row>
    <row r="556" spans="3:48" x14ac:dyDescent="0.2">
      <c r="C556" s="6"/>
      <c r="D556" s="6"/>
      <c r="AA556" s="50"/>
      <c r="AB556" s="50"/>
      <c r="AC556" s="50"/>
      <c r="AD556" s="50"/>
      <c r="AE556" s="50"/>
      <c r="AG556" s="61"/>
      <c r="AN556" s="50"/>
      <c r="AO556" s="50"/>
      <c r="AP556" s="50"/>
      <c r="AQ556" s="50"/>
      <c r="AR556" s="50"/>
      <c r="AS556" s="50"/>
      <c r="AT556" s="50"/>
      <c r="AU556" s="50"/>
    </row>
    <row r="557" spans="3:48" x14ac:dyDescent="0.2">
      <c r="C557" s="6"/>
      <c r="D557" s="6"/>
      <c r="AA557" s="50"/>
      <c r="AB557" s="50"/>
      <c r="AC557" s="50"/>
      <c r="AD557" s="50"/>
      <c r="AE557" s="50"/>
      <c r="AG557" s="61"/>
      <c r="AN557" s="50"/>
      <c r="AO557" s="50"/>
      <c r="AP557" s="50"/>
      <c r="AQ557" s="50"/>
      <c r="AR557" s="50"/>
      <c r="AS557" s="50"/>
      <c r="AT557" s="50"/>
      <c r="AU557" s="50"/>
    </row>
    <row r="558" spans="3:48" x14ac:dyDescent="0.2">
      <c r="C558" s="6"/>
      <c r="D558" s="6"/>
      <c r="AA558" s="50"/>
      <c r="AB558" s="50"/>
      <c r="AC558" s="50"/>
      <c r="AD558" s="50"/>
      <c r="AE558" s="50"/>
      <c r="AG558" s="61"/>
      <c r="AN558" s="50"/>
      <c r="AO558" s="50"/>
      <c r="AP558" s="50"/>
      <c r="AQ558" s="50"/>
      <c r="AR558" s="50"/>
      <c r="AS558" s="50"/>
      <c r="AT558" s="50"/>
      <c r="AU558" s="50"/>
    </row>
    <row r="559" spans="3:48" x14ac:dyDescent="0.2">
      <c r="C559" s="6"/>
      <c r="D559" s="6"/>
      <c r="AA559" s="50"/>
      <c r="AB559" s="50"/>
      <c r="AC559" s="50"/>
      <c r="AD559" s="50"/>
      <c r="AE559" s="50"/>
      <c r="AG559" s="61"/>
      <c r="AN559" s="50"/>
      <c r="AO559" s="50"/>
      <c r="AP559" s="50"/>
      <c r="AQ559" s="50"/>
      <c r="AR559" s="50"/>
      <c r="AS559" s="50"/>
      <c r="AT559" s="50"/>
      <c r="AU559" s="50"/>
      <c r="AV559" s="50"/>
    </row>
    <row r="560" spans="3:48" x14ac:dyDescent="0.2">
      <c r="C560" s="6"/>
      <c r="D560" s="6"/>
      <c r="AA560" s="50"/>
      <c r="AB560" s="50"/>
      <c r="AC560" s="50"/>
      <c r="AD560" s="50"/>
      <c r="AE560" s="50"/>
      <c r="AG560" s="61"/>
      <c r="AN560" s="50"/>
      <c r="AO560" s="50"/>
      <c r="AP560" s="50"/>
      <c r="AQ560" s="50"/>
      <c r="AR560" s="50"/>
      <c r="AS560" s="50"/>
      <c r="AT560" s="50"/>
      <c r="AU560" s="50"/>
    </row>
    <row r="561" spans="3:47" x14ac:dyDescent="0.2">
      <c r="C561" s="6"/>
      <c r="D561" s="6"/>
      <c r="AA561" s="50"/>
      <c r="AB561" s="50"/>
      <c r="AC561" s="50"/>
      <c r="AD561" s="50"/>
      <c r="AE561" s="50"/>
      <c r="AG561" s="61"/>
      <c r="AN561" s="50"/>
      <c r="AO561" s="50"/>
      <c r="AP561" s="50"/>
      <c r="AQ561" s="50"/>
      <c r="AR561" s="50"/>
      <c r="AS561" s="50"/>
      <c r="AT561" s="50"/>
      <c r="AU561" s="50"/>
    </row>
    <row r="562" spans="3:47" x14ac:dyDescent="0.2">
      <c r="C562" s="6"/>
      <c r="D562" s="6"/>
      <c r="AA562" s="50"/>
      <c r="AB562" s="50"/>
      <c r="AC562" s="50"/>
      <c r="AD562" s="50"/>
      <c r="AE562" s="50"/>
      <c r="AG562" s="61"/>
      <c r="AN562" s="50"/>
      <c r="AO562" s="50"/>
      <c r="AP562" s="50"/>
      <c r="AQ562" s="50"/>
      <c r="AR562" s="50"/>
      <c r="AS562" s="50"/>
      <c r="AT562" s="50"/>
      <c r="AU562" s="50"/>
    </row>
    <row r="563" spans="3:47" x14ac:dyDescent="0.2">
      <c r="C563" s="6"/>
      <c r="D563" s="6"/>
      <c r="AA563" s="50"/>
      <c r="AB563" s="50"/>
      <c r="AC563" s="50"/>
      <c r="AD563" s="50"/>
      <c r="AE563" s="50"/>
      <c r="AG563" s="61"/>
      <c r="AN563" s="50"/>
      <c r="AO563" s="50"/>
      <c r="AP563" s="50"/>
      <c r="AQ563" s="50"/>
      <c r="AR563" s="50"/>
      <c r="AS563" s="50"/>
      <c r="AT563" s="50"/>
      <c r="AU563" s="50"/>
    </row>
    <row r="564" spans="3:47" x14ac:dyDescent="0.2">
      <c r="C564" s="6"/>
      <c r="D564" s="6"/>
      <c r="AA564" s="50"/>
      <c r="AB564" s="50"/>
      <c r="AC564" s="50"/>
      <c r="AD564" s="50"/>
      <c r="AE564" s="50"/>
      <c r="AG564" s="61"/>
      <c r="AN564" s="50"/>
      <c r="AO564" s="50"/>
      <c r="AP564" s="50"/>
      <c r="AQ564" s="50"/>
      <c r="AR564" s="50"/>
      <c r="AS564" s="50"/>
      <c r="AT564" s="50"/>
      <c r="AU564" s="50"/>
    </row>
    <row r="565" spans="3:47" x14ac:dyDescent="0.2">
      <c r="C565" s="6"/>
      <c r="D565" s="6"/>
      <c r="AA565" s="50"/>
      <c r="AB565" s="50"/>
      <c r="AC565" s="50"/>
      <c r="AD565" s="50"/>
      <c r="AE565" s="50"/>
      <c r="AG565" s="61"/>
      <c r="AN565" s="50"/>
      <c r="AO565" s="50"/>
      <c r="AP565" s="50"/>
      <c r="AQ565" s="50"/>
      <c r="AR565" s="50"/>
      <c r="AS565" s="50"/>
      <c r="AT565" s="50"/>
      <c r="AU565" s="50"/>
    </row>
    <row r="566" spans="3:47" x14ac:dyDescent="0.2">
      <c r="C566" s="6"/>
      <c r="D566" s="6"/>
      <c r="AA566" s="50"/>
      <c r="AB566" s="50"/>
      <c r="AC566" s="50"/>
      <c r="AD566" s="50"/>
      <c r="AE566" s="50"/>
      <c r="AG566" s="61"/>
      <c r="AN566" s="50"/>
      <c r="AO566" s="50"/>
      <c r="AP566" s="50"/>
      <c r="AQ566" s="50"/>
      <c r="AR566" s="50"/>
      <c r="AS566" s="50"/>
      <c r="AT566" s="50"/>
      <c r="AU566" s="50"/>
    </row>
    <row r="567" spans="3:47" x14ac:dyDescent="0.2">
      <c r="C567" s="6"/>
      <c r="D567" s="6"/>
      <c r="AA567" s="50"/>
      <c r="AB567" s="50"/>
      <c r="AC567" s="50"/>
      <c r="AD567" s="50"/>
      <c r="AE567" s="50"/>
      <c r="AG567" s="61"/>
      <c r="AN567" s="50"/>
      <c r="AO567" s="50"/>
      <c r="AP567" s="50"/>
      <c r="AQ567" s="50"/>
      <c r="AR567" s="50"/>
      <c r="AS567" s="50"/>
      <c r="AT567" s="50"/>
      <c r="AU567" s="50"/>
    </row>
    <row r="568" spans="3:47" x14ac:dyDescent="0.2">
      <c r="C568" s="6"/>
      <c r="D568" s="6"/>
      <c r="AA568" s="50"/>
      <c r="AB568" s="50"/>
      <c r="AC568" s="50"/>
      <c r="AD568" s="50"/>
      <c r="AE568" s="50"/>
      <c r="AG568" s="61"/>
      <c r="AN568" s="50"/>
      <c r="AO568" s="50"/>
      <c r="AP568" s="50"/>
      <c r="AQ568" s="50"/>
      <c r="AR568" s="50"/>
      <c r="AS568" s="50"/>
      <c r="AT568" s="50"/>
      <c r="AU568" s="50"/>
    </row>
    <row r="569" spans="3:47" x14ac:dyDescent="0.2">
      <c r="C569" s="6"/>
      <c r="D569" s="6"/>
      <c r="AA569" s="50"/>
      <c r="AB569" s="50"/>
      <c r="AC569" s="50"/>
      <c r="AD569" s="50"/>
      <c r="AE569" s="50"/>
      <c r="AG569" s="61"/>
      <c r="AN569" s="50"/>
      <c r="AO569" s="50"/>
      <c r="AP569" s="50"/>
      <c r="AQ569" s="50"/>
      <c r="AR569" s="50"/>
      <c r="AS569" s="50"/>
      <c r="AT569" s="50"/>
      <c r="AU569" s="50"/>
    </row>
    <row r="570" spans="3:47" x14ac:dyDescent="0.2">
      <c r="C570" s="6"/>
      <c r="D570" s="6"/>
      <c r="AA570" s="50"/>
      <c r="AB570" s="50"/>
      <c r="AC570" s="50"/>
      <c r="AD570" s="50"/>
      <c r="AE570" s="50"/>
      <c r="AG570" s="61"/>
      <c r="AN570" s="50"/>
      <c r="AO570" s="50"/>
      <c r="AP570" s="50"/>
      <c r="AQ570" s="50"/>
      <c r="AR570" s="50"/>
      <c r="AS570" s="50"/>
      <c r="AT570" s="50"/>
      <c r="AU570" s="50"/>
    </row>
    <row r="571" spans="3:47" x14ac:dyDescent="0.2">
      <c r="C571" s="6"/>
      <c r="D571" s="6"/>
      <c r="AA571" s="50"/>
      <c r="AB571" s="50"/>
      <c r="AC571" s="50"/>
      <c r="AD571" s="50"/>
      <c r="AE571" s="50"/>
      <c r="AG571" s="61"/>
      <c r="AN571" s="50"/>
      <c r="AO571" s="50"/>
      <c r="AP571" s="50"/>
      <c r="AQ571" s="50"/>
      <c r="AR571" s="50"/>
      <c r="AS571" s="50"/>
      <c r="AT571" s="50"/>
      <c r="AU571" s="50"/>
    </row>
    <row r="572" spans="3:47" x14ac:dyDescent="0.2">
      <c r="C572" s="6"/>
      <c r="D572" s="6"/>
      <c r="AA572" s="50"/>
      <c r="AB572" s="50"/>
      <c r="AC572" s="50"/>
      <c r="AD572" s="50"/>
      <c r="AE572" s="50"/>
      <c r="AG572" s="61"/>
      <c r="AN572" s="50"/>
      <c r="AO572" s="50"/>
      <c r="AP572" s="50"/>
      <c r="AQ572" s="50"/>
      <c r="AR572" s="50"/>
      <c r="AS572" s="50"/>
      <c r="AT572" s="50"/>
      <c r="AU572" s="50"/>
    </row>
    <row r="573" spans="3:47" x14ac:dyDescent="0.2">
      <c r="C573" s="6"/>
      <c r="D573" s="6"/>
      <c r="AA573" s="50"/>
      <c r="AB573" s="50"/>
      <c r="AC573" s="50"/>
      <c r="AD573" s="50"/>
      <c r="AE573" s="50"/>
      <c r="AG573" s="61"/>
      <c r="AN573" s="50"/>
      <c r="AO573" s="50"/>
      <c r="AP573" s="50"/>
      <c r="AQ573" s="50"/>
      <c r="AR573" s="50"/>
      <c r="AS573" s="50"/>
      <c r="AT573" s="50"/>
      <c r="AU573" s="50"/>
    </row>
    <row r="574" spans="3:47" x14ac:dyDescent="0.2">
      <c r="C574" s="6"/>
      <c r="D574" s="6"/>
      <c r="AA574" s="50"/>
      <c r="AB574" s="50"/>
      <c r="AC574" s="50"/>
      <c r="AD574" s="50"/>
      <c r="AE574" s="50"/>
      <c r="AG574" s="61"/>
      <c r="AN574" s="50"/>
      <c r="AO574" s="50"/>
      <c r="AP574" s="50"/>
      <c r="AQ574" s="50"/>
      <c r="AR574" s="50"/>
      <c r="AS574" s="50"/>
      <c r="AT574" s="50"/>
      <c r="AU574" s="50"/>
    </row>
    <row r="575" spans="3:47" x14ac:dyDescent="0.2">
      <c r="C575" s="6"/>
      <c r="D575" s="6"/>
      <c r="AA575" s="50"/>
      <c r="AB575" s="50"/>
      <c r="AC575" s="50"/>
      <c r="AD575" s="50"/>
      <c r="AE575" s="50"/>
      <c r="AG575" s="61"/>
      <c r="AN575" s="50"/>
      <c r="AO575" s="50"/>
      <c r="AP575" s="50"/>
      <c r="AQ575" s="50"/>
      <c r="AR575" s="50"/>
      <c r="AS575" s="50"/>
      <c r="AT575" s="50"/>
      <c r="AU575" s="50"/>
    </row>
    <row r="576" spans="3:47" x14ac:dyDescent="0.2">
      <c r="C576" s="6"/>
      <c r="D576" s="6"/>
      <c r="AA576" s="50"/>
      <c r="AB576" s="50"/>
      <c r="AC576" s="50"/>
      <c r="AD576" s="50"/>
      <c r="AE576" s="50"/>
      <c r="AG576" s="61"/>
      <c r="AN576" s="50"/>
      <c r="AO576" s="50"/>
      <c r="AP576" s="50"/>
      <c r="AQ576" s="50"/>
      <c r="AR576" s="50"/>
      <c r="AS576" s="50"/>
      <c r="AT576" s="50"/>
      <c r="AU576" s="50"/>
    </row>
    <row r="577" spans="3:48" x14ac:dyDescent="0.2">
      <c r="C577" s="6"/>
      <c r="D577" s="6"/>
      <c r="AA577" s="50"/>
      <c r="AB577" s="50"/>
      <c r="AC577" s="50"/>
      <c r="AD577" s="50"/>
      <c r="AE577" s="50"/>
      <c r="AG577" s="61"/>
      <c r="AN577" s="50"/>
      <c r="AO577" s="50"/>
      <c r="AP577" s="50"/>
      <c r="AQ577" s="50"/>
      <c r="AR577" s="50"/>
      <c r="AS577" s="50"/>
      <c r="AT577" s="50"/>
      <c r="AU577" s="50"/>
    </row>
    <row r="578" spans="3:48" x14ac:dyDescent="0.2">
      <c r="C578" s="6"/>
      <c r="D578" s="6"/>
      <c r="AA578" s="50"/>
      <c r="AB578" s="50"/>
      <c r="AC578" s="50"/>
      <c r="AD578" s="50"/>
      <c r="AE578" s="50"/>
      <c r="AG578" s="61"/>
      <c r="AN578" s="50"/>
      <c r="AO578" s="50"/>
      <c r="AP578" s="50"/>
      <c r="AQ578" s="50"/>
      <c r="AR578" s="50"/>
      <c r="AS578" s="50"/>
      <c r="AT578" s="50"/>
      <c r="AU578" s="50"/>
    </row>
    <row r="579" spans="3:48" x14ac:dyDescent="0.2">
      <c r="C579" s="6"/>
      <c r="D579" s="6"/>
      <c r="AA579" s="50"/>
      <c r="AB579" s="50"/>
      <c r="AC579" s="50"/>
      <c r="AD579" s="50"/>
      <c r="AE579" s="50"/>
      <c r="AG579" s="61"/>
      <c r="AN579" s="50"/>
      <c r="AO579" s="50"/>
      <c r="AP579" s="50"/>
      <c r="AQ579" s="50"/>
      <c r="AR579" s="50"/>
      <c r="AS579" s="50"/>
      <c r="AT579" s="50"/>
      <c r="AU579" s="50"/>
      <c r="AV579" s="50"/>
    </row>
    <row r="580" spans="3:48" x14ac:dyDescent="0.2">
      <c r="C580" s="6"/>
      <c r="D580" s="6"/>
      <c r="AA580" s="50"/>
      <c r="AB580" s="50"/>
      <c r="AC580" s="50"/>
      <c r="AD580" s="50"/>
      <c r="AE580" s="50"/>
      <c r="AG580" s="61"/>
      <c r="AN580" s="50"/>
      <c r="AO580" s="50"/>
      <c r="AP580" s="50"/>
      <c r="AQ580" s="50"/>
      <c r="AR580" s="50"/>
      <c r="AS580" s="50"/>
      <c r="AT580" s="50"/>
      <c r="AU580" s="50"/>
    </row>
    <row r="581" spans="3:48" x14ac:dyDescent="0.2">
      <c r="C581" s="6"/>
      <c r="D581" s="6"/>
      <c r="AA581" s="50"/>
      <c r="AB581" s="50"/>
      <c r="AC581" s="50"/>
      <c r="AD581" s="50"/>
      <c r="AE581" s="50"/>
      <c r="AG581" s="61"/>
      <c r="AN581" s="50"/>
      <c r="AO581" s="50"/>
      <c r="AP581" s="50"/>
      <c r="AQ581" s="50"/>
      <c r="AR581" s="50"/>
      <c r="AS581" s="50"/>
      <c r="AT581" s="50"/>
      <c r="AU581" s="50"/>
    </row>
    <row r="582" spans="3:48" x14ac:dyDescent="0.2">
      <c r="C582" s="6"/>
      <c r="D582" s="6"/>
      <c r="AA582" s="50"/>
      <c r="AB582" s="50"/>
      <c r="AC582" s="50"/>
      <c r="AD582" s="50"/>
      <c r="AE582" s="50"/>
      <c r="AG582" s="61"/>
      <c r="AN582" s="50"/>
      <c r="AO582" s="50"/>
      <c r="AP582" s="50"/>
      <c r="AQ582" s="50"/>
      <c r="AR582" s="50"/>
      <c r="AS582" s="50"/>
      <c r="AT582" s="50"/>
      <c r="AU582" s="50"/>
    </row>
    <row r="583" spans="3:48" x14ac:dyDescent="0.2">
      <c r="C583" s="6"/>
      <c r="D583" s="6"/>
      <c r="AA583" s="50"/>
      <c r="AB583" s="50"/>
      <c r="AC583" s="50"/>
      <c r="AD583" s="50"/>
      <c r="AE583" s="50"/>
      <c r="AG583" s="61"/>
      <c r="AN583" s="50"/>
      <c r="AO583" s="50"/>
      <c r="AP583" s="50"/>
      <c r="AQ583" s="50"/>
      <c r="AR583" s="50"/>
      <c r="AS583" s="50"/>
      <c r="AT583" s="50"/>
      <c r="AU583" s="50"/>
    </row>
    <row r="584" spans="3:48" x14ac:dyDescent="0.2">
      <c r="C584" s="6"/>
      <c r="D584" s="6"/>
      <c r="AA584" s="50"/>
      <c r="AB584" s="50"/>
      <c r="AC584" s="50"/>
      <c r="AD584" s="50"/>
      <c r="AE584" s="50"/>
      <c r="AG584" s="61"/>
      <c r="AN584" s="50"/>
      <c r="AO584" s="50"/>
      <c r="AP584" s="50"/>
      <c r="AQ584" s="50"/>
      <c r="AR584" s="50"/>
      <c r="AS584" s="50"/>
      <c r="AT584" s="50"/>
      <c r="AU584" s="50"/>
    </row>
    <row r="585" spans="3:48" x14ac:dyDescent="0.2">
      <c r="C585" s="6"/>
      <c r="D585" s="6"/>
      <c r="AA585" s="50"/>
      <c r="AB585" s="50"/>
      <c r="AC585" s="50"/>
      <c r="AD585" s="50"/>
      <c r="AE585" s="50"/>
      <c r="AG585" s="61"/>
      <c r="AN585" s="50"/>
      <c r="AO585" s="50"/>
      <c r="AP585" s="50"/>
      <c r="AQ585" s="50"/>
      <c r="AR585" s="50"/>
      <c r="AS585" s="50"/>
      <c r="AT585" s="50"/>
      <c r="AU585" s="50"/>
    </row>
    <row r="586" spans="3:48" x14ac:dyDescent="0.2">
      <c r="C586" s="6"/>
      <c r="D586" s="6"/>
      <c r="AA586" s="50"/>
      <c r="AB586" s="50"/>
      <c r="AC586" s="50"/>
      <c r="AD586" s="50"/>
      <c r="AE586" s="50"/>
      <c r="AG586" s="61"/>
      <c r="AN586" s="50"/>
      <c r="AO586" s="50"/>
      <c r="AP586" s="50"/>
      <c r="AQ586" s="50"/>
      <c r="AR586" s="50"/>
      <c r="AS586" s="50"/>
      <c r="AT586" s="50"/>
      <c r="AU586" s="50"/>
    </row>
    <row r="587" spans="3:48" x14ac:dyDescent="0.2">
      <c r="C587" s="6"/>
      <c r="D587" s="6"/>
      <c r="AA587" s="50"/>
      <c r="AB587" s="50"/>
      <c r="AC587" s="50"/>
      <c r="AD587" s="50"/>
      <c r="AE587" s="50"/>
      <c r="AG587" s="61"/>
      <c r="AN587" s="50"/>
      <c r="AO587" s="50"/>
      <c r="AP587" s="50"/>
      <c r="AQ587" s="50"/>
      <c r="AR587" s="50"/>
      <c r="AS587" s="50"/>
      <c r="AT587" s="50"/>
      <c r="AU587" s="50"/>
    </row>
    <row r="588" spans="3:48" x14ac:dyDescent="0.2">
      <c r="C588" s="6"/>
      <c r="D588" s="6"/>
      <c r="AA588" s="50"/>
      <c r="AB588" s="50"/>
      <c r="AC588" s="50"/>
      <c r="AD588" s="50"/>
      <c r="AE588" s="50"/>
      <c r="AG588" s="61"/>
      <c r="AN588" s="50"/>
      <c r="AO588" s="50"/>
      <c r="AP588" s="50"/>
      <c r="AQ588" s="50"/>
      <c r="AR588" s="50"/>
      <c r="AS588" s="50"/>
      <c r="AT588" s="50"/>
      <c r="AU588" s="50"/>
    </row>
    <row r="589" spans="3:48" x14ac:dyDescent="0.2">
      <c r="C589" s="6"/>
      <c r="D589" s="6"/>
      <c r="AA589" s="50"/>
      <c r="AB589" s="50"/>
      <c r="AC589" s="50"/>
      <c r="AD589" s="50"/>
      <c r="AE589" s="50"/>
      <c r="AG589" s="61"/>
      <c r="AN589" s="50"/>
      <c r="AO589" s="50"/>
      <c r="AP589" s="50"/>
      <c r="AQ589" s="50"/>
      <c r="AR589" s="50"/>
      <c r="AS589" s="50"/>
      <c r="AT589" s="50"/>
      <c r="AU589" s="50"/>
    </row>
    <row r="590" spans="3:48" x14ac:dyDescent="0.2">
      <c r="C590" s="6"/>
      <c r="D590" s="6"/>
      <c r="AA590" s="50"/>
      <c r="AB590" s="50"/>
      <c r="AC590" s="50"/>
      <c r="AD590" s="50"/>
      <c r="AE590" s="50"/>
      <c r="AG590" s="61"/>
      <c r="AN590" s="50"/>
      <c r="AO590" s="50"/>
      <c r="AP590" s="50"/>
      <c r="AQ590" s="50"/>
      <c r="AR590" s="50"/>
      <c r="AS590" s="50"/>
      <c r="AT590" s="50"/>
      <c r="AU590" s="50"/>
    </row>
    <row r="591" spans="3:48" x14ac:dyDescent="0.2">
      <c r="C591" s="6"/>
      <c r="D591" s="6"/>
      <c r="AA591" s="50"/>
      <c r="AB591" s="50"/>
      <c r="AC591" s="50"/>
      <c r="AD591" s="50"/>
      <c r="AE591" s="50"/>
      <c r="AG591" s="61"/>
      <c r="AN591" s="50"/>
      <c r="AO591" s="50"/>
      <c r="AP591" s="50"/>
      <c r="AQ591" s="50"/>
      <c r="AR591" s="50"/>
      <c r="AS591" s="50"/>
      <c r="AT591" s="50"/>
      <c r="AU591" s="50"/>
      <c r="AV591" s="50"/>
    </row>
    <row r="592" spans="3:48" x14ac:dyDescent="0.2">
      <c r="C592" s="6"/>
      <c r="D592" s="6"/>
      <c r="AA592" s="50"/>
      <c r="AB592" s="50"/>
      <c r="AC592" s="50"/>
      <c r="AD592" s="50"/>
      <c r="AE592" s="50"/>
      <c r="AG592" s="61"/>
      <c r="AN592" s="50"/>
      <c r="AO592" s="50"/>
      <c r="AP592" s="50"/>
      <c r="AQ592" s="50"/>
      <c r="AR592" s="50"/>
      <c r="AS592" s="50"/>
      <c r="AT592" s="50"/>
      <c r="AU592" s="50"/>
      <c r="AV592" s="50"/>
    </row>
    <row r="593" spans="3:64" x14ac:dyDescent="0.2">
      <c r="C593" s="6"/>
      <c r="D593" s="6"/>
      <c r="AA593" s="50"/>
      <c r="AB593" s="50"/>
      <c r="AC593" s="50"/>
      <c r="AD593" s="50"/>
      <c r="AE593" s="50"/>
      <c r="AG593" s="61"/>
      <c r="AN593" s="50"/>
      <c r="AO593" s="50"/>
      <c r="AP593" s="50"/>
      <c r="AQ593" s="50"/>
      <c r="AR593" s="50"/>
      <c r="AS593" s="50"/>
      <c r="AT593" s="50"/>
      <c r="AU593" s="50"/>
      <c r="AV593" s="50"/>
      <c r="AX593" s="50"/>
    </row>
    <row r="594" spans="3:64" x14ac:dyDescent="0.2">
      <c r="C594" s="6"/>
      <c r="D594" s="6"/>
      <c r="AA594" s="50"/>
      <c r="AB594" s="50"/>
      <c r="AC594" s="50"/>
      <c r="AD594" s="50"/>
      <c r="AE594" s="50"/>
      <c r="AG594" s="61"/>
      <c r="AN594" s="50"/>
      <c r="AO594" s="50"/>
      <c r="AP594" s="50"/>
      <c r="AQ594" s="50"/>
      <c r="AR594" s="50"/>
      <c r="AS594" s="50"/>
      <c r="AT594" s="50"/>
      <c r="AU594" s="50"/>
      <c r="AV594" s="50"/>
    </row>
    <row r="595" spans="3:64" x14ac:dyDescent="0.2">
      <c r="C595" s="6"/>
      <c r="D595" s="6"/>
      <c r="AA595" s="50"/>
      <c r="AB595" s="50"/>
      <c r="AC595" s="50"/>
      <c r="AD595" s="50"/>
      <c r="AE595" s="50"/>
      <c r="AG595" s="61"/>
      <c r="AN595" s="50"/>
      <c r="AO595" s="50"/>
      <c r="AP595" s="50"/>
      <c r="AQ595" s="50"/>
      <c r="AR595" s="50"/>
      <c r="AS595" s="50"/>
      <c r="AT595" s="50"/>
      <c r="AU595" s="50"/>
    </row>
    <row r="596" spans="3:64" x14ac:dyDescent="0.2">
      <c r="C596" s="6"/>
      <c r="D596" s="6"/>
      <c r="AA596" s="50"/>
      <c r="AB596" s="50"/>
      <c r="AC596" s="50"/>
      <c r="AD596" s="50"/>
      <c r="AE596" s="50"/>
      <c r="AG596" s="61"/>
      <c r="AN596" s="50"/>
      <c r="AO596" s="50"/>
      <c r="AP596" s="50"/>
      <c r="AQ596" s="50"/>
      <c r="AR596" s="50"/>
      <c r="AS596" s="50"/>
      <c r="AT596" s="50"/>
      <c r="AU596" s="50"/>
    </row>
    <row r="597" spans="3:64" x14ac:dyDescent="0.2">
      <c r="C597" s="6"/>
      <c r="D597" s="6"/>
      <c r="AA597" s="50"/>
      <c r="AB597" s="50"/>
      <c r="AC597" s="50"/>
      <c r="AD597" s="50"/>
      <c r="AE597" s="50"/>
      <c r="AG597" s="61"/>
      <c r="AN597" s="50"/>
      <c r="AO597" s="50"/>
      <c r="AP597" s="50"/>
      <c r="AQ597" s="50"/>
      <c r="AR597" s="50"/>
      <c r="AS597" s="50"/>
      <c r="AT597" s="50"/>
      <c r="AU597" s="50"/>
    </row>
    <row r="598" spans="3:64" x14ac:dyDescent="0.2">
      <c r="C598" s="6"/>
      <c r="D598" s="6"/>
      <c r="AA598" s="50"/>
      <c r="AB598" s="50"/>
      <c r="AC598" s="50"/>
      <c r="AD598" s="50"/>
      <c r="AE598" s="50"/>
      <c r="AG598" s="61"/>
      <c r="AN598" s="50"/>
      <c r="AO598" s="50"/>
      <c r="AP598" s="50"/>
      <c r="AQ598" s="50"/>
      <c r="AR598" s="50"/>
      <c r="AS598" s="50"/>
      <c r="AT598" s="50"/>
      <c r="AU598" s="50"/>
    </row>
    <row r="599" spans="3:64" x14ac:dyDescent="0.2">
      <c r="C599" s="6"/>
      <c r="D599" s="6"/>
      <c r="AA599" s="50"/>
      <c r="AB599" s="50"/>
      <c r="AC599" s="50"/>
      <c r="AD599" s="50"/>
      <c r="AE599" s="50"/>
      <c r="AG599" s="61"/>
      <c r="AN599" s="50"/>
      <c r="AO599" s="50"/>
      <c r="AP599" s="50"/>
      <c r="AQ599" s="50"/>
      <c r="AR599" s="50"/>
      <c r="AS599" s="50"/>
      <c r="AT599" s="50"/>
      <c r="AU599" s="50"/>
    </row>
    <row r="600" spans="3:64" x14ac:dyDescent="0.2">
      <c r="C600" s="6"/>
      <c r="D600" s="6"/>
      <c r="AA600" s="50"/>
      <c r="AB600" s="50"/>
      <c r="AC600" s="50"/>
      <c r="AD600" s="50"/>
      <c r="AE600" s="50"/>
      <c r="AG600" s="61"/>
      <c r="AN600" s="50"/>
      <c r="AO600" s="50"/>
      <c r="AP600" s="50"/>
      <c r="AQ600" s="50"/>
      <c r="AR600" s="50"/>
      <c r="AS600" s="50"/>
      <c r="AT600" s="50"/>
      <c r="AU600" s="50"/>
    </row>
    <row r="601" spans="3:64" x14ac:dyDescent="0.2">
      <c r="C601" s="6"/>
      <c r="D601" s="6"/>
      <c r="AA601" s="50"/>
      <c r="AB601" s="50"/>
      <c r="AC601" s="50"/>
      <c r="AD601" s="50"/>
      <c r="AE601" s="50"/>
      <c r="AG601" s="61"/>
      <c r="AN601" s="50"/>
      <c r="AO601" s="50"/>
      <c r="AP601" s="50"/>
      <c r="AQ601" s="50"/>
      <c r="AR601" s="50"/>
      <c r="AS601" s="50"/>
      <c r="AT601" s="50"/>
      <c r="AU601" s="50"/>
    </row>
    <row r="602" spans="3:64" x14ac:dyDescent="0.2">
      <c r="C602" s="6"/>
      <c r="D602" s="6"/>
      <c r="AA602" s="50"/>
      <c r="AB602" s="50"/>
      <c r="AC602" s="50"/>
      <c r="AD602" s="50"/>
      <c r="AE602" s="50"/>
      <c r="AG602" s="61"/>
      <c r="AN602" s="50"/>
      <c r="AO602" s="50"/>
      <c r="AP602" s="50"/>
      <c r="AQ602" s="50"/>
      <c r="AR602" s="50"/>
      <c r="AS602" s="50"/>
      <c r="AT602" s="50"/>
      <c r="AU602" s="50"/>
    </row>
    <row r="603" spans="3:64" x14ac:dyDescent="0.2">
      <c r="C603" s="6"/>
      <c r="D603" s="6"/>
      <c r="AA603" s="50"/>
      <c r="AB603" s="50"/>
      <c r="AC603" s="50"/>
      <c r="AD603" s="50"/>
      <c r="AE603" s="50"/>
      <c r="AG603" s="61"/>
      <c r="AN603" s="50"/>
      <c r="AO603" s="50"/>
      <c r="AP603" s="50"/>
      <c r="AQ603" s="50"/>
      <c r="AR603" s="50"/>
      <c r="AS603" s="50"/>
      <c r="AT603" s="50"/>
      <c r="AU603" s="50"/>
    </row>
    <row r="604" spans="3:64" x14ac:dyDescent="0.2">
      <c r="C604" s="6"/>
      <c r="D604" s="6"/>
      <c r="AA604" s="50"/>
      <c r="AB604" s="50"/>
      <c r="AC604" s="50"/>
      <c r="AD604" s="50"/>
      <c r="AE604" s="50"/>
      <c r="AG604" s="61"/>
      <c r="AN604" s="50"/>
      <c r="AO604" s="50"/>
      <c r="AP604" s="50"/>
      <c r="AQ604" s="50"/>
      <c r="AR604" s="50"/>
      <c r="AS604" s="50"/>
      <c r="AT604" s="50"/>
      <c r="AU604" s="50"/>
    </row>
    <row r="605" spans="3:64" x14ac:dyDescent="0.2">
      <c r="C605" s="6"/>
      <c r="D605" s="6"/>
      <c r="AA605" s="50"/>
      <c r="AB605" s="50"/>
      <c r="AC605" s="50"/>
      <c r="AD605" s="50"/>
      <c r="AE605" s="50"/>
      <c r="AG605" s="61"/>
      <c r="AN605" s="50"/>
      <c r="AO605" s="50"/>
      <c r="AP605" s="50"/>
      <c r="AQ605" s="50"/>
      <c r="AR605" s="50"/>
      <c r="AS605" s="50"/>
      <c r="AT605" s="50"/>
      <c r="AU605" s="50"/>
      <c r="AV605" s="50"/>
      <c r="AW605" s="50"/>
      <c r="AX605" s="50"/>
      <c r="AY605" s="50"/>
      <c r="AZ605" s="50"/>
      <c r="BA605" s="50"/>
      <c r="BB605" s="50"/>
      <c r="BC605" s="50"/>
      <c r="BD605" s="50"/>
      <c r="BE605" s="50"/>
      <c r="BF605" s="50"/>
      <c r="BG605" s="50"/>
      <c r="BH605" s="50"/>
      <c r="BI605" s="50"/>
      <c r="BJ605" s="50"/>
      <c r="BK605" s="50"/>
      <c r="BL605" s="50"/>
    </row>
    <row r="606" spans="3:64" x14ac:dyDescent="0.2">
      <c r="C606" s="6"/>
      <c r="D606" s="6"/>
      <c r="AA606" s="50"/>
      <c r="AB606" s="50"/>
      <c r="AC606" s="50"/>
      <c r="AD606" s="50"/>
      <c r="AE606" s="50"/>
      <c r="AG606" s="61"/>
      <c r="AN606" s="50"/>
      <c r="AO606" s="50"/>
      <c r="AP606" s="50"/>
      <c r="AQ606" s="50"/>
      <c r="AR606" s="50"/>
      <c r="AS606" s="50"/>
      <c r="AT606" s="50"/>
      <c r="AU606" s="50"/>
    </row>
    <row r="607" spans="3:64" x14ac:dyDescent="0.2">
      <c r="C607" s="6"/>
      <c r="D607" s="6"/>
      <c r="AA607" s="50"/>
      <c r="AB607" s="50"/>
      <c r="AC607" s="50"/>
      <c r="AD607" s="50"/>
      <c r="AE607" s="50"/>
      <c r="AG607" s="61"/>
      <c r="AN607" s="50"/>
      <c r="AO607" s="50"/>
      <c r="AP607" s="50"/>
      <c r="AQ607" s="50"/>
      <c r="AR607" s="50"/>
      <c r="AS607" s="50"/>
      <c r="AT607" s="50"/>
      <c r="AU607" s="50"/>
    </row>
    <row r="608" spans="3:64" x14ac:dyDescent="0.2">
      <c r="C608" s="6"/>
      <c r="D608" s="6"/>
      <c r="AA608" s="50"/>
      <c r="AB608" s="50"/>
      <c r="AC608" s="50"/>
      <c r="AD608" s="50"/>
      <c r="AE608" s="50"/>
      <c r="AG608" s="61"/>
      <c r="AN608" s="50"/>
      <c r="AO608" s="50"/>
      <c r="AP608" s="50"/>
      <c r="AQ608" s="50"/>
      <c r="AR608" s="50"/>
      <c r="AS608" s="50"/>
      <c r="AT608" s="50"/>
      <c r="AU608" s="50"/>
    </row>
    <row r="609" spans="3:64" x14ac:dyDescent="0.2">
      <c r="C609" s="6"/>
      <c r="D609" s="6"/>
      <c r="AA609" s="50"/>
      <c r="AB609" s="50"/>
      <c r="AC609" s="50"/>
      <c r="AD609" s="50"/>
      <c r="AE609" s="50"/>
      <c r="AG609" s="61"/>
      <c r="AN609" s="50"/>
      <c r="AO609" s="50"/>
      <c r="AP609" s="50"/>
      <c r="AQ609" s="50"/>
      <c r="AR609" s="50"/>
      <c r="AS609" s="50"/>
      <c r="AT609" s="50"/>
      <c r="AU609" s="50"/>
    </row>
    <row r="610" spans="3:64" x14ac:dyDescent="0.2">
      <c r="C610" s="6"/>
      <c r="D610" s="6"/>
      <c r="AA610" s="50"/>
      <c r="AB610" s="50"/>
      <c r="AC610" s="50"/>
      <c r="AD610" s="50"/>
      <c r="AE610" s="50"/>
      <c r="AG610" s="61"/>
      <c r="AN610" s="50"/>
      <c r="AO610" s="50"/>
      <c r="AP610" s="50"/>
      <c r="AQ610" s="50"/>
      <c r="AR610" s="50"/>
      <c r="AS610" s="50"/>
      <c r="AT610" s="50"/>
      <c r="AU610" s="50"/>
    </row>
    <row r="611" spans="3:64" x14ac:dyDescent="0.2">
      <c r="C611" s="6"/>
      <c r="D611" s="6"/>
      <c r="AA611" s="50"/>
      <c r="AB611" s="50"/>
      <c r="AC611" s="50"/>
      <c r="AD611" s="50"/>
      <c r="AE611" s="50"/>
      <c r="AG611" s="61"/>
      <c r="AN611" s="50"/>
      <c r="AO611" s="50"/>
      <c r="AP611" s="50"/>
      <c r="AQ611" s="50"/>
      <c r="AR611" s="50"/>
      <c r="AS611" s="50"/>
      <c r="AT611" s="50"/>
      <c r="AU611" s="50"/>
    </row>
    <row r="612" spans="3:64" x14ac:dyDescent="0.2">
      <c r="C612" s="6"/>
      <c r="D612" s="6"/>
      <c r="AA612" s="50"/>
      <c r="AB612" s="50"/>
      <c r="AC612" s="50"/>
      <c r="AD612" s="50"/>
      <c r="AE612" s="50"/>
      <c r="AG612" s="61"/>
      <c r="AN612" s="50"/>
      <c r="AO612" s="50"/>
      <c r="AP612" s="50"/>
      <c r="AQ612" s="50"/>
      <c r="AR612" s="50"/>
      <c r="AS612" s="50"/>
      <c r="AT612" s="50"/>
      <c r="AU612" s="50"/>
    </row>
    <row r="613" spans="3:64" x14ac:dyDescent="0.2">
      <c r="C613" s="6"/>
      <c r="D613" s="6"/>
      <c r="AA613" s="50"/>
      <c r="AB613" s="50"/>
      <c r="AC613" s="50"/>
      <c r="AD613" s="50"/>
      <c r="AE613" s="50"/>
      <c r="AG613" s="61"/>
      <c r="AN613" s="50"/>
      <c r="AO613" s="50"/>
      <c r="AP613" s="50"/>
      <c r="AQ613" s="50"/>
      <c r="AR613" s="50"/>
      <c r="AS613" s="50"/>
      <c r="AT613" s="50"/>
      <c r="AU613" s="50"/>
    </row>
    <row r="614" spans="3:64" x14ac:dyDescent="0.2">
      <c r="C614" s="6"/>
      <c r="D614" s="6"/>
      <c r="AA614" s="50"/>
      <c r="AB614" s="50"/>
      <c r="AC614" s="50"/>
      <c r="AD614" s="50"/>
      <c r="AE614" s="50"/>
      <c r="AG614" s="61"/>
      <c r="AN614" s="50"/>
      <c r="AO614" s="50"/>
      <c r="AP614" s="50"/>
      <c r="AQ614" s="50"/>
      <c r="AR614" s="50"/>
      <c r="AS614" s="50"/>
      <c r="AT614" s="50"/>
      <c r="AU614" s="50"/>
      <c r="AV614" s="50"/>
    </row>
    <row r="615" spans="3:64" x14ac:dyDescent="0.2">
      <c r="C615" s="6"/>
      <c r="D615" s="6"/>
      <c r="AA615" s="50"/>
      <c r="AB615" s="50"/>
      <c r="AC615" s="50"/>
      <c r="AD615" s="50"/>
      <c r="AE615" s="50"/>
      <c r="AG615" s="61"/>
      <c r="AN615" s="50"/>
      <c r="AO615" s="50"/>
      <c r="AP615" s="50"/>
      <c r="AQ615" s="50"/>
      <c r="AR615" s="50"/>
      <c r="AS615" s="50"/>
      <c r="AT615" s="50"/>
      <c r="AU615" s="50"/>
    </row>
    <row r="616" spans="3:64" x14ac:dyDescent="0.2">
      <c r="C616" s="6"/>
      <c r="D616" s="6"/>
      <c r="AA616" s="50"/>
      <c r="AB616" s="50"/>
      <c r="AC616" s="50"/>
      <c r="AD616" s="50"/>
      <c r="AE616" s="50"/>
      <c r="AG616" s="61"/>
      <c r="AN616" s="50"/>
      <c r="AO616" s="50"/>
      <c r="AP616" s="50"/>
      <c r="AQ616" s="50"/>
      <c r="AR616" s="50"/>
      <c r="AS616" s="50"/>
      <c r="AT616" s="50"/>
      <c r="AU616" s="50"/>
    </row>
    <row r="617" spans="3:64" x14ac:dyDescent="0.2">
      <c r="C617" s="6"/>
      <c r="D617" s="6"/>
      <c r="AA617" s="50"/>
      <c r="AB617" s="50"/>
      <c r="AC617" s="50"/>
      <c r="AD617" s="50"/>
      <c r="AE617" s="50"/>
      <c r="AG617" s="61"/>
      <c r="AN617" s="50"/>
      <c r="AO617" s="50"/>
      <c r="AP617" s="50"/>
      <c r="AQ617" s="50"/>
      <c r="AR617" s="50"/>
      <c r="AS617" s="50"/>
      <c r="AT617" s="50"/>
      <c r="AU617" s="50"/>
    </row>
    <row r="618" spans="3:64" x14ac:dyDescent="0.2">
      <c r="C618" s="6"/>
      <c r="D618" s="6"/>
      <c r="AA618" s="50"/>
      <c r="AB618" s="50"/>
      <c r="AC618" s="50"/>
      <c r="AD618" s="50"/>
      <c r="AE618" s="50"/>
      <c r="AG618" s="61"/>
      <c r="AN618" s="50"/>
      <c r="AO618" s="50"/>
      <c r="AP618" s="50"/>
      <c r="AQ618" s="50"/>
      <c r="AR618" s="50"/>
      <c r="AS618" s="50"/>
      <c r="AT618" s="50"/>
      <c r="AU618" s="50"/>
      <c r="AV618" s="50"/>
      <c r="AW618" s="50"/>
      <c r="AX618" s="50"/>
      <c r="AY618" s="50"/>
      <c r="AZ618" s="50"/>
      <c r="BA618" s="50"/>
      <c r="BB618" s="50"/>
      <c r="BC618" s="50"/>
      <c r="BD618" s="50"/>
      <c r="BE618" s="50"/>
      <c r="BF618" s="50"/>
      <c r="BG618" s="50"/>
      <c r="BH618" s="50"/>
      <c r="BI618" s="50"/>
      <c r="BJ618" s="50"/>
      <c r="BK618" s="50"/>
      <c r="BL618" s="50"/>
    </row>
    <row r="619" spans="3:64" x14ac:dyDescent="0.2">
      <c r="C619" s="6"/>
      <c r="D619" s="6"/>
      <c r="AA619" s="50"/>
      <c r="AB619" s="50"/>
      <c r="AC619" s="50"/>
      <c r="AD619" s="50"/>
      <c r="AE619" s="50"/>
      <c r="AG619" s="61"/>
      <c r="AN619" s="50"/>
      <c r="AO619" s="50"/>
      <c r="AP619" s="50"/>
      <c r="AQ619" s="50"/>
      <c r="AR619" s="50"/>
      <c r="AS619" s="50"/>
      <c r="AT619" s="50"/>
      <c r="AU619" s="50"/>
    </row>
    <row r="620" spans="3:64" x14ac:dyDescent="0.2">
      <c r="C620" s="6"/>
      <c r="D620" s="6"/>
      <c r="AA620" s="50"/>
      <c r="AB620" s="50"/>
      <c r="AC620" s="50"/>
      <c r="AD620" s="50"/>
      <c r="AE620" s="50"/>
      <c r="AG620" s="61"/>
      <c r="AN620" s="50"/>
      <c r="AO620" s="50"/>
      <c r="AP620" s="50"/>
      <c r="AQ620" s="50"/>
      <c r="AR620" s="50"/>
      <c r="AS620" s="50"/>
      <c r="AT620" s="50"/>
      <c r="AU620" s="50"/>
    </row>
    <row r="621" spans="3:64" x14ac:dyDescent="0.2">
      <c r="C621" s="6"/>
      <c r="D621" s="6"/>
      <c r="AA621" s="50"/>
      <c r="AB621" s="50"/>
      <c r="AC621" s="50"/>
      <c r="AD621" s="50"/>
      <c r="AE621" s="50"/>
      <c r="AG621" s="61"/>
      <c r="AN621" s="50"/>
      <c r="AO621" s="50"/>
      <c r="AP621" s="50"/>
      <c r="AQ621" s="50"/>
      <c r="AR621" s="50"/>
      <c r="AS621" s="50"/>
      <c r="AT621" s="50"/>
      <c r="AU621" s="50"/>
    </row>
    <row r="622" spans="3:64" x14ac:dyDescent="0.2">
      <c r="C622" s="6"/>
      <c r="D622" s="6"/>
      <c r="AA622" s="50"/>
      <c r="AB622" s="50"/>
      <c r="AC622" s="50"/>
      <c r="AD622" s="50"/>
      <c r="AE622" s="50"/>
      <c r="AG622" s="61"/>
      <c r="AN622" s="50"/>
      <c r="AO622" s="50"/>
      <c r="AP622" s="50"/>
      <c r="AQ622" s="50"/>
      <c r="AR622" s="50"/>
      <c r="AS622" s="50"/>
      <c r="AT622" s="50"/>
      <c r="AU622" s="50"/>
    </row>
    <row r="623" spans="3:64" x14ac:dyDescent="0.2">
      <c r="C623" s="6"/>
      <c r="D623" s="6"/>
      <c r="AA623" s="50"/>
      <c r="AB623" s="50"/>
      <c r="AC623" s="50"/>
      <c r="AD623" s="50"/>
      <c r="AE623" s="50"/>
      <c r="AG623" s="61"/>
      <c r="AN623" s="50"/>
      <c r="AO623" s="50"/>
      <c r="AP623" s="50"/>
      <c r="AQ623" s="50"/>
      <c r="AR623" s="50"/>
      <c r="AS623" s="50"/>
      <c r="AT623" s="50"/>
      <c r="AU623" s="50"/>
    </row>
    <row r="624" spans="3:64" x14ac:dyDescent="0.2">
      <c r="C624" s="6"/>
      <c r="D624" s="6"/>
      <c r="AA624" s="50"/>
      <c r="AB624" s="50"/>
      <c r="AC624" s="50"/>
      <c r="AD624" s="50"/>
      <c r="AE624" s="50"/>
      <c r="AG624" s="61"/>
      <c r="AN624" s="50"/>
      <c r="AO624" s="50"/>
      <c r="AP624" s="50"/>
      <c r="AQ624" s="50"/>
      <c r="AR624" s="50"/>
      <c r="AS624" s="50"/>
      <c r="AT624" s="50"/>
      <c r="AU624" s="50"/>
    </row>
    <row r="625" spans="3:64" x14ac:dyDescent="0.2">
      <c r="C625" s="6"/>
      <c r="D625" s="6"/>
      <c r="AA625" s="50"/>
      <c r="AB625" s="50"/>
      <c r="AC625" s="50"/>
      <c r="AD625" s="50"/>
      <c r="AE625" s="50"/>
      <c r="AG625" s="61"/>
      <c r="AN625" s="50"/>
      <c r="AO625" s="50"/>
      <c r="AP625" s="50"/>
      <c r="AQ625" s="50"/>
      <c r="AR625" s="50"/>
      <c r="AS625" s="50"/>
      <c r="AT625" s="50"/>
      <c r="AU625" s="50"/>
    </row>
    <row r="626" spans="3:64" x14ac:dyDescent="0.2">
      <c r="C626" s="6"/>
      <c r="D626" s="6"/>
      <c r="AA626" s="50"/>
      <c r="AB626" s="50"/>
      <c r="AC626" s="50"/>
      <c r="AD626" s="50"/>
      <c r="AE626" s="50"/>
      <c r="AG626" s="61"/>
      <c r="AN626" s="50"/>
      <c r="AO626" s="50"/>
      <c r="AP626" s="50"/>
      <c r="AQ626" s="50"/>
      <c r="AR626" s="50"/>
      <c r="AS626" s="50"/>
      <c r="AT626" s="50"/>
      <c r="AU626" s="50"/>
      <c r="AV626" s="50"/>
      <c r="AW626" s="50"/>
      <c r="AX626" s="50"/>
      <c r="AY626" s="50"/>
      <c r="AZ626" s="50"/>
      <c r="BA626" s="50"/>
      <c r="BB626" s="50"/>
      <c r="BC626" s="50"/>
      <c r="BD626" s="50"/>
      <c r="BE626" s="50"/>
      <c r="BF626" s="50"/>
      <c r="BG626" s="50"/>
      <c r="BH626" s="50"/>
      <c r="BI626" s="50"/>
      <c r="BJ626" s="50"/>
      <c r="BK626" s="50"/>
      <c r="BL626" s="50"/>
    </row>
    <row r="627" spans="3:64" x14ac:dyDescent="0.2">
      <c r="C627" s="6"/>
      <c r="D627" s="6"/>
      <c r="AA627" s="50"/>
      <c r="AB627" s="50"/>
      <c r="AC627" s="50"/>
      <c r="AD627" s="50"/>
      <c r="AE627" s="50"/>
      <c r="AG627" s="61"/>
      <c r="AN627" s="50"/>
      <c r="AO627" s="50"/>
      <c r="AP627" s="50"/>
      <c r="AQ627" s="50"/>
      <c r="AR627" s="50"/>
      <c r="AS627" s="50"/>
      <c r="AT627" s="50"/>
      <c r="AU627" s="50"/>
    </row>
    <row r="628" spans="3:64" x14ac:dyDescent="0.2">
      <c r="C628" s="6"/>
      <c r="D628" s="6"/>
      <c r="AA628" s="50"/>
      <c r="AB628" s="50"/>
      <c r="AC628" s="50"/>
      <c r="AD628" s="50"/>
      <c r="AE628" s="50"/>
      <c r="AG628" s="61"/>
      <c r="AN628" s="50"/>
      <c r="AO628" s="50"/>
      <c r="AP628" s="50"/>
      <c r="AQ628" s="50"/>
      <c r="AR628" s="50"/>
      <c r="AS628" s="50"/>
      <c r="AT628" s="50"/>
      <c r="AU628" s="50"/>
    </row>
    <row r="629" spans="3:64" x14ac:dyDescent="0.2">
      <c r="C629" s="6"/>
      <c r="D629" s="6"/>
      <c r="AA629" s="50"/>
      <c r="AB629" s="50"/>
      <c r="AC629" s="50"/>
      <c r="AD629" s="50"/>
      <c r="AE629" s="50"/>
      <c r="AG629" s="61"/>
      <c r="AN629" s="50"/>
      <c r="AO629" s="50"/>
      <c r="AP629" s="50"/>
      <c r="AQ629" s="50"/>
      <c r="AR629" s="50"/>
      <c r="AS629" s="50"/>
      <c r="AT629" s="50"/>
      <c r="AU629" s="50"/>
    </row>
    <row r="630" spans="3:64" x14ac:dyDescent="0.2">
      <c r="C630" s="6"/>
      <c r="D630" s="6"/>
      <c r="AA630" s="50"/>
      <c r="AB630" s="50"/>
      <c r="AC630" s="50"/>
      <c r="AD630" s="50"/>
      <c r="AE630" s="50"/>
      <c r="AG630" s="61"/>
      <c r="AN630" s="50"/>
      <c r="AO630" s="50"/>
      <c r="AP630" s="50"/>
      <c r="AQ630" s="50"/>
      <c r="AR630" s="50"/>
      <c r="AS630" s="50"/>
      <c r="AT630" s="50"/>
      <c r="AU630" s="50"/>
    </row>
    <row r="631" spans="3:64" x14ac:dyDescent="0.2">
      <c r="C631" s="6"/>
      <c r="D631" s="6"/>
      <c r="AA631" s="50"/>
      <c r="AB631" s="50"/>
      <c r="AC631" s="50"/>
      <c r="AD631" s="50"/>
      <c r="AE631" s="50"/>
      <c r="AG631" s="61"/>
      <c r="AN631" s="50"/>
      <c r="AO631" s="50"/>
      <c r="AP631" s="50"/>
      <c r="AQ631" s="50"/>
      <c r="AR631" s="50"/>
      <c r="AS631" s="50"/>
      <c r="AT631" s="50"/>
      <c r="AU631" s="50"/>
    </row>
    <row r="632" spans="3:64" x14ac:dyDescent="0.2">
      <c r="C632" s="6"/>
      <c r="D632" s="6"/>
      <c r="AA632" s="50"/>
      <c r="AB632" s="50"/>
      <c r="AC632" s="50"/>
      <c r="AD632" s="50"/>
      <c r="AE632" s="50"/>
      <c r="AG632" s="61"/>
      <c r="AN632" s="50"/>
      <c r="AO632" s="50"/>
      <c r="AP632" s="50"/>
      <c r="AQ632" s="50"/>
      <c r="AR632" s="50"/>
      <c r="AS632" s="50"/>
      <c r="AT632" s="50"/>
      <c r="AU632" s="50"/>
    </row>
    <row r="633" spans="3:64" x14ac:dyDescent="0.2">
      <c r="C633" s="6"/>
      <c r="D633" s="6"/>
      <c r="AA633" s="50"/>
      <c r="AB633" s="50"/>
      <c r="AC633" s="50"/>
      <c r="AD633" s="50"/>
      <c r="AE633" s="50"/>
      <c r="AG633" s="61"/>
      <c r="AN633" s="50"/>
      <c r="AO633" s="50"/>
      <c r="AP633" s="50"/>
      <c r="AQ633" s="50"/>
      <c r="AR633" s="50"/>
      <c r="AS633" s="50"/>
      <c r="AT633" s="50"/>
      <c r="AU633" s="50"/>
    </row>
    <row r="634" spans="3:64" x14ac:dyDescent="0.2">
      <c r="C634" s="6"/>
      <c r="D634" s="6"/>
      <c r="AA634" s="50"/>
      <c r="AB634" s="50"/>
      <c r="AC634" s="50"/>
      <c r="AD634" s="50"/>
      <c r="AE634" s="50"/>
      <c r="AG634" s="61"/>
      <c r="AN634" s="50"/>
      <c r="AO634" s="50"/>
      <c r="AP634" s="50"/>
      <c r="AQ634" s="50"/>
      <c r="AR634" s="50"/>
      <c r="AS634" s="50"/>
      <c r="AT634" s="50"/>
      <c r="AU634" s="50"/>
    </row>
    <row r="635" spans="3:64" x14ac:dyDescent="0.2">
      <c r="C635" s="6"/>
      <c r="D635" s="6"/>
      <c r="AA635" s="50"/>
      <c r="AB635" s="50"/>
      <c r="AC635" s="50"/>
      <c r="AD635" s="50"/>
      <c r="AE635" s="50"/>
      <c r="AG635" s="61"/>
      <c r="AN635" s="50"/>
      <c r="AO635" s="50"/>
      <c r="AP635" s="50"/>
      <c r="AQ635" s="50"/>
      <c r="AR635" s="50"/>
      <c r="AS635" s="50"/>
      <c r="AT635" s="50"/>
      <c r="AU635" s="50"/>
    </row>
    <row r="636" spans="3:64" x14ac:dyDescent="0.2">
      <c r="C636" s="6"/>
      <c r="D636" s="6"/>
      <c r="AA636" s="50"/>
      <c r="AB636" s="50"/>
      <c r="AC636" s="50"/>
      <c r="AD636" s="50"/>
      <c r="AE636" s="50"/>
      <c r="AG636" s="61"/>
      <c r="AN636" s="50"/>
      <c r="AO636" s="50"/>
      <c r="AP636" s="50"/>
      <c r="AQ636" s="50"/>
      <c r="AR636" s="50"/>
      <c r="AS636" s="50"/>
      <c r="AT636" s="50"/>
      <c r="AU636" s="50"/>
    </row>
    <row r="637" spans="3:64" x14ac:dyDescent="0.2">
      <c r="C637" s="6"/>
      <c r="D637" s="6"/>
      <c r="AA637" s="50"/>
      <c r="AB637" s="50"/>
      <c r="AC637" s="50"/>
      <c r="AD637" s="50"/>
      <c r="AE637" s="50"/>
      <c r="AG637" s="61"/>
      <c r="AN637" s="50"/>
      <c r="AO637" s="50"/>
      <c r="AP637" s="50"/>
      <c r="AQ637" s="50"/>
      <c r="AR637" s="50"/>
      <c r="AS637" s="50"/>
      <c r="AT637" s="50"/>
      <c r="AU637" s="50"/>
    </row>
    <row r="638" spans="3:64" x14ac:dyDescent="0.2">
      <c r="C638" s="6"/>
      <c r="D638" s="6"/>
      <c r="AA638" s="50"/>
      <c r="AB638" s="50"/>
      <c r="AC638" s="50"/>
      <c r="AD638" s="50"/>
      <c r="AE638" s="50"/>
      <c r="AG638" s="61"/>
      <c r="AN638" s="50"/>
      <c r="AO638" s="50"/>
      <c r="AP638" s="50"/>
      <c r="AQ638" s="50"/>
      <c r="AR638" s="50"/>
      <c r="AS638" s="50"/>
      <c r="AT638" s="50"/>
      <c r="AU638" s="50"/>
    </row>
    <row r="639" spans="3:64" x14ac:dyDescent="0.2">
      <c r="C639" s="6"/>
      <c r="D639" s="6"/>
      <c r="AA639" s="50"/>
      <c r="AB639" s="50"/>
      <c r="AC639" s="50"/>
      <c r="AD639" s="50"/>
      <c r="AE639" s="50"/>
      <c r="AG639" s="61"/>
      <c r="AN639" s="50"/>
      <c r="AO639" s="50"/>
      <c r="AP639" s="50"/>
      <c r="AQ639" s="50"/>
      <c r="AR639" s="50"/>
      <c r="AS639" s="50"/>
      <c r="AT639" s="50"/>
      <c r="AU639" s="50"/>
    </row>
    <row r="640" spans="3:64" x14ac:dyDescent="0.2">
      <c r="C640" s="6"/>
      <c r="D640" s="6"/>
      <c r="AA640" s="50"/>
      <c r="AB640" s="50"/>
      <c r="AC640" s="50"/>
      <c r="AD640" s="50"/>
      <c r="AE640" s="50"/>
      <c r="AG640" s="61"/>
      <c r="AN640" s="50"/>
      <c r="AO640" s="50"/>
      <c r="AP640" s="50"/>
      <c r="AQ640" s="50"/>
      <c r="AR640" s="50"/>
      <c r="AS640" s="50"/>
      <c r="AT640" s="50"/>
      <c r="AU640" s="50"/>
      <c r="AV640" s="50"/>
    </row>
    <row r="641" spans="3:47" x14ac:dyDescent="0.2">
      <c r="C641" s="6"/>
      <c r="D641" s="6"/>
      <c r="AA641" s="50"/>
      <c r="AB641" s="50"/>
      <c r="AC641" s="50"/>
      <c r="AD641" s="50"/>
      <c r="AE641" s="50"/>
      <c r="AG641" s="61"/>
      <c r="AN641" s="50"/>
      <c r="AO641" s="50"/>
      <c r="AP641" s="50"/>
      <c r="AQ641" s="50"/>
      <c r="AR641" s="50"/>
      <c r="AS641" s="50"/>
      <c r="AT641" s="50"/>
      <c r="AU641" s="50"/>
    </row>
    <row r="642" spans="3:47" x14ac:dyDescent="0.2">
      <c r="C642" s="6"/>
      <c r="D642" s="6"/>
      <c r="AA642" s="50"/>
      <c r="AB642" s="50"/>
      <c r="AC642" s="50"/>
      <c r="AD642" s="50"/>
      <c r="AE642" s="50"/>
      <c r="AG642" s="61"/>
      <c r="AN642" s="50"/>
      <c r="AO642" s="50"/>
      <c r="AP642" s="50"/>
      <c r="AQ642" s="50"/>
      <c r="AR642" s="50"/>
      <c r="AS642" s="50"/>
      <c r="AT642" s="50"/>
      <c r="AU642" s="50"/>
    </row>
    <row r="643" spans="3:47" x14ac:dyDescent="0.2">
      <c r="C643" s="6"/>
      <c r="D643" s="6"/>
      <c r="AA643" s="50"/>
      <c r="AB643" s="50"/>
      <c r="AC643" s="50"/>
      <c r="AD643" s="50"/>
      <c r="AE643" s="50"/>
      <c r="AG643" s="61"/>
      <c r="AN643" s="50"/>
      <c r="AO643" s="50"/>
      <c r="AP643" s="50"/>
      <c r="AQ643" s="50"/>
      <c r="AR643" s="50"/>
      <c r="AS643" s="50"/>
      <c r="AT643" s="50"/>
      <c r="AU643" s="50"/>
    </row>
    <row r="644" spans="3:47" x14ac:dyDescent="0.2">
      <c r="C644" s="6"/>
      <c r="D644" s="6"/>
      <c r="AA644" s="50"/>
      <c r="AB644" s="50"/>
      <c r="AC644" s="50"/>
      <c r="AD644" s="50"/>
      <c r="AE644" s="50"/>
      <c r="AG644" s="61"/>
      <c r="AN644" s="50"/>
      <c r="AO644" s="50"/>
      <c r="AP644" s="50"/>
      <c r="AQ644" s="50"/>
      <c r="AR644" s="50"/>
      <c r="AS644" s="50"/>
      <c r="AT644" s="50"/>
      <c r="AU644" s="50"/>
    </row>
    <row r="645" spans="3:47" x14ac:dyDescent="0.2">
      <c r="C645" s="6"/>
      <c r="D645" s="6"/>
      <c r="AA645" s="50"/>
      <c r="AB645" s="50"/>
      <c r="AC645" s="50"/>
      <c r="AD645" s="50"/>
      <c r="AE645" s="50"/>
      <c r="AG645" s="61"/>
      <c r="AN645" s="50"/>
      <c r="AO645" s="50"/>
      <c r="AP645" s="50"/>
      <c r="AQ645" s="50"/>
      <c r="AR645" s="50"/>
      <c r="AS645" s="50"/>
      <c r="AT645" s="50"/>
      <c r="AU645" s="50"/>
    </row>
    <row r="646" spans="3:47" x14ac:dyDescent="0.2">
      <c r="C646" s="6"/>
      <c r="D646" s="6"/>
      <c r="AA646" s="50"/>
      <c r="AB646" s="50"/>
      <c r="AC646" s="50"/>
      <c r="AD646" s="50"/>
      <c r="AE646" s="50"/>
      <c r="AG646" s="61"/>
      <c r="AN646" s="50"/>
      <c r="AO646" s="50"/>
      <c r="AP646" s="50"/>
      <c r="AQ646" s="50"/>
      <c r="AR646" s="50"/>
      <c r="AS646" s="50"/>
      <c r="AT646" s="50"/>
      <c r="AU646" s="50"/>
    </row>
    <row r="647" spans="3:47" x14ac:dyDescent="0.2">
      <c r="C647" s="6"/>
      <c r="D647" s="6"/>
      <c r="AA647" s="50"/>
      <c r="AB647" s="50"/>
      <c r="AC647" s="50"/>
      <c r="AD647" s="50"/>
      <c r="AE647" s="50"/>
      <c r="AG647" s="61"/>
      <c r="AN647" s="50"/>
      <c r="AO647" s="50"/>
      <c r="AP647" s="50"/>
      <c r="AQ647" s="50"/>
      <c r="AR647" s="50"/>
      <c r="AS647" s="50"/>
      <c r="AT647" s="50"/>
      <c r="AU647" s="50"/>
    </row>
    <row r="648" spans="3:47" x14ac:dyDescent="0.2">
      <c r="C648" s="6"/>
      <c r="D648" s="6"/>
      <c r="AA648" s="50"/>
      <c r="AB648" s="50"/>
      <c r="AC648" s="50"/>
      <c r="AD648" s="50"/>
      <c r="AE648" s="50"/>
      <c r="AG648" s="61"/>
      <c r="AN648" s="50"/>
      <c r="AO648" s="50"/>
      <c r="AP648" s="50"/>
      <c r="AQ648" s="50"/>
      <c r="AR648" s="50"/>
      <c r="AS648" s="50"/>
      <c r="AT648" s="50"/>
      <c r="AU648" s="50"/>
    </row>
    <row r="649" spans="3:47" x14ac:dyDescent="0.2">
      <c r="C649" s="6"/>
      <c r="D649" s="6"/>
      <c r="AA649" s="50"/>
      <c r="AB649" s="50"/>
      <c r="AC649" s="50"/>
      <c r="AD649" s="50"/>
      <c r="AE649" s="50"/>
      <c r="AG649" s="61"/>
      <c r="AN649" s="50"/>
      <c r="AO649" s="50"/>
      <c r="AP649" s="50"/>
      <c r="AQ649" s="50"/>
      <c r="AR649" s="50"/>
      <c r="AS649" s="50"/>
      <c r="AT649" s="50"/>
      <c r="AU649" s="50"/>
    </row>
    <row r="650" spans="3:47" x14ac:dyDescent="0.2">
      <c r="C650" s="6"/>
      <c r="D650" s="6"/>
      <c r="AA650" s="50"/>
      <c r="AB650" s="50"/>
      <c r="AC650" s="50"/>
      <c r="AD650" s="50"/>
      <c r="AE650" s="50"/>
      <c r="AG650" s="61"/>
      <c r="AN650" s="50"/>
      <c r="AO650" s="50"/>
      <c r="AP650" s="50"/>
      <c r="AQ650" s="50"/>
      <c r="AR650" s="50"/>
      <c r="AS650" s="50"/>
      <c r="AT650" s="50"/>
      <c r="AU650" s="50"/>
    </row>
    <row r="651" spans="3:47" x14ac:dyDescent="0.2">
      <c r="C651" s="6"/>
      <c r="D651" s="6"/>
      <c r="AA651" s="50"/>
      <c r="AB651" s="50"/>
      <c r="AC651" s="50"/>
      <c r="AD651" s="50"/>
      <c r="AE651" s="50"/>
      <c r="AG651" s="61"/>
      <c r="AN651" s="50"/>
      <c r="AO651" s="50"/>
      <c r="AP651" s="50"/>
      <c r="AQ651" s="50"/>
      <c r="AR651" s="50"/>
      <c r="AS651" s="50"/>
      <c r="AT651" s="50"/>
      <c r="AU651" s="50"/>
    </row>
    <row r="652" spans="3:47" x14ac:dyDescent="0.2">
      <c r="C652" s="6"/>
      <c r="D652" s="6"/>
      <c r="AA652" s="50"/>
      <c r="AB652" s="50"/>
      <c r="AC652" s="50"/>
      <c r="AD652" s="50"/>
      <c r="AE652" s="50"/>
      <c r="AG652" s="61"/>
      <c r="AN652" s="50"/>
      <c r="AO652" s="50"/>
      <c r="AP652" s="50"/>
      <c r="AQ652" s="50"/>
      <c r="AR652" s="50"/>
      <c r="AS652" s="50"/>
      <c r="AT652" s="50"/>
      <c r="AU652" s="50"/>
    </row>
    <row r="653" spans="3:47" x14ac:dyDescent="0.2">
      <c r="C653" s="6"/>
      <c r="D653" s="6"/>
      <c r="AA653" s="50"/>
      <c r="AB653" s="50"/>
      <c r="AC653" s="50"/>
      <c r="AD653" s="50"/>
      <c r="AE653" s="50"/>
      <c r="AG653" s="61"/>
      <c r="AN653" s="50"/>
      <c r="AO653" s="50"/>
      <c r="AP653" s="50"/>
      <c r="AQ653" s="50"/>
      <c r="AR653" s="50"/>
      <c r="AS653" s="50"/>
      <c r="AT653" s="50"/>
      <c r="AU653" s="50"/>
    </row>
    <row r="654" spans="3:47" x14ac:dyDescent="0.2">
      <c r="C654" s="6"/>
      <c r="D654" s="6"/>
      <c r="AA654" s="50"/>
      <c r="AB654" s="50"/>
      <c r="AC654" s="50"/>
      <c r="AD654" s="50"/>
      <c r="AE654" s="50"/>
      <c r="AG654" s="61"/>
      <c r="AN654" s="50"/>
      <c r="AO654" s="50"/>
      <c r="AP654" s="50"/>
      <c r="AQ654" s="50"/>
      <c r="AR654" s="50"/>
      <c r="AS654" s="50"/>
      <c r="AT654" s="50"/>
      <c r="AU654" s="50"/>
    </row>
    <row r="655" spans="3:47" x14ac:dyDescent="0.2">
      <c r="C655" s="6"/>
      <c r="D655" s="6"/>
      <c r="AA655" s="50"/>
      <c r="AB655" s="50"/>
      <c r="AC655" s="50"/>
      <c r="AD655" s="50"/>
      <c r="AE655" s="50"/>
      <c r="AG655" s="61"/>
      <c r="AN655" s="50"/>
      <c r="AO655" s="50"/>
      <c r="AP655" s="50"/>
      <c r="AQ655" s="50"/>
      <c r="AR655" s="50"/>
      <c r="AS655" s="50"/>
      <c r="AT655" s="50"/>
      <c r="AU655" s="50"/>
    </row>
    <row r="656" spans="3:47" x14ac:dyDescent="0.2">
      <c r="C656" s="6"/>
      <c r="D656" s="6"/>
      <c r="AA656" s="50"/>
      <c r="AB656" s="50"/>
      <c r="AC656" s="50"/>
      <c r="AD656" s="50"/>
      <c r="AE656" s="50"/>
      <c r="AG656" s="61"/>
      <c r="AN656" s="50"/>
      <c r="AO656" s="50"/>
      <c r="AP656" s="50"/>
      <c r="AQ656" s="50"/>
      <c r="AR656" s="50"/>
      <c r="AS656" s="50"/>
      <c r="AT656" s="50"/>
      <c r="AU656" s="50"/>
    </row>
    <row r="657" spans="3:64" x14ac:dyDescent="0.2">
      <c r="C657" s="6"/>
      <c r="D657" s="6"/>
      <c r="AA657" s="50"/>
      <c r="AB657" s="50"/>
      <c r="AC657" s="50"/>
      <c r="AD657" s="50"/>
      <c r="AE657" s="50"/>
      <c r="AG657" s="61"/>
      <c r="AN657" s="50"/>
      <c r="AO657" s="50"/>
      <c r="AP657" s="50"/>
      <c r="AQ657" s="50"/>
      <c r="AR657" s="50"/>
      <c r="AS657" s="50"/>
      <c r="AT657" s="50"/>
      <c r="AU657" s="50"/>
    </row>
    <row r="658" spans="3:64" x14ac:dyDescent="0.2">
      <c r="C658" s="6"/>
      <c r="D658" s="6"/>
      <c r="AA658" s="50"/>
      <c r="AB658" s="50"/>
      <c r="AC658" s="50"/>
      <c r="AD658" s="50"/>
      <c r="AE658" s="50"/>
      <c r="AG658" s="61"/>
      <c r="AN658" s="50"/>
      <c r="AO658" s="50"/>
      <c r="AP658" s="50"/>
      <c r="AQ658" s="50"/>
      <c r="AR658" s="50"/>
      <c r="AS658" s="50"/>
      <c r="AT658" s="50"/>
      <c r="AU658" s="50"/>
    </row>
    <row r="659" spans="3:64" x14ac:dyDescent="0.2">
      <c r="C659" s="6"/>
      <c r="D659" s="6"/>
      <c r="AA659" s="50"/>
      <c r="AB659" s="50"/>
      <c r="AC659" s="50"/>
      <c r="AD659" s="50"/>
      <c r="AE659" s="50"/>
      <c r="AG659" s="61"/>
      <c r="AN659" s="50"/>
      <c r="AO659" s="50"/>
      <c r="AP659" s="50"/>
      <c r="AQ659" s="50"/>
      <c r="AR659" s="50"/>
      <c r="AS659" s="50"/>
      <c r="AT659" s="50"/>
      <c r="AU659" s="50"/>
      <c r="AV659" s="50"/>
      <c r="AW659" s="50"/>
      <c r="AX659" s="50"/>
      <c r="AY659" s="50"/>
      <c r="AZ659" s="50"/>
      <c r="BA659" s="50"/>
      <c r="BB659" s="50"/>
      <c r="BC659" s="50"/>
      <c r="BD659" s="50"/>
      <c r="BE659" s="50"/>
      <c r="BF659" s="50"/>
      <c r="BG659" s="50"/>
      <c r="BH659" s="50"/>
      <c r="BI659" s="50"/>
      <c r="BJ659" s="50"/>
      <c r="BK659" s="50"/>
      <c r="BL659" s="50"/>
    </row>
    <row r="660" spans="3:64" x14ac:dyDescent="0.2">
      <c r="C660" s="6"/>
      <c r="D660" s="6"/>
      <c r="AA660" s="50"/>
      <c r="AB660" s="50"/>
      <c r="AC660" s="50"/>
      <c r="AD660" s="50"/>
      <c r="AE660" s="50"/>
      <c r="AG660" s="61"/>
      <c r="AN660" s="50"/>
      <c r="AO660" s="50"/>
      <c r="AP660" s="50"/>
      <c r="AQ660" s="50"/>
      <c r="AR660" s="50"/>
      <c r="AS660" s="50"/>
      <c r="AT660" s="50"/>
      <c r="AU660" s="50"/>
    </row>
    <row r="661" spans="3:64" x14ac:dyDescent="0.2">
      <c r="C661" s="6"/>
      <c r="D661" s="6"/>
      <c r="AA661" s="50"/>
      <c r="AB661" s="50"/>
      <c r="AC661" s="50"/>
      <c r="AD661" s="50"/>
      <c r="AE661" s="50"/>
      <c r="AG661" s="61"/>
      <c r="AN661" s="50"/>
      <c r="AO661" s="50"/>
      <c r="AP661" s="50"/>
      <c r="AQ661" s="50"/>
      <c r="AR661" s="50"/>
      <c r="AS661" s="50"/>
      <c r="AT661" s="50"/>
      <c r="AU661" s="50"/>
    </row>
    <row r="662" spans="3:64" x14ac:dyDescent="0.2">
      <c r="C662" s="6"/>
      <c r="D662" s="6"/>
      <c r="AA662" s="50"/>
      <c r="AB662" s="50"/>
      <c r="AC662" s="50"/>
      <c r="AD662" s="50"/>
      <c r="AE662" s="50"/>
      <c r="AG662" s="61"/>
      <c r="AN662" s="50"/>
      <c r="AO662" s="50"/>
      <c r="AP662" s="50"/>
      <c r="AQ662" s="50"/>
      <c r="AR662" s="50"/>
      <c r="AS662" s="50"/>
      <c r="AT662" s="50"/>
      <c r="AU662" s="50"/>
    </row>
    <row r="663" spans="3:64" x14ac:dyDescent="0.2">
      <c r="C663" s="6"/>
      <c r="D663" s="6"/>
      <c r="AA663" s="50"/>
      <c r="AB663" s="50"/>
      <c r="AC663" s="50"/>
      <c r="AD663" s="50"/>
      <c r="AE663" s="50"/>
      <c r="AG663" s="61"/>
      <c r="AN663" s="50"/>
      <c r="AO663" s="50"/>
      <c r="AP663" s="50"/>
      <c r="AQ663" s="50"/>
      <c r="AR663" s="50"/>
      <c r="AS663" s="50"/>
      <c r="AT663" s="50"/>
      <c r="AU663" s="50"/>
    </row>
    <row r="664" spans="3:64" x14ac:dyDescent="0.2">
      <c r="C664" s="6"/>
      <c r="D664" s="6"/>
      <c r="AA664" s="50"/>
      <c r="AB664" s="50"/>
      <c r="AC664" s="50"/>
      <c r="AD664" s="50"/>
      <c r="AE664" s="50"/>
      <c r="AG664" s="61"/>
      <c r="AN664" s="50"/>
      <c r="AO664" s="50"/>
      <c r="AP664" s="50"/>
      <c r="AQ664" s="50"/>
      <c r="AR664" s="50"/>
      <c r="AS664" s="50"/>
      <c r="AT664" s="50"/>
      <c r="AU664" s="50"/>
      <c r="AV664" s="50"/>
      <c r="AW664" s="50"/>
      <c r="AX664" s="50"/>
      <c r="AY664" s="50"/>
      <c r="AZ664" s="50"/>
      <c r="BA664" s="50"/>
      <c r="BB664" s="50"/>
      <c r="BC664" s="50"/>
      <c r="BD664" s="50"/>
      <c r="BE664" s="50"/>
      <c r="BF664" s="50"/>
      <c r="BG664" s="50"/>
      <c r="BH664" s="50"/>
      <c r="BI664" s="50"/>
      <c r="BJ664" s="50"/>
      <c r="BK664" s="50"/>
      <c r="BL664" s="50"/>
    </row>
    <row r="665" spans="3:64" x14ac:dyDescent="0.2">
      <c r="C665" s="6"/>
      <c r="D665" s="6"/>
      <c r="AA665" s="50"/>
      <c r="AB665" s="50"/>
      <c r="AC665" s="50"/>
      <c r="AD665" s="50"/>
      <c r="AE665" s="50"/>
      <c r="AG665" s="61"/>
      <c r="AN665" s="50"/>
      <c r="AO665" s="50"/>
      <c r="AP665" s="50"/>
      <c r="AQ665" s="50"/>
      <c r="AR665" s="50"/>
      <c r="AS665" s="50"/>
      <c r="AT665" s="50"/>
      <c r="AU665" s="50"/>
    </row>
    <row r="666" spans="3:64" x14ac:dyDescent="0.2">
      <c r="C666" s="6"/>
      <c r="D666" s="6"/>
      <c r="AA666" s="50"/>
      <c r="AB666" s="50"/>
      <c r="AC666" s="50"/>
      <c r="AD666" s="50"/>
      <c r="AE666" s="50"/>
      <c r="AG666" s="61"/>
      <c r="AN666" s="50"/>
      <c r="AO666" s="50"/>
      <c r="AP666" s="50"/>
      <c r="AQ666" s="50"/>
      <c r="AR666" s="50"/>
      <c r="AS666" s="50"/>
      <c r="AT666" s="50"/>
      <c r="AU666" s="50"/>
    </row>
    <row r="667" spans="3:64" x14ac:dyDescent="0.2">
      <c r="C667" s="6"/>
      <c r="D667" s="6"/>
      <c r="AA667" s="50"/>
      <c r="AB667" s="50"/>
      <c r="AC667" s="50"/>
      <c r="AD667" s="50"/>
      <c r="AE667" s="50"/>
      <c r="AG667" s="61"/>
      <c r="AN667" s="50"/>
      <c r="AO667" s="50"/>
      <c r="AP667" s="50"/>
      <c r="AQ667" s="50"/>
      <c r="AR667" s="50"/>
      <c r="AS667" s="50"/>
      <c r="AT667" s="50"/>
      <c r="AU667" s="50"/>
    </row>
    <row r="668" spans="3:64" x14ac:dyDescent="0.2">
      <c r="C668" s="6"/>
      <c r="D668" s="6"/>
      <c r="AA668" s="50"/>
      <c r="AB668" s="50"/>
      <c r="AC668" s="50"/>
      <c r="AD668" s="50"/>
      <c r="AE668" s="50"/>
      <c r="AG668" s="61"/>
      <c r="AN668" s="50"/>
      <c r="AO668" s="50"/>
      <c r="AP668" s="50"/>
      <c r="AQ668" s="50"/>
      <c r="AR668" s="50"/>
      <c r="AS668" s="50"/>
      <c r="AT668" s="50"/>
      <c r="AU668" s="50"/>
    </row>
    <row r="669" spans="3:64" x14ac:dyDescent="0.2">
      <c r="C669" s="6"/>
      <c r="D669" s="6"/>
      <c r="AA669" s="50"/>
      <c r="AB669" s="50"/>
      <c r="AC669" s="50"/>
      <c r="AD669" s="50"/>
      <c r="AE669" s="50"/>
      <c r="AG669" s="61"/>
      <c r="AN669" s="50"/>
      <c r="AO669" s="50"/>
      <c r="AP669" s="50"/>
      <c r="AQ669" s="50"/>
      <c r="AR669" s="50"/>
      <c r="AS669" s="50"/>
      <c r="AT669" s="50"/>
      <c r="AU669" s="50"/>
      <c r="AV669" s="50"/>
      <c r="AX669" s="50"/>
    </row>
    <row r="670" spans="3:64" x14ac:dyDescent="0.2">
      <c r="C670" s="6"/>
      <c r="D670" s="6"/>
      <c r="AA670" s="50"/>
      <c r="AB670" s="50"/>
      <c r="AC670" s="50"/>
      <c r="AD670" s="50"/>
      <c r="AE670" s="50"/>
      <c r="AG670" s="61"/>
      <c r="AN670" s="50"/>
      <c r="AO670" s="50"/>
      <c r="AP670" s="50"/>
      <c r="AQ670" s="50"/>
      <c r="AR670" s="50"/>
      <c r="AS670" s="50"/>
      <c r="AT670" s="50"/>
      <c r="AU670" s="50"/>
    </row>
    <row r="671" spans="3:64" x14ac:dyDescent="0.2">
      <c r="C671" s="6"/>
      <c r="D671" s="6"/>
      <c r="AA671" s="50"/>
      <c r="AB671" s="50"/>
      <c r="AC671" s="50"/>
      <c r="AD671" s="50"/>
      <c r="AE671" s="50"/>
      <c r="AG671" s="61"/>
      <c r="AN671" s="50"/>
      <c r="AO671" s="50"/>
      <c r="AP671" s="50"/>
      <c r="AQ671" s="50"/>
      <c r="AR671" s="50"/>
      <c r="AS671" s="50"/>
      <c r="AT671" s="50"/>
      <c r="AU671" s="50"/>
    </row>
    <row r="672" spans="3:64" x14ac:dyDescent="0.2">
      <c r="C672" s="6"/>
      <c r="D672" s="6"/>
      <c r="AA672" s="50"/>
      <c r="AB672" s="50"/>
      <c r="AC672" s="50"/>
      <c r="AD672" s="50"/>
      <c r="AE672" s="50"/>
      <c r="AG672" s="61"/>
      <c r="AN672" s="50"/>
      <c r="AO672" s="50"/>
      <c r="AP672" s="50"/>
      <c r="AQ672" s="50"/>
      <c r="AR672" s="50"/>
      <c r="AS672" s="50"/>
      <c r="AT672" s="50"/>
      <c r="AU672" s="50"/>
    </row>
    <row r="673" spans="3:47" x14ac:dyDescent="0.2">
      <c r="C673" s="6"/>
      <c r="D673" s="6"/>
      <c r="AA673" s="50"/>
      <c r="AB673" s="50"/>
      <c r="AC673" s="50"/>
      <c r="AD673" s="50"/>
      <c r="AE673" s="50"/>
      <c r="AG673" s="61"/>
      <c r="AN673" s="50"/>
      <c r="AO673" s="50"/>
      <c r="AP673" s="50"/>
      <c r="AQ673" s="50"/>
      <c r="AR673" s="50"/>
      <c r="AS673" s="50"/>
      <c r="AT673" s="50"/>
      <c r="AU673" s="50"/>
    </row>
    <row r="674" spans="3:47" x14ac:dyDescent="0.2">
      <c r="C674" s="6"/>
      <c r="D674" s="6"/>
      <c r="AA674" s="50"/>
      <c r="AB674" s="50"/>
      <c r="AC674" s="50"/>
      <c r="AD674" s="50"/>
      <c r="AE674" s="50"/>
      <c r="AG674" s="61"/>
      <c r="AN674" s="50"/>
      <c r="AO674" s="50"/>
      <c r="AP674" s="50"/>
      <c r="AQ674" s="50"/>
      <c r="AR674" s="50"/>
      <c r="AS674" s="50"/>
      <c r="AT674" s="50"/>
      <c r="AU674" s="50"/>
    </row>
    <row r="675" spans="3:47" x14ac:dyDescent="0.2">
      <c r="C675" s="6"/>
      <c r="D675" s="6"/>
      <c r="AA675" s="50"/>
      <c r="AB675" s="50"/>
      <c r="AC675" s="50"/>
      <c r="AD675" s="50"/>
      <c r="AE675" s="50"/>
      <c r="AG675" s="61"/>
      <c r="AN675" s="50"/>
      <c r="AO675" s="50"/>
      <c r="AP675" s="50"/>
      <c r="AQ675" s="50"/>
      <c r="AR675" s="50"/>
      <c r="AS675" s="50"/>
      <c r="AT675" s="50"/>
      <c r="AU675" s="50"/>
    </row>
    <row r="676" spans="3:47" x14ac:dyDescent="0.2">
      <c r="C676" s="6"/>
      <c r="D676" s="6"/>
      <c r="AA676" s="50"/>
      <c r="AB676" s="50"/>
      <c r="AC676" s="50"/>
      <c r="AD676" s="50"/>
      <c r="AE676" s="50"/>
      <c r="AG676" s="61"/>
      <c r="AN676" s="50"/>
      <c r="AO676" s="50"/>
      <c r="AP676" s="50"/>
      <c r="AQ676" s="50"/>
      <c r="AR676" s="50"/>
      <c r="AS676" s="50"/>
      <c r="AT676" s="50"/>
      <c r="AU676" s="50"/>
    </row>
    <row r="677" spans="3:47" x14ac:dyDescent="0.2">
      <c r="C677" s="6"/>
      <c r="D677" s="6"/>
      <c r="AA677" s="50"/>
      <c r="AB677" s="50"/>
      <c r="AC677" s="50"/>
      <c r="AD677" s="50"/>
      <c r="AE677" s="50"/>
      <c r="AG677" s="61"/>
      <c r="AN677" s="50"/>
      <c r="AO677" s="50"/>
      <c r="AP677" s="50"/>
      <c r="AQ677" s="50"/>
      <c r="AR677" s="50"/>
      <c r="AS677" s="50"/>
      <c r="AT677" s="50"/>
      <c r="AU677" s="50"/>
    </row>
    <row r="678" spans="3:47" x14ac:dyDescent="0.2">
      <c r="C678" s="6"/>
      <c r="D678" s="6"/>
      <c r="AA678" s="50"/>
      <c r="AB678" s="50"/>
      <c r="AC678" s="50"/>
      <c r="AD678" s="50"/>
      <c r="AE678" s="50"/>
      <c r="AG678" s="61"/>
      <c r="AN678" s="50"/>
      <c r="AO678" s="50"/>
      <c r="AP678" s="50"/>
      <c r="AQ678" s="50"/>
      <c r="AR678" s="50"/>
      <c r="AS678" s="50"/>
      <c r="AT678" s="50"/>
      <c r="AU678" s="50"/>
    </row>
    <row r="679" spans="3:47" x14ac:dyDescent="0.2">
      <c r="C679" s="6"/>
      <c r="D679" s="6"/>
      <c r="AA679" s="50"/>
      <c r="AB679" s="50"/>
      <c r="AC679" s="50"/>
      <c r="AD679" s="50"/>
      <c r="AE679" s="50"/>
      <c r="AG679" s="61"/>
      <c r="AN679" s="50"/>
      <c r="AO679" s="50"/>
      <c r="AP679" s="50"/>
      <c r="AQ679" s="50"/>
      <c r="AR679" s="50"/>
      <c r="AS679" s="50"/>
      <c r="AT679" s="50"/>
      <c r="AU679" s="50"/>
    </row>
    <row r="680" spans="3:47" x14ac:dyDescent="0.2">
      <c r="C680" s="6"/>
      <c r="D680" s="6"/>
      <c r="AA680" s="50"/>
      <c r="AB680" s="50"/>
      <c r="AC680" s="50"/>
      <c r="AD680" s="50"/>
      <c r="AE680" s="50"/>
      <c r="AG680" s="61"/>
      <c r="AN680" s="50"/>
      <c r="AO680" s="50"/>
      <c r="AP680" s="50"/>
      <c r="AQ680" s="50"/>
      <c r="AR680" s="50"/>
      <c r="AS680" s="50"/>
      <c r="AT680" s="50"/>
      <c r="AU680" s="50"/>
    </row>
    <row r="681" spans="3:47" x14ac:dyDescent="0.2">
      <c r="C681" s="6"/>
      <c r="D681" s="6"/>
      <c r="AA681" s="50"/>
      <c r="AB681" s="50"/>
      <c r="AC681" s="50"/>
      <c r="AD681" s="50"/>
      <c r="AE681" s="50"/>
      <c r="AG681" s="61"/>
      <c r="AN681" s="50"/>
      <c r="AO681" s="50"/>
      <c r="AP681" s="50"/>
      <c r="AQ681" s="50"/>
      <c r="AR681" s="50"/>
      <c r="AS681" s="50"/>
      <c r="AT681" s="50"/>
      <c r="AU681" s="50"/>
    </row>
    <row r="682" spans="3:47" x14ac:dyDescent="0.2">
      <c r="C682" s="6"/>
      <c r="D682" s="6"/>
      <c r="AA682" s="50"/>
      <c r="AB682" s="50"/>
      <c r="AC682" s="50"/>
      <c r="AD682" s="50"/>
      <c r="AE682" s="50"/>
      <c r="AG682" s="61"/>
      <c r="AN682" s="50"/>
      <c r="AO682" s="50"/>
      <c r="AP682" s="50"/>
      <c r="AQ682" s="50"/>
      <c r="AR682" s="50"/>
      <c r="AS682" s="50"/>
      <c r="AT682" s="50"/>
      <c r="AU682" s="50"/>
    </row>
    <row r="683" spans="3:47" x14ac:dyDescent="0.2">
      <c r="C683" s="6"/>
      <c r="D683" s="6"/>
      <c r="AA683" s="50"/>
      <c r="AB683" s="50"/>
      <c r="AC683" s="50"/>
      <c r="AD683" s="50"/>
      <c r="AE683" s="50"/>
      <c r="AG683" s="61"/>
      <c r="AN683" s="50"/>
      <c r="AO683" s="50"/>
      <c r="AP683" s="50"/>
      <c r="AQ683" s="50"/>
      <c r="AR683" s="50"/>
      <c r="AS683" s="50"/>
      <c r="AT683" s="50"/>
      <c r="AU683" s="50"/>
    </row>
    <row r="684" spans="3:47" x14ac:dyDescent="0.2">
      <c r="C684" s="6"/>
      <c r="D684" s="6"/>
      <c r="AA684" s="50"/>
      <c r="AB684" s="50"/>
      <c r="AC684" s="50"/>
      <c r="AD684" s="50"/>
      <c r="AE684" s="50"/>
      <c r="AG684" s="61"/>
      <c r="AN684" s="50"/>
      <c r="AO684" s="50"/>
      <c r="AP684" s="50"/>
      <c r="AQ684" s="50"/>
      <c r="AR684" s="50"/>
      <c r="AS684" s="50"/>
      <c r="AT684" s="50"/>
      <c r="AU684" s="50"/>
    </row>
    <row r="685" spans="3:47" x14ac:dyDescent="0.2">
      <c r="C685" s="6"/>
      <c r="D685" s="6"/>
      <c r="AA685" s="50"/>
      <c r="AB685" s="50"/>
      <c r="AC685" s="50"/>
      <c r="AD685" s="50"/>
      <c r="AE685" s="50"/>
      <c r="AG685" s="61"/>
      <c r="AN685" s="50"/>
      <c r="AO685" s="50"/>
      <c r="AP685" s="50"/>
      <c r="AQ685" s="50"/>
      <c r="AR685" s="50"/>
      <c r="AS685" s="50"/>
      <c r="AT685" s="50"/>
      <c r="AU685" s="50"/>
    </row>
    <row r="686" spans="3:47" x14ac:dyDescent="0.2">
      <c r="C686" s="6"/>
      <c r="D686" s="6"/>
      <c r="AA686" s="50"/>
      <c r="AB686" s="50"/>
      <c r="AC686" s="50"/>
      <c r="AD686" s="50"/>
      <c r="AE686" s="50"/>
      <c r="AG686" s="61"/>
      <c r="AN686" s="50"/>
      <c r="AO686" s="50"/>
      <c r="AP686" s="50"/>
      <c r="AQ686" s="50"/>
      <c r="AR686" s="50"/>
      <c r="AS686" s="50"/>
      <c r="AT686" s="50"/>
      <c r="AU686" s="50"/>
    </row>
    <row r="687" spans="3:47" x14ac:dyDescent="0.2">
      <c r="C687" s="6"/>
      <c r="D687" s="6"/>
      <c r="AA687" s="50"/>
      <c r="AB687" s="50"/>
      <c r="AC687" s="50"/>
      <c r="AD687" s="50"/>
      <c r="AE687" s="50"/>
      <c r="AG687" s="61"/>
      <c r="AN687" s="50"/>
      <c r="AO687" s="50"/>
      <c r="AP687" s="50"/>
      <c r="AQ687" s="50"/>
      <c r="AR687" s="50"/>
      <c r="AS687" s="50"/>
      <c r="AT687" s="50"/>
      <c r="AU687" s="50"/>
    </row>
    <row r="688" spans="3:47" x14ac:dyDescent="0.2">
      <c r="C688" s="6"/>
      <c r="D688" s="6"/>
      <c r="AA688" s="50"/>
      <c r="AB688" s="50"/>
      <c r="AC688" s="50"/>
      <c r="AD688" s="50"/>
      <c r="AE688" s="50"/>
      <c r="AG688" s="61"/>
      <c r="AN688" s="50"/>
      <c r="AO688" s="50"/>
      <c r="AP688" s="50"/>
      <c r="AQ688" s="50"/>
      <c r="AR688" s="50"/>
      <c r="AS688" s="50"/>
      <c r="AT688" s="50"/>
      <c r="AU688" s="50"/>
    </row>
    <row r="689" spans="3:64" x14ac:dyDescent="0.2">
      <c r="C689" s="6"/>
      <c r="D689" s="6"/>
      <c r="AA689" s="50"/>
      <c r="AB689" s="50"/>
      <c r="AC689" s="50"/>
      <c r="AD689" s="50"/>
      <c r="AE689" s="50"/>
      <c r="AG689" s="61"/>
      <c r="AN689" s="50"/>
      <c r="AO689" s="50"/>
      <c r="AP689" s="50"/>
      <c r="AQ689" s="50"/>
      <c r="AR689" s="50"/>
      <c r="AS689" s="50"/>
      <c r="AT689" s="50"/>
      <c r="AU689" s="50"/>
    </row>
    <row r="690" spans="3:64" x14ac:dyDescent="0.2">
      <c r="C690" s="6"/>
      <c r="D690" s="6"/>
      <c r="AA690" s="50"/>
      <c r="AB690" s="50"/>
      <c r="AC690" s="50"/>
      <c r="AD690" s="50"/>
      <c r="AE690" s="50"/>
      <c r="AG690" s="61"/>
      <c r="AN690" s="50"/>
      <c r="AO690" s="50"/>
      <c r="AP690" s="50"/>
      <c r="AQ690" s="50"/>
      <c r="AR690" s="50"/>
      <c r="AS690" s="50"/>
      <c r="AT690" s="50"/>
      <c r="AU690" s="50"/>
    </row>
    <row r="691" spans="3:64" x14ac:dyDescent="0.2">
      <c r="C691" s="6"/>
      <c r="D691" s="6"/>
      <c r="AA691" s="50"/>
      <c r="AB691" s="50"/>
      <c r="AC691" s="50"/>
      <c r="AD691" s="50"/>
      <c r="AE691" s="50"/>
      <c r="AG691" s="61"/>
      <c r="AN691" s="50"/>
      <c r="AO691" s="50"/>
      <c r="AP691" s="50"/>
      <c r="AQ691" s="50"/>
      <c r="AR691" s="50"/>
      <c r="AS691" s="50"/>
      <c r="AT691" s="50"/>
      <c r="AU691" s="50"/>
      <c r="AV691" s="50"/>
      <c r="AW691" s="50"/>
      <c r="AX691" s="50"/>
      <c r="AY691" s="50"/>
      <c r="AZ691" s="50"/>
      <c r="BA691" s="50"/>
      <c r="BB691" s="50"/>
      <c r="BC691" s="50"/>
      <c r="BD691" s="50"/>
      <c r="BE691" s="50"/>
      <c r="BF691" s="50"/>
      <c r="BG691" s="50"/>
      <c r="BH691" s="50"/>
      <c r="BI691" s="50"/>
      <c r="BJ691" s="50"/>
      <c r="BK691" s="50"/>
      <c r="BL691" s="50"/>
    </row>
    <row r="692" spans="3:64" x14ac:dyDescent="0.2">
      <c r="C692" s="6"/>
      <c r="D692" s="6"/>
      <c r="AA692" s="50"/>
      <c r="AB692" s="50"/>
      <c r="AC692" s="50"/>
      <c r="AD692" s="50"/>
      <c r="AE692" s="50"/>
      <c r="AG692" s="61"/>
      <c r="AN692" s="50"/>
      <c r="AO692" s="50"/>
      <c r="AP692" s="50"/>
      <c r="AQ692" s="50"/>
      <c r="AR692" s="50"/>
      <c r="AS692" s="50"/>
      <c r="AT692" s="50"/>
      <c r="AU692" s="50"/>
    </row>
    <row r="693" spans="3:64" x14ac:dyDescent="0.2">
      <c r="C693" s="6"/>
      <c r="D693" s="6"/>
      <c r="AA693" s="50"/>
      <c r="AB693" s="50"/>
      <c r="AC693" s="50"/>
      <c r="AD693" s="50"/>
      <c r="AE693" s="50"/>
      <c r="AG693" s="61"/>
      <c r="AN693" s="50"/>
      <c r="AO693" s="50"/>
      <c r="AP693" s="50"/>
      <c r="AQ693" s="50"/>
      <c r="AR693" s="50"/>
      <c r="AS693" s="50"/>
      <c r="AT693" s="50"/>
      <c r="AU693" s="50"/>
    </row>
    <row r="694" spans="3:64" x14ac:dyDescent="0.2">
      <c r="C694" s="6"/>
      <c r="D694" s="6"/>
      <c r="AA694" s="50"/>
      <c r="AB694" s="50"/>
      <c r="AC694" s="50"/>
      <c r="AD694" s="50"/>
      <c r="AE694" s="50"/>
      <c r="AG694" s="61"/>
      <c r="AN694" s="50"/>
      <c r="AO694" s="50"/>
      <c r="AP694" s="50"/>
      <c r="AQ694" s="50"/>
      <c r="AR694" s="50"/>
      <c r="AS694" s="50"/>
      <c r="AT694" s="50"/>
      <c r="AU694" s="50"/>
    </row>
    <row r="695" spans="3:64" x14ac:dyDescent="0.2">
      <c r="C695" s="6"/>
      <c r="D695" s="6"/>
      <c r="AA695" s="50"/>
      <c r="AB695" s="50"/>
      <c r="AC695" s="50"/>
      <c r="AD695" s="50"/>
      <c r="AE695" s="50"/>
      <c r="AG695" s="61"/>
      <c r="AN695" s="50"/>
      <c r="AO695" s="50"/>
      <c r="AP695" s="50"/>
      <c r="AQ695" s="50"/>
      <c r="AR695" s="50"/>
      <c r="AS695" s="50"/>
      <c r="AT695" s="50"/>
      <c r="AU695" s="50"/>
    </row>
    <row r="696" spans="3:64" x14ac:dyDescent="0.2">
      <c r="C696" s="6"/>
      <c r="D696" s="6"/>
      <c r="AA696" s="50"/>
      <c r="AB696" s="50"/>
      <c r="AC696" s="50"/>
      <c r="AD696" s="50"/>
      <c r="AE696" s="50"/>
      <c r="AG696" s="61"/>
      <c r="AN696" s="50"/>
      <c r="AO696" s="50"/>
      <c r="AP696" s="50"/>
      <c r="AQ696" s="50"/>
      <c r="AR696" s="50"/>
      <c r="AS696" s="50"/>
      <c r="AT696" s="50"/>
      <c r="AU696" s="50"/>
    </row>
    <row r="697" spans="3:64" x14ac:dyDescent="0.2">
      <c r="C697" s="6"/>
      <c r="D697" s="6"/>
      <c r="AA697" s="50"/>
      <c r="AB697" s="50"/>
      <c r="AC697" s="50"/>
      <c r="AD697" s="50"/>
      <c r="AE697" s="50"/>
      <c r="AG697" s="61"/>
      <c r="AN697" s="50"/>
      <c r="AO697" s="50"/>
      <c r="AP697" s="50"/>
      <c r="AQ697" s="50"/>
      <c r="AR697" s="50"/>
      <c r="AS697" s="50"/>
      <c r="AT697" s="50"/>
      <c r="AU697" s="50"/>
    </row>
    <row r="698" spans="3:64" x14ac:dyDescent="0.2">
      <c r="C698" s="6"/>
      <c r="D698" s="6"/>
      <c r="AA698" s="50"/>
      <c r="AB698" s="50"/>
      <c r="AC698" s="50"/>
      <c r="AD698" s="50"/>
      <c r="AE698" s="50"/>
      <c r="AG698" s="61"/>
      <c r="AN698" s="50"/>
      <c r="AO698" s="50"/>
      <c r="AP698" s="50"/>
      <c r="AQ698" s="50"/>
      <c r="AR698" s="50"/>
      <c r="AS698" s="50"/>
      <c r="AT698" s="50"/>
      <c r="AU698" s="50"/>
    </row>
    <row r="699" spans="3:64" x14ac:dyDescent="0.2">
      <c r="C699" s="6"/>
      <c r="D699" s="6"/>
      <c r="AA699" s="50"/>
      <c r="AB699" s="50"/>
      <c r="AC699" s="50"/>
      <c r="AD699" s="50"/>
      <c r="AE699" s="50"/>
      <c r="AG699" s="61"/>
      <c r="AN699" s="50"/>
      <c r="AO699" s="50"/>
      <c r="AP699" s="50"/>
      <c r="AQ699" s="50"/>
      <c r="AR699" s="50"/>
      <c r="AS699" s="50"/>
      <c r="AT699" s="50"/>
      <c r="AU699" s="50"/>
    </row>
    <row r="700" spans="3:64" x14ac:dyDescent="0.2">
      <c r="C700" s="6"/>
      <c r="D700" s="6"/>
      <c r="AA700" s="50"/>
      <c r="AB700" s="50"/>
      <c r="AC700" s="50"/>
      <c r="AD700" s="50"/>
      <c r="AE700" s="50"/>
      <c r="AG700" s="61"/>
      <c r="AN700" s="50"/>
      <c r="AO700" s="50"/>
      <c r="AP700" s="50"/>
      <c r="AQ700" s="50"/>
      <c r="AR700" s="50"/>
      <c r="AS700" s="50"/>
      <c r="AT700" s="50"/>
      <c r="AU700" s="50"/>
    </row>
    <row r="701" spans="3:64" x14ac:dyDescent="0.2">
      <c r="C701" s="6"/>
      <c r="D701" s="6"/>
      <c r="AA701" s="50"/>
      <c r="AB701" s="50"/>
      <c r="AC701" s="50"/>
      <c r="AD701" s="50"/>
      <c r="AE701" s="50"/>
      <c r="AG701" s="61"/>
      <c r="AN701" s="50"/>
      <c r="AO701" s="50"/>
      <c r="AP701" s="50"/>
      <c r="AQ701" s="50"/>
      <c r="AR701" s="50"/>
      <c r="AS701" s="50"/>
      <c r="AT701" s="50"/>
      <c r="AU701" s="50"/>
    </row>
    <row r="702" spans="3:64" x14ac:dyDescent="0.2">
      <c r="C702" s="6"/>
      <c r="D702" s="6"/>
      <c r="AA702" s="50"/>
      <c r="AB702" s="50"/>
      <c r="AC702" s="50"/>
      <c r="AD702" s="50"/>
      <c r="AE702" s="50"/>
      <c r="AG702" s="61"/>
      <c r="AN702" s="50"/>
      <c r="AO702" s="50"/>
      <c r="AP702" s="50"/>
      <c r="AQ702" s="50"/>
      <c r="AR702" s="50"/>
      <c r="AS702" s="50"/>
      <c r="AT702" s="50"/>
      <c r="AU702" s="50"/>
    </row>
    <row r="703" spans="3:64" x14ac:dyDescent="0.2">
      <c r="C703" s="6"/>
      <c r="D703" s="6"/>
      <c r="AA703" s="50"/>
      <c r="AB703" s="50"/>
      <c r="AC703" s="50"/>
      <c r="AD703" s="50"/>
      <c r="AE703" s="50"/>
      <c r="AG703" s="61"/>
      <c r="AN703" s="50"/>
      <c r="AO703" s="50"/>
      <c r="AP703" s="50"/>
      <c r="AQ703" s="50"/>
      <c r="AR703" s="50"/>
      <c r="AS703" s="50"/>
      <c r="AT703" s="50"/>
      <c r="AU703" s="50"/>
    </row>
    <row r="704" spans="3:64" x14ac:dyDescent="0.2">
      <c r="C704" s="6"/>
      <c r="D704" s="6"/>
      <c r="AA704" s="50"/>
      <c r="AB704" s="50"/>
      <c r="AC704" s="50"/>
      <c r="AD704" s="50"/>
      <c r="AE704" s="50"/>
      <c r="AG704" s="61"/>
      <c r="AN704" s="50"/>
      <c r="AO704" s="50"/>
      <c r="AP704" s="50"/>
      <c r="AQ704" s="50"/>
      <c r="AR704" s="50"/>
      <c r="AS704" s="50"/>
      <c r="AT704" s="50"/>
      <c r="AU704" s="50"/>
    </row>
    <row r="705" spans="3:47" x14ac:dyDescent="0.2">
      <c r="C705" s="6"/>
      <c r="D705" s="6"/>
      <c r="AA705" s="50"/>
      <c r="AB705" s="50"/>
      <c r="AC705" s="50"/>
      <c r="AD705" s="50"/>
      <c r="AE705" s="50"/>
      <c r="AG705" s="61"/>
      <c r="AN705" s="50"/>
      <c r="AO705" s="50"/>
      <c r="AP705" s="50"/>
      <c r="AQ705" s="50"/>
      <c r="AR705" s="50"/>
      <c r="AS705" s="50"/>
      <c r="AT705" s="50"/>
      <c r="AU705" s="50"/>
    </row>
    <row r="706" spans="3:47" x14ac:dyDescent="0.2">
      <c r="C706" s="6"/>
      <c r="D706" s="6"/>
      <c r="AA706" s="50"/>
      <c r="AB706" s="50"/>
      <c r="AC706" s="50"/>
      <c r="AD706" s="50"/>
      <c r="AE706" s="50"/>
      <c r="AG706" s="61"/>
      <c r="AN706" s="50"/>
      <c r="AO706" s="50"/>
      <c r="AP706" s="50"/>
      <c r="AQ706" s="50"/>
      <c r="AR706" s="50"/>
      <c r="AS706" s="50"/>
      <c r="AT706" s="50"/>
      <c r="AU706" s="50"/>
    </row>
    <row r="707" spans="3:47" x14ac:dyDescent="0.2">
      <c r="C707" s="6"/>
      <c r="D707" s="6"/>
      <c r="AA707" s="50"/>
      <c r="AB707" s="50"/>
      <c r="AC707" s="50"/>
      <c r="AD707" s="50"/>
      <c r="AE707" s="50"/>
      <c r="AG707" s="61"/>
      <c r="AN707" s="50"/>
      <c r="AO707" s="50"/>
      <c r="AP707" s="50"/>
      <c r="AQ707" s="50"/>
      <c r="AR707" s="50"/>
      <c r="AS707" s="50"/>
      <c r="AT707" s="50"/>
      <c r="AU707" s="50"/>
    </row>
    <row r="708" spans="3:47" x14ac:dyDescent="0.2">
      <c r="C708" s="6"/>
      <c r="D708" s="6"/>
      <c r="AA708" s="50"/>
      <c r="AB708" s="50"/>
      <c r="AC708" s="50"/>
      <c r="AD708" s="50"/>
      <c r="AE708" s="50"/>
      <c r="AG708" s="61"/>
      <c r="AN708" s="50"/>
      <c r="AO708" s="50"/>
      <c r="AP708" s="50"/>
      <c r="AQ708" s="50"/>
      <c r="AR708" s="50"/>
      <c r="AS708" s="50"/>
      <c r="AT708" s="50"/>
      <c r="AU708" s="50"/>
    </row>
    <row r="709" spans="3:47" x14ac:dyDescent="0.2">
      <c r="C709" s="6"/>
      <c r="D709" s="6"/>
      <c r="AA709" s="50"/>
      <c r="AB709" s="50"/>
      <c r="AC709" s="50"/>
      <c r="AD709" s="50"/>
      <c r="AE709" s="50"/>
      <c r="AG709" s="61"/>
      <c r="AN709" s="50"/>
      <c r="AO709" s="50"/>
      <c r="AP709" s="50"/>
      <c r="AQ709" s="50"/>
      <c r="AR709" s="50"/>
      <c r="AS709" s="50"/>
      <c r="AT709" s="50"/>
      <c r="AU709" s="50"/>
    </row>
    <row r="710" spans="3:47" x14ac:dyDescent="0.2">
      <c r="C710" s="6"/>
      <c r="D710" s="6"/>
      <c r="AA710" s="50"/>
      <c r="AB710" s="50"/>
      <c r="AC710" s="50"/>
      <c r="AD710" s="50"/>
      <c r="AE710" s="50"/>
      <c r="AG710" s="61"/>
      <c r="AN710" s="50"/>
      <c r="AO710" s="50"/>
      <c r="AP710" s="50"/>
      <c r="AQ710" s="50"/>
      <c r="AR710" s="50"/>
      <c r="AS710" s="50"/>
      <c r="AT710" s="50"/>
      <c r="AU710" s="50"/>
    </row>
    <row r="711" spans="3:47" x14ac:dyDescent="0.2">
      <c r="C711" s="6"/>
      <c r="D711" s="6"/>
      <c r="AA711" s="50"/>
      <c r="AB711" s="50"/>
      <c r="AC711" s="50"/>
      <c r="AD711" s="50"/>
      <c r="AE711" s="50"/>
      <c r="AG711" s="61"/>
      <c r="AN711" s="50"/>
      <c r="AO711" s="50"/>
      <c r="AP711" s="50"/>
      <c r="AQ711" s="50"/>
      <c r="AR711" s="50"/>
      <c r="AS711" s="50"/>
      <c r="AT711" s="50"/>
      <c r="AU711" s="50"/>
    </row>
    <row r="712" spans="3:47" x14ac:dyDescent="0.2">
      <c r="C712" s="6"/>
      <c r="D712" s="6"/>
      <c r="AA712" s="50"/>
      <c r="AB712" s="50"/>
      <c r="AC712" s="50"/>
      <c r="AD712" s="50"/>
      <c r="AE712" s="50"/>
      <c r="AG712" s="61"/>
      <c r="AN712" s="50"/>
      <c r="AO712" s="50"/>
      <c r="AP712" s="50"/>
      <c r="AQ712" s="50"/>
      <c r="AR712" s="50"/>
      <c r="AS712" s="50"/>
      <c r="AT712" s="50"/>
      <c r="AU712" s="50"/>
    </row>
    <row r="713" spans="3:47" x14ac:dyDescent="0.2">
      <c r="C713" s="6"/>
      <c r="D713" s="6"/>
      <c r="AA713" s="50"/>
      <c r="AB713" s="50"/>
      <c r="AC713" s="50"/>
      <c r="AD713" s="50"/>
      <c r="AE713" s="50"/>
      <c r="AG713" s="61"/>
      <c r="AN713" s="50"/>
      <c r="AO713" s="50"/>
      <c r="AP713" s="50"/>
      <c r="AQ713" s="50"/>
      <c r="AR713" s="50"/>
      <c r="AS713" s="50"/>
      <c r="AT713" s="50"/>
      <c r="AU713" s="50"/>
    </row>
    <row r="714" spans="3:47" x14ac:dyDescent="0.2">
      <c r="C714" s="6"/>
      <c r="D714" s="6"/>
      <c r="AA714" s="50"/>
      <c r="AB714" s="50"/>
      <c r="AC714" s="50"/>
      <c r="AD714" s="50"/>
      <c r="AE714" s="50"/>
      <c r="AG714" s="61"/>
      <c r="AN714" s="50"/>
      <c r="AO714" s="50"/>
      <c r="AP714" s="50"/>
      <c r="AQ714" s="50"/>
      <c r="AR714" s="50"/>
      <c r="AS714" s="50"/>
      <c r="AT714" s="50"/>
      <c r="AU714" s="50"/>
    </row>
    <row r="715" spans="3:47" x14ac:dyDescent="0.2">
      <c r="C715" s="6"/>
      <c r="D715" s="6"/>
      <c r="AA715" s="50"/>
      <c r="AB715" s="50"/>
      <c r="AC715" s="50"/>
      <c r="AD715" s="50"/>
      <c r="AE715" s="50"/>
      <c r="AG715" s="61"/>
      <c r="AN715" s="50"/>
      <c r="AO715" s="50"/>
      <c r="AP715" s="50"/>
      <c r="AQ715" s="50"/>
      <c r="AR715" s="50"/>
      <c r="AS715" s="50"/>
      <c r="AT715" s="50"/>
      <c r="AU715" s="50"/>
    </row>
    <row r="716" spans="3:47" x14ac:dyDescent="0.2">
      <c r="C716" s="6"/>
      <c r="D716" s="6"/>
      <c r="AA716" s="50"/>
      <c r="AB716" s="50"/>
      <c r="AC716" s="50"/>
      <c r="AD716" s="50"/>
      <c r="AE716" s="50"/>
      <c r="AG716" s="61"/>
      <c r="AN716" s="50"/>
      <c r="AO716" s="50"/>
      <c r="AP716" s="50"/>
      <c r="AQ716" s="50"/>
      <c r="AR716" s="50"/>
      <c r="AS716" s="50"/>
      <c r="AT716" s="50"/>
      <c r="AU716" s="50"/>
    </row>
    <row r="717" spans="3:47" x14ac:dyDescent="0.2">
      <c r="C717" s="6"/>
      <c r="D717" s="6"/>
      <c r="AA717" s="50"/>
      <c r="AB717" s="50"/>
      <c r="AC717" s="50"/>
      <c r="AD717" s="50"/>
      <c r="AE717" s="50"/>
      <c r="AG717" s="61"/>
      <c r="AN717" s="50"/>
      <c r="AO717" s="50"/>
      <c r="AP717" s="50"/>
      <c r="AQ717" s="50"/>
      <c r="AR717" s="50"/>
      <c r="AS717" s="50"/>
      <c r="AT717" s="50"/>
      <c r="AU717" s="50"/>
    </row>
    <row r="718" spans="3:47" x14ac:dyDescent="0.2">
      <c r="C718" s="6"/>
      <c r="D718" s="6"/>
      <c r="AA718" s="50"/>
      <c r="AB718" s="50"/>
      <c r="AC718" s="50"/>
      <c r="AD718" s="50"/>
      <c r="AE718" s="50"/>
      <c r="AG718" s="61"/>
      <c r="AN718" s="50"/>
      <c r="AO718" s="50"/>
      <c r="AP718" s="50"/>
      <c r="AQ718" s="50"/>
      <c r="AR718" s="50"/>
      <c r="AS718" s="50"/>
      <c r="AT718" s="50"/>
      <c r="AU718" s="50"/>
    </row>
    <row r="719" spans="3:47" x14ac:dyDescent="0.2">
      <c r="C719" s="6"/>
      <c r="D719" s="6"/>
      <c r="AA719" s="50"/>
      <c r="AB719" s="50"/>
      <c r="AC719" s="50"/>
      <c r="AD719" s="50"/>
      <c r="AE719" s="50"/>
      <c r="AG719" s="61"/>
      <c r="AN719" s="50"/>
      <c r="AO719" s="50"/>
      <c r="AP719" s="50"/>
      <c r="AQ719" s="50"/>
      <c r="AR719" s="50"/>
      <c r="AS719" s="50"/>
      <c r="AT719" s="50"/>
      <c r="AU719" s="50"/>
    </row>
    <row r="720" spans="3:47" x14ac:dyDescent="0.2">
      <c r="C720" s="6"/>
      <c r="D720" s="6"/>
      <c r="AA720" s="50"/>
      <c r="AB720" s="50"/>
      <c r="AC720" s="50"/>
      <c r="AD720" s="50"/>
      <c r="AE720" s="50"/>
      <c r="AG720" s="61"/>
      <c r="AN720" s="50"/>
      <c r="AO720" s="50"/>
      <c r="AP720" s="50"/>
      <c r="AQ720" s="50"/>
      <c r="AR720" s="50"/>
      <c r="AS720" s="50"/>
      <c r="AT720" s="50"/>
      <c r="AU720" s="50"/>
    </row>
    <row r="721" spans="3:64" x14ac:dyDescent="0.2">
      <c r="C721" s="6"/>
      <c r="D721" s="6"/>
      <c r="AA721" s="50"/>
      <c r="AB721" s="50"/>
      <c r="AC721" s="50"/>
      <c r="AD721" s="50"/>
      <c r="AE721" s="50"/>
      <c r="AG721" s="61"/>
      <c r="AN721" s="50"/>
      <c r="AO721" s="50"/>
      <c r="AP721" s="50"/>
      <c r="AQ721" s="50"/>
      <c r="AR721" s="50"/>
      <c r="AS721" s="50"/>
      <c r="AT721" s="50"/>
      <c r="AU721" s="50"/>
    </row>
    <row r="722" spans="3:64" x14ac:dyDescent="0.2">
      <c r="C722" s="6"/>
      <c r="D722" s="6"/>
      <c r="AA722" s="50"/>
      <c r="AB722" s="50"/>
      <c r="AC722" s="50"/>
      <c r="AD722" s="50"/>
      <c r="AE722" s="50"/>
      <c r="AG722" s="61"/>
      <c r="AN722" s="50"/>
      <c r="AO722" s="50"/>
      <c r="AP722" s="50"/>
      <c r="AQ722" s="50"/>
      <c r="AR722" s="50"/>
      <c r="AS722" s="50"/>
      <c r="AT722" s="50"/>
      <c r="AU722" s="50"/>
    </row>
    <row r="723" spans="3:64" x14ac:dyDescent="0.2">
      <c r="C723" s="6"/>
      <c r="D723" s="6"/>
      <c r="AA723" s="50"/>
      <c r="AB723" s="50"/>
      <c r="AC723" s="50"/>
      <c r="AD723" s="50"/>
      <c r="AE723" s="50"/>
      <c r="AG723" s="61"/>
      <c r="AN723" s="50"/>
      <c r="AO723" s="50"/>
      <c r="AP723" s="50"/>
      <c r="AQ723" s="50"/>
      <c r="AR723" s="50"/>
      <c r="AS723" s="50"/>
      <c r="AT723" s="50"/>
      <c r="AU723" s="50"/>
    </row>
    <row r="724" spans="3:64" x14ac:dyDescent="0.2">
      <c r="C724" s="6"/>
      <c r="D724" s="6"/>
      <c r="AA724" s="50"/>
      <c r="AB724" s="50"/>
      <c r="AC724" s="50"/>
      <c r="AD724" s="50"/>
      <c r="AE724" s="50"/>
      <c r="AG724" s="61"/>
      <c r="AN724" s="50"/>
      <c r="AO724" s="50"/>
      <c r="AP724" s="50"/>
      <c r="AQ724" s="50"/>
      <c r="AR724" s="50"/>
      <c r="AS724" s="50"/>
      <c r="AT724" s="50"/>
      <c r="AU724" s="50"/>
    </row>
    <row r="725" spans="3:64" x14ac:dyDescent="0.2">
      <c r="C725" s="6"/>
      <c r="D725" s="6"/>
      <c r="AA725" s="50"/>
      <c r="AB725" s="50"/>
      <c r="AC725" s="50"/>
      <c r="AD725" s="50"/>
      <c r="AE725" s="50"/>
      <c r="AG725" s="61"/>
      <c r="AN725" s="50"/>
      <c r="AO725" s="50"/>
      <c r="AP725" s="50"/>
      <c r="AQ725" s="50"/>
      <c r="AR725" s="50"/>
      <c r="AS725" s="50"/>
      <c r="AT725" s="50"/>
      <c r="AU725" s="50"/>
    </row>
    <row r="726" spans="3:64" x14ac:dyDescent="0.2">
      <c r="C726" s="6"/>
      <c r="D726" s="6"/>
      <c r="AA726" s="50"/>
      <c r="AB726" s="50"/>
      <c r="AC726" s="50"/>
      <c r="AD726" s="50"/>
      <c r="AE726" s="50"/>
      <c r="AG726" s="61"/>
      <c r="AN726" s="50"/>
      <c r="AO726" s="50"/>
      <c r="AP726" s="50"/>
      <c r="AQ726" s="50"/>
      <c r="AR726" s="50"/>
      <c r="AS726" s="50"/>
      <c r="AT726" s="50"/>
      <c r="AU726" s="50"/>
    </row>
    <row r="727" spans="3:64" x14ac:dyDescent="0.2">
      <c r="C727" s="6"/>
      <c r="D727" s="6"/>
      <c r="AA727" s="50"/>
      <c r="AB727" s="50"/>
      <c r="AC727" s="50"/>
      <c r="AD727" s="50"/>
      <c r="AE727" s="50"/>
      <c r="AG727" s="61"/>
      <c r="AN727" s="50"/>
      <c r="AO727" s="50"/>
      <c r="AP727" s="50"/>
      <c r="AQ727" s="50"/>
      <c r="AR727" s="50"/>
      <c r="AS727" s="50"/>
      <c r="AT727" s="50"/>
      <c r="AU727" s="50"/>
      <c r="AV727" s="50"/>
    </row>
    <row r="728" spans="3:64" x14ac:dyDescent="0.2">
      <c r="C728" s="6"/>
      <c r="D728" s="6"/>
      <c r="AA728" s="50"/>
      <c r="AB728" s="50"/>
      <c r="AC728" s="50"/>
      <c r="AD728" s="50"/>
      <c r="AE728" s="50"/>
      <c r="AG728" s="61"/>
      <c r="AN728" s="50"/>
      <c r="AO728" s="50"/>
      <c r="AP728" s="50"/>
      <c r="AQ728" s="50"/>
      <c r="AR728" s="50"/>
      <c r="AS728" s="50"/>
      <c r="AT728" s="50"/>
      <c r="AU728" s="50"/>
      <c r="AV728" s="50"/>
      <c r="AW728" s="50"/>
      <c r="AX728" s="50"/>
      <c r="AY728" s="50"/>
      <c r="AZ728" s="50"/>
      <c r="BA728" s="50"/>
      <c r="BB728" s="50"/>
      <c r="BC728" s="50"/>
      <c r="BD728" s="50"/>
      <c r="BE728" s="50"/>
      <c r="BF728" s="50"/>
      <c r="BG728" s="50"/>
      <c r="BH728" s="50"/>
      <c r="BI728" s="50"/>
      <c r="BJ728" s="50"/>
      <c r="BK728" s="50"/>
      <c r="BL728" s="50"/>
    </row>
    <row r="729" spans="3:64" x14ac:dyDescent="0.2">
      <c r="C729" s="6"/>
      <c r="D729" s="6"/>
      <c r="AA729" s="50"/>
      <c r="AB729" s="50"/>
      <c r="AC729" s="50"/>
      <c r="AD729" s="50"/>
      <c r="AE729" s="50"/>
      <c r="AG729" s="61"/>
      <c r="AN729" s="50"/>
      <c r="AO729" s="50"/>
      <c r="AP729" s="50"/>
      <c r="AQ729" s="50"/>
      <c r="AR729" s="50"/>
      <c r="AS729" s="50"/>
      <c r="AT729" s="50"/>
      <c r="AU729" s="50"/>
    </row>
    <row r="730" spans="3:64" x14ac:dyDescent="0.2">
      <c r="C730" s="6"/>
      <c r="D730" s="6"/>
      <c r="AA730" s="50"/>
      <c r="AB730" s="50"/>
      <c r="AC730" s="50"/>
      <c r="AD730" s="50"/>
      <c r="AE730" s="50"/>
      <c r="AG730" s="61"/>
      <c r="AN730" s="50"/>
      <c r="AO730" s="50"/>
      <c r="AP730" s="50"/>
      <c r="AQ730" s="50"/>
      <c r="AR730" s="50"/>
      <c r="AS730" s="50"/>
      <c r="AT730" s="50"/>
      <c r="AU730" s="50"/>
    </row>
    <row r="731" spans="3:64" x14ac:dyDescent="0.2">
      <c r="C731" s="6"/>
      <c r="D731" s="6"/>
      <c r="AA731" s="50"/>
      <c r="AB731" s="50"/>
      <c r="AC731" s="50"/>
      <c r="AD731" s="50"/>
      <c r="AE731" s="50"/>
      <c r="AG731" s="61"/>
      <c r="AN731" s="50"/>
      <c r="AO731" s="50"/>
      <c r="AP731" s="50"/>
      <c r="AQ731" s="50"/>
      <c r="AR731" s="50"/>
      <c r="AS731" s="50"/>
      <c r="AT731" s="50"/>
      <c r="AU731" s="50"/>
    </row>
    <row r="732" spans="3:64" x14ac:dyDescent="0.2">
      <c r="C732" s="6"/>
      <c r="D732" s="6"/>
      <c r="AA732" s="50"/>
      <c r="AB732" s="50"/>
      <c r="AC732" s="50"/>
      <c r="AD732" s="50"/>
      <c r="AE732" s="50"/>
      <c r="AG732" s="61"/>
      <c r="AN732" s="50"/>
      <c r="AO732" s="50"/>
      <c r="AP732" s="50"/>
      <c r="AQ732" s="50"/>
      <c r="AR732" s="50"/>
      <c r="AS732" s="50"/>
      <c r="AT732" s="50"/>
      <c r="AU732" s="50"/>
    </row>
    <row r="733" spans="3:64" x14ac:dyDescent="0.2">
      <c r="C733" s="6"/>
      <c r="D733" s="6"/>
      <c r="AA733" s="50"/>
      <c r="AB733" s="50"/>
      <c r="AC733" s="50"/>
      <c r="AD733" s="50"/>
      <c r="AE733" s="50"/>
      <c r="AG733" s="61"/>
      <c r="AN733" s="50"/>
      <c r="AO733" s="50"/>
      <c r="AP733" s="50"/>
      <c r="AQ733" s="50"/>
      <c r="AR733" s="50"/>
      <c r="AS733" s="50"/>
      <c r="AT733" s="50"/>
      <c r="AU733" s="50"/>
    </row>
    <row r="734" spans="3:64" x14ac:dyDescent="0.2">
      <c r="C734" s="6"/>
      <c r="D734" s="6"/>
      <c r="AA734" s="50"/>
      <c r="AB734" s="50"/>
      <c r="AC734" s="50"/>
      <c r="AD734" s="50"/>
      <c r="AE734" s="50"/>
      <c r="AG734" s="61"/>
      <c r="AN734" s="50"/>
      <c r="AO734" s="50"/>
      <c r="AP734" s="50"/>
      <c r="AQ734" s="50"/>
      <c r="AR734" s="50"/>
      <c r="AS734" s="50"/>
      <c r="AT734" s="50"/>
      <c r="AU734" s="50"/>
    </row>
    <row r="735" spans="3:64" x14ac:dyDescent="0.2">
      <c r="C735" s="6"/>
      <c r="D735" s="6"/>
      <c r="AA735" s="50"/>
      <c r="AB735" s="50"/>
      <c r="AC735" s="50"/>
      <c r="AD735" s="50"/>
      <c r="AE735" s="50"/>
      <c r="AG735" s="61"/>
      <c r="AN735" s="50"/>
      <c r="AO735" s="50"/>
      <c r="AP735" s="50"/>
      <c r="AQ735" s="50"/>
      <c r="AR735" s="50"/>
      <c r="AS735" s="50"/>
      <c r="AT735" s="50"/>
      <c r="AU735" s="50"/>
    </row>
    <row r="736" spans="3:64" x14ac:dyDescent="0.2">
      <c r="C736" s="6"/>
      <c r="D736" s="6"/>
      <c r="AA736" s="50"/>
      <c r="AB736" s="50"/>
      <c r="AC736" s="50"/>
      <c r="AD736" s="50"/>
      <c r="AE736" s="50"/>
      <c r="AG736" s="61"/>
      <c r="AN736" s="50"/>
      <c r="AO736" s="50"/>
      <c r="AP736" s="50"/>
      <c r="AQ736" s="50"/>
      <c r="AR736" s="50"/>
      <c r="AS736" s="50"/>
      <c r="AT736" s="50"/>
      <c r="AU736" s="50"/>
    </row>
    <row r="737" spans="3:64" x14ac:dyDescent="0.2">
      <c r="C737" s="6"/>
      <c r="D737" s="6"/>
      <c r="AA737" s="50"/>
      <c r="AB737" s="50"/>
      <c r="AC737" s="50"/>
      <c r="AD737" s="50"/>
      <c r="AE737" s="50"/>
      <c r="AG737" s="61"/>
      <c r="AN737" s="50"/>
      <c r="AO737" s="50"/>
      <c r="AP737" s="50"/>
      <c r="AQ737" s="50"/>
      <c r="AR737" s="50"/>
      <c r="AS737" s="50"/>
      <c r="AT737" s="50"/>
      <c r="AU737" s="50"/>
    </row>
    <row r="738" spans="3:64" x14ac:dyDescent="0.2">
      <c r="C738" s="6"/>
      <c r="D738" s="6"/>
      <c r="AA738" s="50"/>
      <c r="AB738" s="50"/>
      <c r="AC738" s="50"/>
      <c r="AD738" s="50"/>
      <c r="AE738" s="50"/>
      <c r="AG738" s="61"/>
      <c r="AN738" s="50"/>
      <c r="AO738" s="50"/>
      <c r="AP738" s="50"/>
      <c r="AQ738" s="50"/>
      <c r="AR738" s="50"/>
      <c r="AS738" s="50"/>
      <c r="AT738" s="50"/>
      <c r="AU738" s="50"/>
    </row>
    <row r="739" spans="3:64" x14ac:dyDescent="0.2">
      <c r="C739" s="6"/>
      <c r="D739" s="6"/>
      <c r="AA739" s="50"/>
      <c r="AB739" s="50"/>
      <c r="AC739" s="50"/>
      <c r="AD739" s="50"/>
      <c r="AE739" s="50"/>
      <c r="AG739" s="61"/>
      <c r="AN739" s="50"/>
      <c r="AO739" s="50"/>
      <c r="AP739" s="50"/>
      <c r="AQ739" s="50"/>
      <c r="AR739" s="50"/>
      <c r="AS739" s="50"/>
      <c r="AT739" s="50"/>
      <c r="AU739" s="50"/>
    </row>
    <row r="740" spans="3:64" x14ac:dyDescent="0.2">
      <c r="C740" s="6"/>
      <c r="D740" s="6"/>
      <c r="AA740" s="50"/>
      <c r="AB740" s="50"/>
      <c r="AC740" s="50"/>
      <c r="AD740" s="50"/>
      <c r="AE740" s="50"/>
      <c r="AG740" s="61"/>
      <c r="AN740" s="50"/>
      <c r="AO740" s="50"/>
      <c r="AP740" s="50"/>
      <c r="AQ740" s="50"/>
      <c r="AR740" s="50"/>
      <c r="AS740" s="50"/>
      <c r="AT740" s="50"/>
      <c r="AU740" s="50"/>
    </row>
    <row r="741" spans="3:64" x14ac:dyDescent="0.2">
      <c r="C741" s="6"/>
      <c r="D741" s="6"/>
      <c r="AA741" s="50"/>
      <c r="AB741" s="50"/>
      <c r="AC741" s="50"/>
      <c r="AD741" s="50"/>
      <c r="AE741" s="50"/>
      <c r="AG741" s="61"/>
      <c r="AN741" s="50"/>
      <c r="AO741" s="50"/>
      <c r="AP741" s="50"/>
      <c r="AQ741" s="50"/>
      <c r="AR741" s="50"/>
      <c r="AS741" s="50"/>
      <c r="AT741" s="50"/>
      <c r="AU741" s="50"/>
    </row>
    <row r="742" spans="3:64" x14ac:dyDescent="0.2">
      <c r="C742" s="6"/>
      <c r="D742" s="6"/>
      <c r="AA742" s="50"/>
      <c r="AB742" s="50"/>
      <c r="AC742" s="50"/>
      <c r="AD742" s="50"/>
      <c r="AE742" s="50"/>
      <c r="AG742" s="61"/>
      <c r="AN742" s="50"/>
      <c r="AO742" s="50"/>
      <c r="AP742" s="50"/>
      <c r="AQ742" s="50"/>
      <c r="AR742" s="50"/>
      <c r="AS742" s="50"/>
      <c r="AT742" s="50"/>
      <c r="AU742" s="50"/>
    </row>
    <row r="743" spans="3:64" x14ac:dyDescent="0.2">
      <c r="C743" s="6"/>
      <c r="D743" s="6"/>
      <c r="AA743" s="50"/>
      <c r="AB743" s="50"/>
      <c r="AC743" s="50"/>
      <c r="AD743" s="50"/>
      <c r="AE743" s="50"/>
      <c r="AG743" s="61"/>
      <c r="AN743" s="50"/>
      <c r="AO743" s="50"/>
      <c r="AP743" s="50"/>
      <c r="AQ743" s="50"/>
      <c r="AR743" s="50"/>
      <c r="AS743" s="50"/>
      <c r="AT743" s="50"/>
      <c r="AU743" s="50"/>
    </row>
    <row r="744" spans="3:64" x14ac:dyDescent="0.2">
      <c r="C744" s="6"/>
      <c r="D744" s="6"/>
      <c r="AA744" s="50"/>
      <c r="AB744" s="50"/>
      <c r="AC744" s="50"/>
      <c r="AD744" s="50"/>
      <c r="AE744" s="50"/>
      <c r="AG744" s="61"/>
      <c r="AN744" s="50"/>
      <c r="AO744" s="50"/>
      <c r="AP744" s="50"/>
      <c r="AQ744" s="50"/>
      <c r="AR744" s="50"/>
      <c r="AS744" s="50"/>
      <c r="AT744" s="50"/>
      <c r="AU744" s="50"/>
    </row>
    <row r="745" spans="3:64" x14ac:dyDescent="0.2">
      <c r="C745" s="6"/>
      <c r="D745" s="6"/>
      <c r="AA745" s="50"/>
      <c r="AB745" s="50"/>
      <c r="AC745" s="50"/>
      <c r="AD745" s="50"/>
      <c r="AE745" s="50"/>
      <c r="AG745" s="61"/>
      <c r="AN745" s="50"/>
      <c r="AO745" s="50"/>
      <c r="AP745" s="50"/>
      <c r="AQ745" s="50"/>
      <c r="AR745" s="50"/>
      <c r="AS745" s="50"/>
      <c r="AT745" s="50"/>
      <c r="AU745" s="50"/>
    </row>
    <row r="746" spans="3:64" x14ac:dyDescent="0.2">
      <c r="C746" s="6"/>
      <c r="D746" s="6"/>
      <c r="AA746" s="50"/>
      <c r="AB746" s="50"/>
      <c r="AC746" s="50"/>
      <c r="AD746" s="50"/>
      <c r="AE746" s="50"/>
      <c r="AG746" s="61"/>
      <c r="AN746" s="50"/>
      <c r="AO746" s="50"/>
      <c r="AP746" s="50"/>
      <c r="AQ746" s="50"/>
      <c r="AR746" s="50"/>
      <c r="AS746" s="50"/>
      <c r="AT746" s="50"/>
      <c r="AU746" s="50"/>
    </row>
    <row r="747" spans="3:64" x14ac:dyDescent="0.2">
      <c r="C747" s="6"/>
      <c r="D747" s="6"/>
      <c r="AA747" s="50"/>
      <c r="AB747" s="50"/>
      <c r="AC747" s="50"/>
      <c r="AD747" s="50"/>
      <c r="AE747" s="50"/>
      <c r="AG747" s="61"/>
      <c r="AN747" s="50"/>
      <c r="AO747" s="50"/>
      <c r="AP747" s="50"/>
      <c r="AQ747" s="50"/>
      <c r="AR747" s="50"/>
      <c r="AS747" s="50"/>
      <c r="AT747" s="50"/>
      <c r="AU747" s="50"/>
    </row>
    <row r="748" spans="3:64" x14ac:dyDescent="0.2">
      <c r="C748" s="6"/>
      <c r="D748" s="6"/>
      <c r="AA748" s="50"/>
      <c r="AB748" s="50"/>
      <c r="AC748" s="50"/>
      <c r="AD748" s="50"/>
      <c r="AE748" s="50"/>
      <c r="AG748" s="61"/>
      <c r="AN748" s="50"/>
      <c r="AO748" s="50"/>
      <c r="AP748" s="50"/>
      <c r="AQ748" s="50"/>
      <c r="AR748" s="50"/>
      <c r="AS748" s="50"/>
      <c r="AT748" s="50"/>
      <c r="AU748" s="50"/>
      <c r="AV748" s="50"/>
      <c r="AW748" s="50"/>
      <c r="AX748" s="50"/>
      <c r="AY748" s="50"/>
      <c r="AZ748" s="50"/>
      <c r="BA748" s="50"/>
      <c r="BB748" s="50"/>
      <c r="BC748" s="50"/>
      <c r="BD748" s="50"/>
      <c r="BE748" s="50"/>
      <c r="BF748" s="50"/>
      <c r="BG748" s="50"/>
      <c r="BH748" s="50"/>
      <c r="BI748" s="50"/>
      <c r="BJ748" s="50"/>
      <c r="BK748" s="50"/>
      <c r="BL748" s="50"/>
    </row>
    <row r="749" spans="3:64" x14ac:dyDescent="0.2">
      <c r="C749" s="6"/>
      <c r="D749" s="6"/>
      <c r="AA749" s="50"/>
      <c r="AB749" s="50"/>
      <c r="AC749" s="50"/>
      <c r="AD749" s="50"/>
      <c r="AE749" s="50"/>
      <c r="AG749" s="61"/>
      <c r="AN749" s="50"/>
      <c r="AO749" s="50"/>
      <c r="AP749" s="50"/>
      <c r="AQ749" s="50"/>
      <c r="AR749" s="50"/>
      <c r="AS749" s="50"/>
      <c r="AT749" s="50"/>
      <c r="AU749" s="50"/>
    </row>
    <row r="750" spans="3:64" x14ac:dyDescent="0.2">
      <c r="C750" s="6"/>
      <c r="D750" s="6"/>
      <c r="AA750" s="50"/>
      <c r="AB750" s="50"/>
      <c r="AC750" s="50"/>
      <c r="AD750" s="50"/>
      <c r="AE750" s="50"/>
      <c r="AG750" s="61"/>
      <c r="AN750" s="50"/>
      <c r="AO750" s="50"/>
      <c r="AP750" s="50"/>
      <c r="AQ750" s="50"/>
      <c r="AR750" s="50"/>
      <c r="AS750" s="50"/>
      <c r="AT750" s="50"/>
      <c r="AU750" s="50"/>
    </row>
    <row r="751" spans="3:64" x14ac:dyDescent="0.2">
      <c r="C751" s="6"/>
      <c r="D751" s="6"/>
      <c r="AA751" s="50"/>
      <c r="AB751" s="50"/>
      <c r="AC751" s="50"/>
      <c r="AD751" s="50"/>
      <c r="AE751" s="50"/>
      <c r="AG751" s="61"/>
      <c r="AN751" s="50"/>
      <c r="AO751" s="50"/>
      <c r="AP751" s="50"/>
      <c r="AQ751" s="50"/>
      <c r="AR751" s="50"/>
      <c r="AS751" s="50"/>
      <c r="AT751" s="50"/>
      <c r="AU751" s="50"/>
    </row>
    <row r="752" spans="3:64" x14ac:dyDescent="0.2">
      <c r="C752" s="6"/>
      <c r="D752" s="6"/>
      <c r="AA752" s="50"/>
      <c r="AB752" s="50"/>
      <c r="AC752" s="50"/>
      <c r="AD752" s="50"/>
      <c r="AE752" s="50"/>
      <c r="AG752" s="61"/>
      <c r="AN752" s="50"/>
      <c r="AO752" s="50"/>
      <c r="AP752" s="50"/>
      <c r="AQ752" s="50"/>
      <c r="AR752" s="50"/>
      <c r="AS752" s="50"/>
      <c r="AT752" s="50"/>
      <c r="AU752" s="50"/>
    </row>
    <row r="753" spans="3:48" x14ac:dyDescent="0.2">
      <c r="C753" s="6"/>
      <c r="D753" s="6"/>
      <c r="AA753" s="50"/>
      <c r="AB753" s="50"/>
      <c r="AC753" s="50"/>
      <c r="AD753" s="50"/>
      <c r="AE753" s="50"/>
      <c r="AG753" s="61"/>
      <c r="AN753" s="50"/>
      <c r="AO753" s="50"/>
      <c r="AP753" s="50"/>
      <c r="AQ753" s="50"/>
      <c r="AR753" s="50"/>
      <c r="AS753" s="50"/>
      <c r="AT753" s="50"/>
      <c r="AU753" s="50"/>
    </row>
    <row r="754" spans="3:48" x14ac:dyDescent="0.2">
      <c r="C754" s="6"/>
      <c r="D754" s="6"/>
      <c r="AA754" s="50"/>
      <c r="AB754" s="50"/>
      <c r="AC754" s="50"/>
      <c r="AD754" s="50"/>
      <c r="AE754" s="50"/>
      <c r="AG754" s="61"/>
      <c r="AN754" s="50"/>
      <c r="AO754" s="50"/>
      <c r="AP754" s="50"/>
      <c r="AQ754" s="50"/>
      <c r="AR754" s="50"/>
      <c r="AS754" s="50"/>
      <c r="AT754" s="50"/>
      <c r="AU754" s="50"/>
    </row>
    <row r="755" spans="3:48" x14ac:dyDescent="0.2">
      <c r="C755" s="6"/>
      <c r="D755" s="6"/>
      <c r="AA755" s="50"/>
      <c r="AB755" s="50"/>
      <c r="AC755" s="50"/>
      <c r="AD755" s="50"/>
      <c r="AE755" s="50"/>
      <c r="AG755" s="61"/>
      <c r="AN755" s="50"/>
      <c r="AO755" s="50"/>
      <c r="AP755" s="50"/>
      <c r="AQ755" s="50"/>
      <c r="AR755" s="50"/>
      <c r="AS755" s="50"/>
      <c r="AT755" s="50"/>
      <c r="AU755" s="50"/>
    </row>
    <row r="756" spans="3:48" x14ac:dyDescent="0.2">
      <c r="C756" s="6"/>
      <c r="D756" s="6"/>
      <c r="AA756" s="50"/>
      <c r="AB756" s="50"/>
      <c r="AC756" s="50"/>
      <c r="AD756" s="50"/>
      <c r="AE756" s="50"/>
      <c r="AG756" s="61"/>
      <c r="AN756" s="50"/>
      <c r="AO756" s="50"/>
      <c r="AP756" s="50"/>
      <c r="AQ756" s="50"/>
      <c r="AR756" s="50"/>
      <c r="AS756" s="50"/>
      <c r="AT756" s="50"/>
      <c r="AU756" s="50"/>
    </row>
    <row r="757" spans="3:48" x14ac:dyDescent="0.2">
      <c r="C757" s="6"/>
      <c r="D757" s="6"/>
      <c r="AA757" s="50"/>
      <c r="AB757" s="50"/>
      <c r="AC757" s="50"/>
      <c r="AD757" s="50"/>
      <c r="AE757" s="50"/>
      <c r="AG757" s="61"/>
      <c r="AN757" s="50"/>
      <c r="AO757" s="50"/>
      <c r="AP757" s="50"/>
      <c r="AQ757" s="50"/>
      <c r="AR757" s="50"/>
      <c r="AS757" s="50"/>
      <c r="AT757" s="50"/>
      <c r="AU757" s="50"/>
    </row>
    <row r="758" spans="3:48" x14ac:dyDescent="0.2">
      <c r="C758" s="6"/>
      <c r="D758" s="6"/>
      <c r="AA758" s="50"/>
      <c r="AB758" s="50"/>
      <c r="AC758" s="50"/>
      <c r="AD758" s="50"/>
      <c r="AE758" s="50"/>
      <c r="AG758" s="61"/>
      <c r="AN758" s="50"/>
      <c r="AO758" s="50"/>
      <c r="AP758" s="50"/>
      <c r="AQ758" s="50"/>
      <c r="AR758" s="50"/>
      <c r="AS758" s="50"/>
      <c r="AT758" s="50"/>
      <c r="AU758" s="50"/>
    </row>
    <row r="759" spans="3:48" x14ac:dyDescent="0.2">
      <c r="C759" s="6"/>
      <c r="D759" s="6"/>
      <c r="AA759" s="50"/>
      <c r="AB759" s="50"/>
      <c r="AC759" s="50"/>
      <c r="AD759" s="50"/>
      <c r="AE759" s="50"/>
      <c r="AG759" s="61"/>
      <c r="AN759" s="50"/>
      <c r="AO759" s="50"/>
      <c r="AP759" s="50"/>
      <c r="AQ759" s="50"/>
      <c r="AR759" s="50"/>
      <c r="AS759" s="50"/>
      <c r="AT759" s="50"/>
      <c r="AU759" s="50"/>
      <c r="AV759" s="50"/>
    </row>
    <row r="760" spans="3:48" x14ac:dyDescent="0.2">
      <c r="C760" s="6"/>
      <c r="D760" s="6"/>
      <c r="AA760" s="50"/>
      <c r="AB760" s="50"/>
      <c r="AC760" s="50"/>
      <c r="AD760" s="50"/>
      <c r="AE760" s="50"/>
      <c r="AG760" s="61"/>
      <c r="AN760" s="50"/>
      <c r="AO760" s="50"/>
      <c r="AP760" s="50"/>
      <c r="AQ760" s="50"/>
      <c r="AR760" s="50"/>
      <c r="AS760" s="50"/>
      <c r="AT760" s="50"/>
      <c r="AU760" s="50"/>
    </row>
    <row r="761" spans="3:48" x14ac:dyDescent="0.2">
      <c r="C761" s="6"/>
      <c r="D761" s="6"/>
      <c r="AA761" s="50"/>
      <c r="AB761" s="50"/>
      <c r="AC761" s="50"/>
      <c r="AD761" s="50"/>
      <c r="AE761" s="50"/>
      <c r="AG761" s="61"/>
      <c r="AN761" s="50"/>
      <c r="AO761" s="50"/>
      <c r="AP761" s="50"/>
      <c r="AQ761" s="50"/>
      <c r="AR761" s="50"/>
      <c r="AS761" s="50"/>
      <c r="AT761" s="50"/>
      <c r="AU761" s="50"/>
    </row>
    <row r="762" spans="3:48" x14ac:dyDescent="0.2">
      <c r="C762" s="6"/>
      <c r="D762" s="6"/>
      <c r="AA762" s="50"/>
      <c r="AB762" s="50"/>
      <c r="AC762" s="50"/>
      <c r="AD762" s="50"/>
      <c r="AE762" s="50"/>
      <c r="AG762" s="61"/>
      <c r="AN762" s="50"/>
      <c r="AO762" s="50"/>
      <c r="AP762" s="50"/>
      <c r="AQ762" s="50"/>
      <c r="AR762" s="50"/>
      <c r="AS762" s="50"/>
      <c r="AT762" s="50"/>
      <c r="AU762" s="50"/>
    </row>
    <row r="763" spans="3:48" x14ac:dyDescent="0.2">
      <c r="C763" s="6"/>
      <c r="D763" s="6"/>
      <c r="AA763" s="50"/>
      <c r="AB763" s="50"/>
      <c r="AC763" s="50"/>
      <c r="AD763" s="50"/>
      <c r="AE763" s="50"/>
      <c r="AG763" s="61"/>
      <c r="AN763" s="50"/>
      <c r="AO763" s="50"/>
      <c r="AP763" s="50"/>
      <c r="AQ763" s="50"/>
      <c r="AR763" s="50"/>
      <c r="AS763" s="50"/>
      <c r="AT763" s="50"/>
      <c r="AU763" s="50"/>
    </row>
    <row r="764" spans="3:48" x14ac:dyDescent="0.2">
      <c r="C764" s="6"/>
      <c r="D764" s="6"/>
      <c r="AA764" s="50"/>
      <c r="AB764" s="50"/>
      <c r="AC764" s="50"/>
      <c r="AD764" s="50"/>
      <c r="AE764" s="50"/>
      <c r="AG764" s="61"/>
      <c r="AN764" s="50"/>
      <c r="AO764" s="50"/>
      <c r="AP764" s="50"/>
      <c r="AQ764" s="50"/>
      <c r="AR764" s="50"/>
      <c r="AS764" s="50"/>
      <c r="AT764" s="50"/>
      <c r="AU764" s="50"/>
    </row>
    <row r="765" spans="3:48" x14ac:dyDescent="0.2">
      <c r="C765" s="6"/>
      <c r="D765" s="6"/>
      <c r="AA765" s="50"/>
      <c r="AB765" s="50"/>
      <c r="AC765" s="50"/>
      <c r="AD765" s="50"/>
      <c r="AE765" s="50"/>
      <c r="AG765" s="61"/>
      <c r="AN765" s="50"/>
      <c r="AO765" s="50"/>
      <c r="AP765" s="50"/>
      <c r="AQ765" s="50"/>
      <c r="AR765" s="50"/>
      <c r="AS765" s="50"/>
      <c r="AT765" s="50"/>
      <c r="AU765" s="50"/>
    </row>
    <row r="766" spans="3:48" x14ac:dyDescent="0.2">
      <c r="C766" s="6"/>
      <c r="D766" s="6"/>
      <c r="AA766" s="50"/>
      <c r="AB766" s="50"/>
      <c r="AC766" s="50"/>
      <c r="AD766" s="50"/>
      <c r="AE766" s="50"/>
      <c r="AG766" s="61"/>
      <c r="AN766" s="50"/>
      <c r="AO766" s="50"/>
      <c r="AP766" s="50"/>
      <c r="AQ766" s="50"/>
      <c r="AR766" s="50"/>
      <c r="AS766" s="50"/>
      <c r="AT766" s="50"/>
      <c r="AU766" s="50"/>
    </row>
    <row r="767" spans="3:48" x14ac:dyDescent="0.2">
      <c r="C767" s="6"/>
      <c r="D767" s="6"/>
      <c r="AA767" s="50"/>
      <c r="AB767" s="50"/>
      <c r="AC767" s="50"/>
      <c r="AD767" s="50"/>
      <c r="AE767" s="50"/>
      <c r="AG767" s="61"/>
      <c r="AN767" s="50"/>
      <c r="AO767" s="50"/>
      <c r="AP767" s="50"/>
      <c r="AQ767" s="50"/>
      <c r="AR767" s="50"/>
      <c r="AS767" s="50"/>
      <c r="AT767" s="50"/>
      <c r="AU767" s="50"/>
    </row>
    <row r="768" spans="3:48" x14ac:dyDescent="0.2">
      <c r="C768" s="6"/>
      <c r="D768" s="6"/>
      <c r="AA768" s="50"/>
      <c r="AB768" s="50"/>
      <c r="AC768" s="50"/>
      <c r="AD768" s="50"/>
      <c r="AE768" s="50"/>
      <c r="AG768" s="61"/>
      <c r="AN768" s="50"/>
      <c r="AO768" s="50"/>
      <c r="AP768" s="50"/>
      <c r="AQ768" s="50"/>
      <c r="AR768" s="50"/>
      <c r="AS768" s="50"/>
      <c r="AT768" s="50"/>
      <c r="AU768" s="50"/>
    </row>
    <row r="769" spans="3:64" x14ac:dyDescent="0.2">
      <c r="C769" s="6"/>
      <c r="D769" s="6"/>
      <c r="AA769" s="50"/>
      <c r="AB769" s="50"/>
      <c r="AC769" s="50"/>
      <c r="AD769" s="50"/>
      <c r="AE769" s="50"/>
      <c r="AG769" s="61"/>
      <c r="AN769" s="50"/>
      <c r="AO769" s="50"/>
      <c r="AP769" s="50"/>
      <c r="AQ769" s="50"/>
      <c r="AR769" s="50"/>
      <c r="AS769" s="50"/>
      <c r="AT769" s="50"/>
      <c r="AU769" s="50"/>
      <c r="AV769" s="50"/>
      <c r="AX769" s="50"/>
      <c r="AY769" s="50"/>
      <c r="AZ769" s="50"/>
      <c r="BA769" s="50"/>
      <c r="BB769" s="50"/>
      <c r="BC769" s="50"/>
      <c r="BD769" s="50"/>
      <c r="BE769" s="50"/>
      <c r="BF769" s="50"/>
      <c r="BG769" s="50"/>
      <c r="BH769" s="50"/>
      <c r="BI769" s="50"/>
      <c r="BJ769" s="50"/>
      <c r="BK769" s="50"/>
      <c r="BL769" s="50"/>
    </row>
    <row r="770" spans="3:64" x14ac:dyDescent="0.2">
      <c r="C770" s="6"/>
      <c r="D770" s="6"/>
      <c r="AA770" s="50"/>
      <c r="AB770" s="50"/>
      <c r="AC770" s="50"/>
      <c r="AD770" s="50"/>
      <c r="AE770" s="50"/>
      <c r="AG770" s="61"/>
      <c r="AN770" s="50"/>
      <c r="AO770" s="50"/>
      <c r="AP770" s="50"/>
      <c r="AQ770" s="50"/>
      <c r="AR770" s="50"/>
      <c r="AS770" s="50"/>
      <c r="AT770" s="50"/>
      <c r="AU770" s="50"/>
    </row>
    <row r="771" spans="3:64" x14ac:dyDescent="0.2">
      <c r="C771" s="6"/>
      <c r="D771" s="6"/>
      <c r="AA771" s="50"/>
      <c r="AB771" s="50"/>
      <c r="AC771" s="50"/>
      <c r="AD771" s="50"/>
      <c r="AE771" s="50"/>
      <c r="AG771" s="61"/>
      <c r="AN771" s="50"/>
      <c r="AO771" s="50"/>
      <c r="AP771" s="50"/>
      <c r="AQ771" s="50"/>
      <c r="AR771" s="50"/>
      <c r="AS771" s="50"/>
      <c r="AT771" s="50"/>
      <c r="AU771" s="50"/>
    </row>
    <row r="772" spans="3:64" x14ac:dyDescent="0.2">
      <c r="C772" s="6"/>
      <c r="D772" s="6"/>
      <c r="AA772" s="50"/>
      <c r="AB772" s="50"/>
      <c r="AC772" s="50"/>
      <c r="AD772" s="50"/>
      <c r="AE772" s="50"/>
      <c r="AG772" s="61"/>
      <c r="AN772" s="50"/>
      <c r="AO772" s="50"/>
      <c r="AP772" s="50"/>
      <c r="AQ772" s="50"/>
      <c r="AR772" s="50"/>
      <c r="AS772" s="50"/>
      <c r="AT772" s="50"/>
      <c r="AU772" s="50"/>
    </row>
    <row r="773" spans="3:64" x14ac:dyDescent="0.2">
      <c r="C773" s="6"/>
      <c r="D773" s="6"/>
      <c r="AA773" s="50"/>
      <c r="AB773" s="50"/>
      <c r="AC773" s="50"/>
      <c r="AD773" s="50"/>
      <c r="AE773" s="50"/>
      <c r="AG773" s="61"/>
      <c r="AN773" s="50"/>
      <c r="AO773" s="50"/>
      <c r="AP773" s="50"/>
      <c r="AQ773" s="50"/>
      <c r="AR773" s="50"/>
      <c r="AS773" s="50"/>
      <c r="AT773" s="50"/>
      <c r="AU773" s="50"/>
    </row>
    <row r="774" spans="3:64" x14ac:dyDescent="0.2">
      <c r="C774" s="6"/>
      <c r="D774" s="6"/>
      <c r="AA774" s="50"/>
      <c r="AB774" s="50"/>
      <c r="AC774" s="50"/>
      <c r="AD774" s="50"/>
      <c r="AE774" s="50"/>
      <c r="AG774" s="61"/>
      <c r="AN774" s="50"/>
      <c r="AO774" s="50"/>
      <c r="AP774" s="50"/>
      <c r="AQ774" s="50"/>
      <c r="AR774" s="50"/>
      <c r="AS774" s="50"/>
      <c r="AT774" s="50"/>
      <c r="AU774" s="50"/>
      <c r="AV774" s="50"/>
      <c r="AW774" s="50"/>
      <c r="AX774" s="50"/>
      <c r="AY774" s="50"/>
      <c r="AZ774" s="50"/>
      <c r="BA774" s="50"/>
      <c r="BB774" s="50"/>
      <c r="BC774" s="50"/>
      <c r="BD774" s="50"/>
      <c r="BE774" s="50"/>
      <c r="BF774" s="50"/>
      <c r="BG774" s="50"/>
      <c r="BH774" s="50"/>
      <c r="BI774" s="50"/>
      <c r="BJ774" s="50"/>
      <c r="BK774" s="50"/>
      <c r="BL774" s="50"/>
    </row>
    <row r="775" spans="3:64" x14ac:dyDescent="0.2">
      <c r="C775" s="6"/>
      <c r="D775" s="6"/>
      <c r="AA775" s="50"/>
      <c r="AB775" s="50"/>
      <c r="AC775" s="50"/>
      <c r="AD775" s="50"/>
      <c r="AE775" s="50"/>
      <c r="AG775" s="61"/>
      <c r="AN775" s="50"/>
      <c r="AO775" s="50"/>
      <c r="AP775" s="50"/>
      <c r="AQ775" s="50"/>
      <c r="AR775" s="50"/>
      <c r="AS775" s="50"/>
      <c r="AT775" s="50"/>
      <c r="AU775" s="50"/>
    </row>
    <row r="776" spans="3:64" x14ac:dyDescent="0.2">
      <c r="C776" s="6"/>
      <c r="D776" s="6"/>
      <c r="AA776" s="50"/>
      <c r="AB776" s="50"/>
      <c r="AC776" s="50"/>
      <c r="AD776" s="50"/>
      <c r="AE776" s="50"/>
      <c r="AG776" s="61"/>
      <c r="AN776" s="50"/>
      <c r="AO776" s="50"/>
      <c r="AP776" s="50"/>
      <c r="AQ776" s="50"/>
      <c r="AR776" s="50"/>
      <c r="AS776" s="50"/>
      <c r="AT776" s="50"/>
      <c r="AU776" s="50"/>
    </row>
    <row r="777" spans="3:64" x14ac:dyDescent="0.2">
      <c r="C777" s="6"/>
      <c r="D777" s="6"/>
      <c r="AA777" s="50"/>
      <c r="AB777" s="50"/>
      <c r="AC777" s="50"/>
      <c r="AD777" s="50"/>
      <c r="AE777" s="50"/>
      <c r="AG777" s="61"/>
      <c r="AN777" s="50"/>
      <c r="AO777" s="50"/>
      <c r="AP777" s="50"/>
      <c r="AQ777" s="50"/>
      <c r="AR777" s="50"/>
      <c r="AS777" s="50"/>
      <c r="AT777" s="50"/>
      <c r="AU777" s="50"/>
    </row>
    <row r="778" spans="3:64" x14ac:dyDescent="0.2">
      <c r="C778" s="6"/>
      <c r="D778" s="6"/>
      <c r="AA778" s="50"/>
      <c r="AB778" s="50"/>
      <c r="AC778" s="50"/>
      <c r="AD778" s="50"/>
      <c r="AE778" s="50"/>
      <c r="AG778" s="61"/>
      <c r="AN778" s="50"/>
      <c r="AO778" s="50"/>
      <c r="AP778" s="50"/>
      <c r="AQ778" s="50"/>
      <c r="AR778" s="50"/>
      <c r="AS778" s="50"/>
      <c r="AT778" s="50"/>
      <c r="AU778" s="50"/>
    </row>
    <row r="779" spans="3:64" x14ac:dyDescent="0.2">
      <c r="C779" s="6"/>
      <c r="D779" s="6"/>
      <c r="AA779" s="50"/>
      <c r="AB779" s="50"/>
      <c r="AC779" s="50"/>
      <c r="AD779" s="50"/>
      <c r="AE779" s="50"/>
      <c r="AG779" s="61"/>
      <c r="AN779" s="50"/>
      <c r="AO779" s="50"/>
      <c r="AP779" s="50"/>
      <c r="AQ779" s="50"/>
      <c r="AR779" s="50"/>
      <c r="AS779" s="50"/>
      <c r="AT779" s="50"/>
      <c r="AU779" s="50"/>
    </row>
    <row r="780" spans="3:64" x14ac:dyDescent="0.2">
      <c r="C780" s="6"/>
      <c r="D780" s="6"/>
      <c r="AA780" s="50"/>
      <c r="AB780" s="50"/>
      <c r="AC780" s="50"/>
      <c r="AD780" s="50"/>
      <c r="AE780" s="50"/>
      <c r="AG780" s="61"/>
      <c r="AN780" s="50"/>
      <c r="AO780" s="50"/>
      <c r="AP780" s="50"/>
      <c r="AQ780" s="50"/>
      <c r="AR780" s="50"/>
      <c r="AS780" s="50"/>
      <c r="AT780" s="50"/>
      <c r="AU780" s="50"/>
    </row>
    <row r="781" spans="3:64" x14ac:dyDescent="0.2">
      <c r="C781" s="6"/>
      <c r="D781" s="6"/>
      <c r="AA781" s="50"/>
      <c r="AB781" s="50"/>
      <c r="AC781" s="50"/>
      <c r="AD781" s="50"/>
      <c r="AE781" s="50"/>
      <c r="AG781" s="61"/>
      <c r="AN781" s="50"/>
      <c r="AO781" s="50"/>
      <c r="AP781" s="50"/>
      <c r="AQ781" s="50"/>
      <c r="AR781" s="50"/>
      <c r="AS781" s="50"/>
      <c r="AT781" s="50"/>
      <c r="AU781" s="50"/>
    </row>
    <row r="782" spans="3:64" x14ac:dyDescent="0.2">
      <c r="C782" s="6"/>
      <c r="D782" s="6"/>
      <c r="AA782" s="50"/>
      <c r="AB782" s="50"/>
      <c r="AC782" s="50"/>
      <c r="AD782" s="50"/>
      <c r="AE782" s="50"/>
      <c r="AG782" s="61"/>
      <c r="AN782" s="50"/>
      <c r="AO782" s="50"/>
      <c r="AP782" s="50"/>
      <c r="AQ782" s="50"/>
      <c r="AR782" s="50"/>
      <c r="AS782" s="50"/>
      <c r="AT782" s="50"/>
      <c r="AU782" s="50"/>
    </row>
    <row r="783" spans="3:64" x14ac:dyDescent="0.2">
      <c r="C783" s="6"/>
      <c r="D783" s="6"/>
      <c r="AA783" s="50"/>
      <c r="AB783" s="50"/>
      <c r="AC783" s="50"/>
      <c r="AD783" s="50"/>
      <c r="AE783" s="50"/>
      <c r="AG783" s="61"/>
      <c r="AN783" s="50"/>
      <c r="AO783" s="50"/>
      <c r="AP783" s="50"/>
      <c r="AQ783" s="50"/>
      <c r="AR783" s="50"/>
      <c r="AS783" s="50"/>
      <c r="AT783" s="50"/>
      <c r="AU783" s="50"/>
      <c r="AV783" s="50"/>
    </row>
    <row r="784" spans="3:64" x14ac:dyDescent="0.2">
      <c r="C784" s="6"/>
      <c r="D784" s="6"/>
      <c r="AA784" s="50"/>
      <c r="AB784" s="50"/>
      <c r="AC784" s="50"/>
      <c r="AD784" s="50"/>
      <c r="AE784" s="50"/>
      <c r="AG784" s="61"/>
      <c r="AN784" s="50"/>
      <c r="AO784" s="50"/>
      <c r="AP784" s="50"/>
      <c r="AQ784" s="50"/>
      <c r="AR784" s="50"/>
      <c r="AS784" s="50"/>
      <c r="AT784" s="50"/>
      <c r="AU784" s="50"/>
    </row>
    <row r="785" spans="3:47" x14ac:dyDescent="0.2">
      <c r="C785" s="6"/>
      <c r="D785" s="6"/>
      <c r="AA785" s="50"/>
      <c r="AB785" s="50"/>
      <c r="AC785" s="50"/>
      <c r="AD785" s="50"/>
      <c r="AE785" s="50"/>
      <c r="AG785" s="61"/>
      <c r="AN785" s="50"/>
      <c r="AO785" s="50"/>
      <c r="AP785" s="50"/>
      <c r="AQ785" s="50"/>
      <c r="AR785" s="50"/>
      <c r="AS785" s="50"/>
      <c r="AT785" s="50"/>
      <c r="AU785" s="50"/>
    </row>
    <row r="786" spans="3:47" x14ac:dyDescent="0.2">
      <c r="C786" s="6"/>
      <c r="D786" s="6"/>
      <c r="AA786" s="50"/>
      <c r="AB786" s="50"/>
      <c r="AC786" s="50"/>
      <c r="AD786" s="50"/>
      <c r="AE786" s="50"/>
      <c r="AG786" s="61"/>
      <c r="AN786" s="50"/>
      <c r="AO786" s="50"/>
      <c r="AP786" s="50"/>
      <c r="AQ786" s="50"/>
      <c r="AR786" s="50"/>
      <c r="AS786" s="50"/>
      <c r="AT786" s="50"/>
      <c r="AU786" s="50"/>
    </row>
    <row r="787" spans="3:47" x14ac:dyDescent="0.2">
      <c r="C787" s="6"/>
      <c r="D787" s="6"/>
      <c r="AA787" s="50"/>
      <c r="AB787" s="50"/>
      <c r="AC787" s="50"/>
      <c r="AD787" s="50"/>
      <c r="AE787" s="50"/>
      <c r="AG787" s="61"/>
      <c r="AN787" s="50"/>
      <c r="AO787" s="50"/>
      <c r="AP787" s="50"/>
      <c r="AQ787" s="50"/>
      <c r="AR787" s="50"/>
      <c r="AS787" s="50"/>
      <c r="AT787" s="50"/>
      <c r="AU787" s="50"/>
    </row>
    <row r="788" spans="3:47" x14ac:dyDescent="0.2">
      <c r="C788" s="6"/>
      <c r="D788" s="6"/>
      <c r="AA788" s="50"/>
      <c r="AB788" s="50"/>
      <c r="AC788" s="50"/>
      <c r="AD788" s="50"/>
      <c r="AE788" s="50"/>
      <c r="AG788" s="61"/>
      <c r="AN788" s="50"/>
      <c r="AO788" s="50"/>
      <c r="AP788" s="50"/>
      <c r="AQ788" s="50"/>
      <c r="AR788" s="50"/>
      <c r="AS788" s="50"/>
      <c r="AT788" s="50"/>
      <c r="AU788" s="50"/>
    </row>
    <row r="789" spans="3:47" x14ac:dyDescent="0.2">
      <c r="C789" s="6"/>
      <c r="D789" s="6"/>
      <c r="AA789" s="50"/>
      <c r="AB789" s="50"/>
      <c r="AC789" s="50"/>
      <c r="AD789" s="50"/>
      <c r="AE789" s="50"/>
      <c r="AG789" s="61"/>
      <c r="AN789" s="50"/>
      <c r="AO789" s="50"/>
      <c r="AP789" s="50"/>
      <c r="AQ789" s="50"/>
      <c r="AR789" s="50"/>
      <c r="AS789" s="50"/>
      <c r="AT789" s="50"/>
      <c r="AU789" s="50"/>
    </row>
    <row r="790" spans="3:47" x14ac:dyDescent="0.2">
      <c r="C790" s="6"/>
      <c r="D790" s="6"/>
      <c r="AA790" s="50"/>
      <c r="AB790" s="50"/>
      <c r="AC790" s="50"/>
      <c r="AD790" s="50"/>
      <c r="AE790" s="50"/>
      <c r="AG790" s="61"/>
      <c r="AN790" s="50"/>
      <c r="AO790" s="50"/>
      <c r="AP790" s="50"/>
      <c r="AQ790" s="50"/>
      <c r="AR790" s="50"/>
      <c r="AS790" s="50"/>
      <c r="AT790" s="50"/>
      <c r="AU790" s="50"/>
    </row>
    <row r="791" spans="3:47" x14ac:dyDescent="0.2">
      <c r="C791" s="6"/>
      <c r="D791" s="6"/>
      <c r="AA791" s="50"/>
      <c r="AB791" s="50"/>
      <c r="AC791" s="50"/>
      <c r="AD791" s="50"/>
      <c r="AE791" s="50"/>
      <c r="AG791" s="61"/>
      <c r="AN791" s="50"/>
      <c r="AO791" s="50"/>
      <c r="AP791" s="50"/>
      <c r="AQ791" s="50"/>
      <c r="AR791" s="50"/>
      <c r="AS791" s="50"/>
      <c r="AT791" s="50"/>
      <c r="AU791" s="50"/>
    </row>
    <row r="792" spans="3:47" x14ac:dyDescent="0.2">
      <c r="C792" s="6"/>
      <c r="D792" s="6"/>
      <c r="AA792" s="50"/>
      <c r="AB792" s="50"/>
      <c r="AC792" s="50"/>
      <c r="AD792" s="50"/>
      <c r="AE792" s="50"/>
      <c r="AG792" s="61"/>
      <c r="AN792" s="50"/>
      <c r="AO792" s="50"/>
      <c r="AP792" s="50"/>
      <c r="AQ792" s="50"/>
      <c r="AR792" s="50"/>
      <c r="AS792" s="50"/>
      <c r="AT792" s="50"/>
      <c r="AU792" s="50"/>
    </row>
    <row r="793" spans="3:47" x14ac:dyDescent="0.2">
      <c r="C793" s="6"/>
      <c r="D793" s="6"/>
      <c r="AA793" s="50"/>
      <c r="AB793" s="50"/>
      <c r="AC793" s="50"/>
      <c r="AD793" s="50"/>
      <c r="AE793" s="50"/>
      <c r="AG793" s="61"/>
      <c r="AN793" s="50"/>
      <c r="AO793" s="50"/>
      <c r="AP793" s="50"/>
      <c r="AQ793" s="50"/>
      <c r="AR793" s="50"/>
      <c r="AS793" s="50"/>
      <c r="AT793" s="50"/>
      <c r="AU793" s="50"/>
    </row>
    <row r="794" spans="3:47" x14ac:dyDescent="0.2">
      <c r="C794" s="6"/>
      <c r="D794" s="6"/>
      <c r="AA794" s="50"/>
      <c r="AB794" s="50"/>
      <c r="AC794" s="50"/>
      <c r="AD794" s="50"/>
      <c r="AE794" s="50"/>
      <c r="AG794" s="61"/>
      <c r="AN794" s="50"/>
      <c r="AO794" s="50"/>
      <c r="AP794" s="50"/>
      <c r="AQ794" s="50"/>
      <c r="AR794" s="50"/>
      <c r="AS794" s="50"/>
      <c r="AT794" s="50"/>
      <c r="AU794" s="50"/>
    </row>
    <row r="795" spans="3:47" x14ac:dyDescent="0.2">
      <c r="C795" s="6"/>
      <c r="D795" s="6"/>
      <c r="AA795" s="50"/>
      <c r="AB795" s="50"/>
      <c r="AC795" s="50"/>
      <c r="AD795" s="50"/>
      <c r="AE795" s="50"/>
      <c r="AG795" s="61"/>
      <c r="AN795" s="50"/>
      <c r="AO795" s="50"/>
      <c r="AP795" s="50"/>
      <c r="AQ795" s="50"/>
      <c r="AR795" s="50"/>
      <c r="AS795" s="50"/>
      <c r="AT795" s="50"/>
      <c r="AU795" s="50"/>
    </row>
    <row r="796" spans="3:47" x14ac:dyDescent="0.2">
      <c r="C796" s="6"/>
      <c r="D796" s="6"/>
      <c r="AA796" s="50"/>
      <c r="AB796" s="50"/>
      <c r="AC796" s="50"/>
      <c r="AD796" s="50"/>
      <c r="AE796" s="50"/>
      <c r="AG796" s="61"/>
      <c r="AN796" s="50"/>
      <c r="AO796" s="50"/>
      <c r="AP796" s="50"/>
      <c r="AQ796" s="50"/>
      <c r="AR796" s="50"/>
      <c r="AS796" s="50"/>
      <c r="AT796" s="50"/>
      <c r="AU796" s="50"/>
    </row>
    <row r="797" spans="3:47" x14ac:dyDescent="0.2">
      <c r="C797" s="6"/>
      <c r="D797" s="6"/>
      <c r="AA797" s="50"/>
      <c r="AB797" s="50"/>
      <c r="AC797" s="50"/>
      <c r="AD797" s="50"/>
      <c r="AE797" s="50"/>
      <c r="AG797" s="61"/>
      <c r="AN797" s="50"/>
      <c r="AO797" s="50"/>
      <c r="AP797" s="50"/>
      <c r="AQ797" s="50"/>
      <c r="AR797" s="50"/>
      <c r="AS797" s="50"/>
      <c r="AT797" s="50"/>
      <c r="AU797" s="50"/>
    </row>
    <row r="798" spans="3:47" x14ac:dyDescent="0.2">
      <c r="C798" s="6"/>
      <c r="D798" s="6"/>
      <c r="AA798" s="50"/>
      <c r="AB798" s="50"/>
      <c r="AC798" s="50"/>
      <c r="AD798" s="50"/>
      <c r="AE798" s="50"/>
      <c r="AG798" s="61"/>
      <c r="AN798" s="50"/>
      <c r="AO798" s="50"/>
      <c r="AP798" s="50"/>
      <c r="AQ798" s="50"/>
      <c r="AR798" s="50"/>
      <c r="AS798" s="50"/>
      <c r="AT798" s="50"/>
      <c r="AU798" s="50"/>
    </row>
    <row r="799" spans="3:47" x14ac:dyDescent="0.2">
      <c r="C799" s="6"/>
      <c r="D799" s="6"/>
      <c r="AA799" s="50"/>
      <c r="AB799" s="50"/>
      <c r="AC799" s="50"/>
      <c r="AD799" s="50"/>
      <c r="AE799" s="50"/>
      <c r="AG799" s="61"/>
      <c r="AN799" s="50"/>
      <c r="AO799" s="50"/>
      <c r="AP799" s="50"/>
      <c r="AQ799" s="50"/>
      <c r="AR799" s="50"/>
      <c r="AS799" s="50"/>
      <c r="AT799" s="50"/>
      <c r="AU799" s="50"/>
    </row>
    <row r="800" spans="3:47" x14ac:dyDescent="0.2">
      <c r="C800" s="6"/>
      <c r="D800" s="6"/>
      <c r="AA800" s="50"/>
      <c r="AB800" s="50"/>
      <c r="AC800" s="50"/>
      <c r="AD800" s="50"/>
      <c r="AE800" s="50"/>
      <c r="AG800" s="61"/>
      <c r="AN800" s="50"/>
      <c r="AO800" s="50"/>
      <c r="AP800" s="50"/>
      <c r="AQ800" s="50"/>
      <c r="AR800" s="50"/>
      <c r="AS800" s="50"/>
      <c r="AT800" s="50"/>
      <c r="AU800" s="50"/>
    </row>
    <row r="801" spans="3:47" x14ac:dyDescent="0.2">
      <c r="C801" s="6"/>
      <c r="D801" s="6"/>
      <c r="AA801" s="50"/>
      <c r="AB801" s="50"/>
      <c r="AC801" s="50"/>
      <c r="AD801" s="50"/>
      <c r="AE801" s="50"/>
      <c r="AG801" s="61"/>
      <c r="AN801" s="50"/>
      <c r="AO801" s="50"/>
      <c r="AP801" s="50"/>
      <c r="AQ801" s="50"/>
      <c r="AR801" s="50"/>
      <c r="AS801" s="50"/>
      <c r="AT801" s="50"/>
      <c r="AU801" s="50"/>
    </row>
    <row r="802" spans="3:47" x14ac:dyDescent="0.2">
      <c r="C802" s="6"/>
      <c r="D802" s="6"/>
      <c r="AA802" s="50"/>
      <c r="AB802" s="50"/>
      <c r="AC802" s="50"/>
      <c r="AD802" s="50"/>
      <c r="AE802" s="50"/>
      <c r="AG802" s="61"/>
      <c r="AN802" s="50"/>
      <c r="AO802" s="50"/>
      <c r="AP802" s="50"/>
      <c r="AQ802" s="50"/>
      <c r="AR802" s="50"/>
      <c r="AS802" s="50"/>
      <c r="AT802" s="50"/>
      <c r="AU802" s="50"/>
    </row>
    <row r="803" spans="3:47" x14ac:dyDescent="0.2">
      <c r="C803" s="6"/>
      <c r="D803" s="6"/>
      <c r="AA803" s="50"/>
      <c r="AB803" s="50"/>
      <c r="AC803" s="50"/>
      <c r="AD803" s="50"/>
      <c r="AE803" s="50"/>
      <c r="AG803" s="61"/>
      <c r="AN803" s="50"/>
      <c r="AO803" s="50"/>
      <c r="AP803" s="50"/>
      <c r="AQ803" s="50"/>
      <c r="AR803" s="50"/>
      <c r="AS803" s="50"/>
      <c r="AT803" s="50"/>
      <c r="AU803" s="50"/>
    </row>
    <row r="804" spans="3:47" x14ac:dyDescent="0.2">
      <c r="C804" s="6"/>
      <c r="D804" s="6"/>
      <c r="AA804" s="50"/>
      <c r="AB804" s="50"/>
      <c r="AC804" s="50"/>
      <c r="AD804" s="50"/>
      <c r="AE804" s="50"/>
      <c r="AG804" s="61"/>
      <c r="AN804" s="50"/>
      <c r="AO804" s="50"/>
      <c r="AP804" s="50"/>
      <c r="AQ804" s="50"/>
      <c r="AR804" s="50"/>
      <c r="AS804" s="50"/>
      <c r="AT804" s="50"/>
      <c r="AU804" s="50"/>
    </row>
    <row r="805" spans="3:47" x14ac:dyDescent="0.2">
      <c r="C805" s="6"/>
      <c r="D805" s="6"/>
      <c r="AA805" s="50"/>
      <c r="AB805" s="50"/>
      <c r="AC805" s="50"/>
      <c r="AD805" s="50"/>
      <c r="AE805" s="50"/>
      <c r="AG805" s="61"/>
      <c r="AN805" s="50"/>
      <c r="AO805" s="50"/>
      <c r="AP805" s="50"/>
      <c r="AQ805" s="50"/>
      <c r="AR805" s="50"/>
      <c r="AS805" s="50"/>
      <c r="AT805" s="50"/>
      <c r="AU805" s="50"/>
    </row>
    <row r="806" spans="3:47" x14ac:dyDescent="0.2">
      <c r="C806" s="6"/>
      <c r="D806" s="6"/>
      <c r="AA806" s="50"/>
      <c r="AB806" s="50"/>
      <c r="AC806" s="50"/>
      <c r="AD806" s="50"/>
      <c r="AE806" s="50"/>
      <c r="AG806" s="61"/>
      <c r="AN806" s="50"/>
      <c r="AO806" s="50"/>
      <c r="AP806" s="50"/>
      <c r="AQ806" s="50"/>
      <c r="AR806" s="50"/>
      <c r="AS806" s="50"/>
      <c r="AT806" s="50"/>
      <c r="AU806" s="50"/>
    </row>
    <row r="807" spans="3:47" x14ac:dyDescent="0.2">
      <c r="C807" s="6"/>
      <c r="D807" s="6"/>
      <c r="AA807" s="50"/>
      <c r="AB807" s="50"/>
      <c r="AC807" s="50"/>
      <c r="AD807" s="50"/>
      <c r="AE807" s="50"/>
      <c r="AG807" s="61"/>
      <c r="AN807" s="50"/>
      <c r="AO807" s="50"/>
      <c r="AP807" s="50"/>
      <c r="AQ807" s="50"/>
      <c r="AR807" s="50"/>
      <c r="AS807" s="50"/>
      <c r="AT807" s="50"/>
      <c r="AU807" s="50"/>
    </row>
    <row r="808" spans="3:47" x14ac:dyDescent="0.2">
      <c r="C808" s="6"/>
      <c r="D808" s="6"/>
      <c r="AA808" s="50"/>
      <c r="AB808" s="50"/>
      <c r="AC808" s="50"/>
      <c r="AD808" s="50"/>
      <c r="AE808" s="50"/>
      <c r="AG808" s="61"/>
      <c r="AN808" s="50"/>
      <c r="AO808" s="50"/>
      <c r="AP808" s="50"/>
      <c r="AQ808" s="50"/>
      <c r="AR808" s="50"/>
      <c r="AS808" s="50"/>
      <c r="AT808" s="50"/>
      <c r="AU808" s="50"/>
    </row>
    <row r="809" spans="3:47" x14ac:dyDescent="0.2">
      <c r="C809" s="6"/>
      <c r="D809" s="6"/>
      <c r="AA809" s="50"/>
      <c r="AB809" s="50"/>
      <c r="AC809" s="50"/>
      <c r="AD809" s="50"/>
      <c r="AE809" s="50"/>
      <c r="AG809" s="61"/>
      <c r="AN809" s="50"/>
      <c r="AO809" s="50"/>
      <c r="AP809" s="50"/>
      <c r="AQ809" s="50"/>
      <c r="AR809" s="50"/>
      <c r="AS809" s="50"/>
      <c r="AT809" s="50"/>
      <c r="AU809" s="50"/>
    </row>
    <row r="810" spans="3:47" x14ac:dyDescent="0.2">
      <c r="C810" s="6"/>
      <c r="D810" s="6"/>
      <c r="AA810" s="50"/>
      <c r="AB810" s="50"/>
      <c r="AC810" s="50"/>
      <c r="AD810" s="50"/>
      <c r="AE810" s="50"/>
      <c r="AG810" s="61"/>
      <c r="AN810" s="50"/>
      <c r="AO810" s="50"/>
      <c r="AP810" s="50"/>
      <c r="AQ810" s="50"/>
      <c r="AR810" s="50"/>
      <c r="AS810" s="50"/>
      <c r="AT810" s="50"/>
      <c r="AU810" s="50"/>
    </row>
    <row r="811" spans="3:47" x14ac:dyDescent="0.2">
      <c r="C811" s="6"/>
      <c r="D811" s="6"/>
      <c r="AA811" s="50"/>
      <c r="AB811" s="50"/>
      <c r="AC811" s="50"/>
      <c r="AD811" s="50"/>
      <c r="AE811" s="50"/>
      <c r="AG811" s="61"/>
      <c r="AN811" s="50"/>
      <c r="AO811" s="50"/>
      <c r="AP811" s="50"/>
      <c r="AQ811" s="50"/>
      <c r="AR811" s="50"/>
      <c r="AS811" s="50"/>
      <c r="AT811" s="50"/>
      <c r="AU811" s="50"/>
    </row>
    <row r="812" spans="3:47" x14ac:dyDescent="0.2">
      <c r="C812" s="6"/>
      <c r="D812" s="6"/>
      <c r="AA812" s="50"/>
      <c r="AB812" s="50"/>
      <c r="AC812" s="50"/>
      <c r="AD812" s="50"/>
      <c r="AE812" s="50"/>
      <c r="AG812" s="61"/>
      <c r="AN812" s="50"/>
      <c r="AO812" s="50"/>
      <c r="AP812" s="50"/>
      <c r="AQ812" s="50"/>
      <c r="AR812" s="50"/>
      <c r="AS812" s="50"/>
      <c r="AT812" s="50"/>
      <c r="AU812" s="50"/>
    </row>
    <row r="813" spans="3:47" x14ac:dyDescent="0.2">
      <c r="C813" s="6"/>
      <c r="D813" s="6"/>
      <c r="AA813" s="50"/>
      <c r="AB813" s="50"/>
      <c r="AC813" s="50"/>
      <c r="AD813" s="50"/>
      <c r="AE813" s="50"/>
      <c r="AG813" s="61"/>
      <c r="AN813" s="50"/>
      <c r="AO813" s="50"/>
      <c r="AP813" s="50"/>
      <c r="AQ813" s="50"/>
      <c r="AR813" s="50"/>
      <c r="AS813" s="50"/>
      <c r="AT813" s="50"/>
      <c r="AU813" s="50"/>
    </row>
    <row r="814" spans="3:47" x14ac:dyDescent="0.2">
      <c r="C814" s="6"/>
      <c r="D814" s="6"/>
      <c r="AA814" s="50"/>
      <c r="AB814" s="50"/>
      <c r="AC814" s="50"/>
      <c r="AD814" s="50"/>
      <c r="AE814" s="50"/>
      <c r="AG814" s="61"/>
      <c r="AN814" s="50"/>
      <c r="AO814" s="50"/>
      <c r="AP814" s="50"/>
      <c r="AQ814" s="50"/>
      <c r="AR814" s="50"/>
      <c r="AS814" s="50"/>
      <c r="AT814" s="50"/>
      <c r="AU814" s="50"/>
    </row>
    <row r="815" spans="3:47" x14ac:dyDescent="0.2">
      <c r="C815" s="6"/>
      <c r="D815" s="6"/>
      <c r="AA815" s="50"/>
      <c r="AB815" s="50"/>
      <c r="AC815" s="50"/>
      <c r="AD815" s="50"/>
      <c r="AE815" s="50"/>
      <c r="AG815" s="61"/>
      <c r="AN815" s="50"/>
      <c r="AO815" s="50"/>
      <c r="AP815" s="50"/>
      <c r="AQ815" s="50"/>
      <c r="AR815" s="50"/>
      <c r="AS815" s="50"/>
      <c r="AT815" s="50"/>
      <c r="AU815" s="50"/>
    </row>
    <row r="816" spans="3:47" x14ac:dyDescent="0.2">
      <c r="C816" s="6"/>
      <c r="D816" s="6"/>
      <c r="AA816" s="50"/>
      <c r="AB816" s="50"/>
      <c r="AC816" s="50"/>
      <c r="AD816" s="50"/>
      <c r="AE816" s="50"/>
      <c r="AG816" s="61"/>
      <c r="AN816" s="50"/>
      <c r="AO816" s="50"/>
      <c r="AP816" s="50"/>
      <c r="AQ816" s="50"/>
      <c r="AR816" s="50"/>
      <c r="AS816" s="50"/>
      <c r="AT816" s="50"/>
      <c r="AU816" s="50"/>
    </row>
    <row r="817" spans="3:64" x14ac:dyDescent="0.2">
      <c r="C817" s="6"/>
      <c r="D817" s="6"/>
      <c r="AA817" s="50"/>
      <c r="AB817" s="50"/>
      <c r="AC817" s="50"/>
      <c r="AD817" s="50"/>
      <c r="AE817" s="50"/>
      <c r="AG817" s="61"/>
      <c r="AN817" s="50"/>
      <c r="AO817" s="50"/>
      <c r="AP817" s="50"/>
      <c r="AQ817" s="50"/>
      <c r="AR817" s="50"/>
      <c r="AS817" s="50"/>
      <c r="AT817" s="50"/>
      <c r="AU817" s="50"/>
    </row>
    <row r="818" spans="3:64" x14ac:dyDescent="0.2">
      <c r="C818" s="6"/>
      <c r="D818" s="6"/>
      <c r="AA818" s="50"/>
      <c r="AB818" s="50"/>
      <c r="AC818" s="50"/>
      <c r="AD818" s="50"/>
      <c r="AE818" s="50"/>
      <c r="AG818" s="61"/>
      <c r="AN818" s="50"/>
      <c r="AO818" s="50"/>
      <c r="AP818" s="50"/>
      <c r="AQ818" s="50"/>
      <c r="AR818" s="50"/>
      <c r="AS818" s="50"/>
      <c r="AT818" s="50"/>
      <c r="AU818" s="50"/>
    </row>
    <row r="819" spans="3:64" x14ac:dyDescent="0.2">
      <c r="C819" s="6"/>
      <c r="D819" s="6"/>
      <c r="AA819" s="50"/>
      <c r="AB819" s="50"/>
      <c r="AC819" s="50"/>
      <c r="AD819" s="50"/>
      <c r="AE819" s="50"/>
      <c r="AG819" s="61"/>
      <c r="AN819" s="50"/>
      <c r="AO819" s="50"/>
      <c r="AP819" s="50"/>
      <c r="AQ819" s="50"/>
      <c r="AR819" s="50"/>
      <c r="AS819" s="50"/>
      <c r="AT819" s="50"/>
      <c r="AU819" s="50"/>
    </row>
    <row r="820" spans="3:64" x14ac:dyDescent="0.2">
      <c r="C820" s="6"/>
      <c r="D820" s="6"/>
      <c r="AA820" s="50"/>
      <c r="AB820" s="50"/>
      <c r="AC820" s="50"/>
      <c r="AD820" s="50"/>
      <c r="AE820" s="50"/>
      <c r="AG820" s="61"/>
      <c r="AN820" s="50"/>
      <c r="AO820" s="50"/>
      <c r="AP820" s="50"/>
      <c r="AQ820" s="50"/>
      <c r="AR820" s="50"/>
      <c r="AS820" s="50"/>
      <c r="AT820" s="50"/>
      <c r="AU820" s="50"/>
    </row>
    <row r="821" spans="3:64" x14ac:dyDescent="0.2">
      <c r="C821" s="6"/>
      <c r="D821" s="6"/>
      <c r="AA821" s="50"/>
      <c r="AB821" s="50"/>
      <c r="AC821" s="50"/>
      <c r="AD821" s="50"/>
      <c r="AE821" s="50"/>
      <c r="AG821" s="61"/>
      <c r="AN821" s="50"/>
      <c r="AO821" s="50"/>
      <c r="AP821" s="50"/>
      <c r="AQ821" s="50"/>
      <c r="AR821" s="50"/>
      <c r="AS821" s="50"/>
      <c r="AT821" s="50"/>
      <c r="AU821" s="50"/>
      <c r="AV821" s="50"/>
      <c r="AW821" s="50"/>
      <c r="AX821" s="50"/>
      <c r="AY821" s="50"/>
      <c r="AZ821" s="50"/>
      <c r="BA821" s="50"/>
      <c r="BB821" s="50"/>
      <c r="BC821" s="50"/>
      <c r="BD821" s="50"/>
      <c r="BE821" s="50"/>
      <c r="BF821" s="50"/>
      <c r="BG821" s="50"/>
      <c r="BH821" s="50"/>
      <c r="BI821" s="50"/>
      <c r="BJ821" s="50"/>
      <c r="BK821" s="50"/>
      <c r="BL821" s="50"/>
    </row>
    <row r="822" spans="3:64" x14ac:dyDescent="0.2">
      <c r="C822" s="6"/>
      <c r="D822" s="6"/>
      <c r="AA822" s="50"/>
      <c r="AB822" s="50"/>
      <c r="AC822" s="50"/>
      <c r="AD822" s="50"/>
      <c r="AE822" s="50"/>
      <c r="AG822" s="61"/>
      <c r="AN822" s="50"/>
      <c r="AO822" s="50"/>
      <c r="AP822" s="50"/>
      <c r="AQ822" s="50"/>
      <c r="AR822" s="50"/>
      <c r="AS822" s="50"/>
      <c r="AT822" s="50"/>
      <c r="AU822" s="50"/>
      <c r="AV822" s="50"/>
      <c r="AX822" s="50"/>
      <c r="AY822" s="50"/>
      <c r="AZ822" s="50"/>
      <c r="BA822" s="50"/>
      <c r="BB822" s="50"/>
      <c r="BC822" s="50"/>
      <c r="BD822" s="50"/>
      <c r="BE822" s="50"/>
      <c r="BF822" s="50"/>
      <c r="BG822" s="50"/>
      <c r="BH822" s="50"/>
      <c r="BI822" s="50"/>
      <c r="BJ822" s="50"/>
      <c r="BK822" s="50"/>
      <c r="BL822" s="50"/>
    </row>
    <row r="823" spans="3:64" x14ac:dyDescent="0.2">
      <c r="C823" s="6"/>
      <c r="D823" s="6"/>
      <c r="AA823" s="50"/>
      <c r="AB823" s="50"/>
      <c r="AC823" s="50"/>
      <c r="AD823" s="50"/>
      <c r="AE823" s="50"/>
      <c r="AG823" s="61"/>
      <c r="AN823" s="50"/>
      <c r="AO823" s="50"/>
      <c r="AP823" s="50"/>
      <c r="AQ823" s="50"/>
      <c r="AR823" s="50"/>
      <c r="AS823" s="50"/>
      <c r="AT823" s="50"/>
      <c r="AU823" s="50"/>
    </row>
    <row r="824" spans="3:64" x14ac:dyDescent="0.2">
      <c r="C824" s="6"/>
      <c r="D824" s="6"/>
      <c r="AA824" s="50"/>
      <c r="AB824" s="50"/>
      <c r="AC824" s="50"/>
      <c r="AD824" s="50"/>
      <c r="AE824" s="50"/>
      <c r="AG824" s="61"/>
      <c r="AN824" s="50"/>
      <c r="AO824" s="50"/>
      <c r="AP824" s="50"/>
      <c r="AQ824" s="50"/>
      <c r="AR824" s="50"/>
      <c r="AS824" s="50"/>
      <c r="AT824" s="50"/>
      <c r="AU824" s="50"/>
    </row>
    <row r="825" spans="3:64" x14ac:dyDescent="0.2">
      <c r="C825" s="6"/>
      <c r="D825" s="6"/>
      <c r="AA825" s="50"/>
      <c r="AB825" s="50"/>
      <c r="AC825" s="50"/>
      <c r="AD825" s="50"/>
      <c r="AE825" s="50"/>
      <c r="AG825" s="61"/>
      <c r="AN825" s="50"/>
      <c r="AO825" s="50"/>
      <c r="AP825" s="50"/>
      <c r="AQ825" s="50"/>
      <c r="AR825" s="50"/>
      <c r="AS825" s="50"/>
      <c r="AT825" s="50"/>
      <c r="AU825" s="50"/>
    </row>
    <row r="826" spans="3:64" x14ac:dyDescent="0.2">
      <c r="C826" s="6"/>
      <c r="D826" s="6"/>
      <c r="AA826" s="50"/>
      <c r="AB826" s="50"/>
      <c r="AC826" s="50"/>
      <c r="AD826" s="50"/>
      <c r="AE826" s="50"/>
      <c r="AG826" s="61"/>
      <c r="AN826" s="50"/>
      <c r="AO826" s="50"/>
      <c r="AP826" s="50"/>
      <c r="AQ826" s="50"/>
      <c r="AR826" s="50"/>
      <c r="AS826" s="50"/>
      <c r="AT826" s="50"/>
      <c r="AU826" s="50"/>
    </row>
    <row r="827" spans="3:64" x14ac:dyDescent="0.2">
      <c r="C827" s="6"/>
      <c r="D827" s="6"/>
      <c r="AA827" s="50"/>
      <c r="AB827" s="50"/>
      <c r="AC827" s="50"/>
      <c r="AD827" s="50"/>
      <c r="AE827" s="50"/>
      <c r="AG827" s="61"/>
      <c r="AN827" s="50"/>
      <c r="AO827" s="50"/>
      <c r="AP827" s="50"/>
      <c r="AQ827" s="50"/>
      <c r="AR827" s="50"/>
      <c r="AS827" s="50"/>
      <c r="AT827" s="50"/>
      <c r="AU827" s="50"/>
    </row>
    <row r="828" spans="3:64" x14ac:dyDescent="0.2">
      <c r="C828" s="6"/>
      <c r="D828" s="6"/>
      <c r="AA828" s="50"/>
      <c r="AB828" s="50"/>
      <c r="AC828" s="50"/>
      <c r="AD828" s="50"/>
      <c r="AE828" s="50"/>
      <c r="AG828" s="61"/>
      <c r="AN828" s="50"/>
      <c r="AO828" s="50"/>
      <c r="AP828" s="50"/>
      <c r="AQ828" s="50"/>
      <c r="AR828" s="50"/>
      <c r="AS828" s="50"/>
      <c r="AT828" s="50"/>
      <c r="AU828" s="50"/>
    </row>
    <row r="829" spans="3:64" x14ac:dyDescent="0.2">
      <c r="C829" s="6"/>
      <c r="D829" s="6"/>
      <c r="AA829" s="50"/>
      <c r="AB829" s="50"/>
      <c r="AC829" s="50"/>
      <c r="AD829" s="50"/>
      <c r="AE829" s="50"/>
      <c r="AG829" s="61"/>
      <c r="AN829" s="50"/>
      <c r="AO829" s="50"/>
      <c r="AP829" s="50"/>
      <c r="AQ829" s="50"/>
      <c r="AR829" s="50"/>
      <c r="AS829" s="50"/>
      <c r="AT829" s="50"/>
      <c r="AU829" s="50"/>
    </row>
    <row r="830" spans="3:64" x14ac:dyDescent="0.2">
      <c r="C830" s="6"/>
      <c r="D830" s="6"/>
      <c r="AA830" s="50"/>
      <c r="AB830" s="50"/>
      <c r="AC830" s="50"/>
      <c r="AD830" s="50"/>
      <c r="AE830" s="50"/>
      <c r="AG830" s="61"/>
      <c r="AN830" s="50"/>
      <c r="AO830" s="50"/>
      <c r="AP830" s="50"/>
      <c r="AQ830" s="50"/>
      <c r="AR830" s="50"/>
      <c r="AS830" s="50"/>
      <c r="AT830" s="50"/>
      <c r="AU830" s="50"/>
    </row>
    <row r="831" spans="3:64" x14ac:dyDescent="0.2">
      <c r="C831" s="6"/>
      <c r="D831" s="6"/>
      <c r="AA831" s="50"/>
      <c r="AB831" s="50"/>
      <c r="AC831" s="50"/>
      <c r="AD831" s="50"/>
      <c r="AE831" s="50"/>
      <c r="AG831" s="61"/>
      <c r="AN831" s="50"/>
      <c r="AO831" s="50"/>
      <c r="AP831" s="50"/>
      <c r="AQ831" s="50"/>
      <c r="AR831" s="50"/>
      <c r="AS831" s="50"/>
      <c r="AT831" s="50"/>
      <c r="AU831" s="50"/>
    </row>
    <row r="832" spans="3:64" x14ac:dyDescent="0.2">
      <c r="C832" s="6"/>
      <c r="D832" s="6"/>
      <c r="AA832" s="50"/>
      <c r="AB832" s="50"/>
      <c r="AC832" s="50"/>
      <c r="AD832" s="50"/>
      <c r="AE832" s="50"/>
      <c r="AG832" s="61"/>
      <c r="AN832" s="50"/>
      <c r="AO832" s="50"/>
      <c r="AP832" s="50"/>
      <c r="AQ832" s="50"/>
      <c r="AR832" s="50"/>
      <c r="AS832" s="50"/>
      <c r="AT832" s="50"/>
      <c r="AU832" s="50"/>
    </row>
    <row r="833" spans="3:50" x14ac:dyDescent="0.2">
      <c r="C833" s="6"/>
      <c r="D833" s="6"/>
      <c r="AA833" s="50"/>
      <c r="AB833" s="50"/>
      <c r="AC833" s="50"/>
      <c r="AD833" s="50"/>
      <c r="AE833" s="50"/>
      <c r="AG833" s="61"/>
      <c r="AN833" s="50"/>
      <c r="AO833" s="50"/>
      <c r="AP833" s="50"/>
      <c r="AQ833" s="50"/>
      <c r="AR833" s="50"/>
      <c r="AS833" s="50"/>
      <c r="AT833" s="50"/>
      <c r="AU833" s="50"/>
      <c r="AV833" s="50"/>
      <c r="AX833" s="50"/>
    </row>
    <row r="834" spans="3:50" x14ac:dyDescent="0.2">
      <c r="C834" s="6"/>
      <c r="D834" s="6"/>
      <c r="AA834" s="50"/>
      <c r="AB834" s="50"/>
      <c r="AC834" s="50"/>
      <c r="AD834" s="50"/>
      <c r="AE834" s="50"/>
      <c r="AG834" s="61"/>
      <c r="AN834" s="50"/>
      <c r="AO834" s="50"/>
      <c r="AP834" s="50"/>
      <c r="AQ834" s="50"/>
      <c r="AR834" s="50"/>
      <c r="AS834" s="50"/>
      <c r="AT834" s="50"/>
      <c r="AU834" s="50"/>
    </row>
    <row r="835" spans="3:50" x14ac:dyDescent="0.2">
      <c r="C835" s="6"/>
      <c r="D835" s="6"/>
      <c r="AA835" s="50"/>
      <c r="AB835" s="50"/>
      <c r="AC835" s="50"/>
      <c r="AD835" s="50"/>
      <c r="AE835" s="50"/>
      <c r="AG835" s="61"/>
      <c r="AN835" s="50"/>
      <c r="AO835" s="50"/>
      <c r="AP835" s="50"/>
      <c r="AQ835" s="50"/>
      <c r="AR835" s="50"/>
      <c r="AS835" s="50"/>
      <c r="AT835" s="50"/>
      <c r="AU835" s="50"/>
    </row>
    <row r="836" spans="3:50" x14ac:dyDescent="0.2">
      <c r="C836" s="6"/>
      <c r="D836" s="6"/>
      <c r="AA836" s="50"/>
      <c r="AB836" s="50"/>
      <c r="AC836" s="50"/>
      <c r="AD836" s="50"/>
      <c r="AE836" s="50"/>
      <c r="AG836" s="61"/>
      <c r="AN836" s="50"/>
      <c r="AO836" s="50"/>
      <c r="AP836" s="50"/>
      <c r="AQ836" s="50"/>
      <c r="AR836" s="50"/>
      <c r="AS836" s="50"/>
      <c r="AT836" s="50"/>
      <c r="AU836" s="50"/>
    </row>
    <row r="837" spans="3:50" x14ac:dyDescent="0.2">
      <c r="C837" s="6"/>
      <c r="D837" s="6"/>
      <c r="AA837" s="50"/>
      <c r="AB837" s="50"/>
      <c r="AC837" s="50"/>
      <c r="AD837" s="50"/>
      <c r="AE837" s="50"/>
      <c r="AG837" s="61"/>
      <c r="AN837" s="50"/>
      <c r="AO837" s="50"/>
      <c r="AP837" s="50"/>
      <c r="AQ837" s="50"/>
      <c r="AR837" s="50"/>
      <c r="AS837" s="50"/>
      <c r="AT837" s="50"/>
      <c r="AU837" s="50"/>
    </row>
    <row r="838" spans="3:50" x14ac:dyDescent="0.2">
      <c r="C838" s="6"/>
      <c r="D838" s="6"/>
      <c r="AA838" s="50"/>
      <c r="AB838" s="50"/>
      <c r="AC838" s="50"/>
      <c r="AD838" s="50"/>
      <c r="AE838" s="50"/>
      <c r="AG838" s="61"/>
      <c r="AN838" s="50"/>
      <c r="AO838" s="50"/>
      <c r="AP838" s="50"/>
      <c r="AQ838" s="50"/>
      <c r="AR838" s="50"/>
      <c r="AS838" s="50"/>
      <c r="AT838" s="50"/>
      <c r="AU838" s="50"/>
    </row>
    <row r="839" spans="3:50" x14ac:dyDescent="0.2">
      <c r="C839" s="6"/>
      <c r="D839" s="6"/>
      <c r="AA839" s="50"/>
      <c r="AB839" s="50"/>
      <c r="AC839" s="50"/>
      <c r="AD839" s="50"/>
      <c r="AE839" s="50"/>
      <c r="AG839" s="61"/>
      <c r="AN839" s="50"/>
      <c r="AO839" s="50"/>
      <c r="AP839" s="50"/>
      <c r="AQ839" s="50"/>
      <c r="AR839" s="50"/>
      <c r="AS839" s="50"/>
      <c r="AT839" s="50"/>
      <c r="AU839" s="50"/>
    </row>
    <row r="840" spans="3:50" x14ac:dyDescent="0.2">
      <c r="C840" s="6"/>
      <c r="D840" s="6"/>
      <c r="AA840" s="50"/>
      <c r="AB840" s="50"/>
      <c r="AC840" s="50"/>
      <c r="AD840" s="50"/>
      <c r="AE840" s="50"/>
      <c r="AG840" s="61"/>
      <c r="AN840" s="50"/>
      <c r="AO840" s="50"/>
      <c r="AP840" s="50"/>
      <c r="AQ840" s="50"/>
      <c r="AR840" s="50"/>
      <c r="AS840" s="50"/>
      <c r="AT840" s="50"/>
      <c r="AU840" s="50"/>
    </row>
    <row r="841" spans="3:50" x14ac:dyDescent="0.2">
      <c r="C841" s="6"/>
      <c r="D841" s="6"/>
      <c r="AA841" s="50"/>
      <c r="AB841" s="50"/>
      <c r="AC841" s="50"/>
      <c r="AD841" s="50"/>
      <c r="AE841" s="50"/>
      <c r="AG841" s="61"/>
      <c r="AN841" s="50"/>
      <c r="AO841" s="50"/>
      <c r="AP841" s="50"/>
      <c r="AQ841" s="50"/>
      <c r="AR841" s="50"/>
      <c r="AS841" s="50"/>
      <c r="AT841" s="50"/>
      <c r="AU841" s="50"/>
    </row>
    <row r="842" spans="3:50" x14ac:dyDescent="0.2">
      <c r="C842" s="6"/>
      <c r="D842" s="6"/>
      <c r="AA842" s="50"/>
      <c r="AB842" s="50"/>
      <c r="AC842" s="50"/>
      <c r="AD842" s="50"/>
      <c r="AE842" s="50"/>
      <c r="AG842" s="61"/>
      <c r="AN842" s="50"/>
      <c r="AO842" s="50"/>
      <c r="AP842" s="50"/>
      <c r="AQ842" s="50"/>
      <c r="AR842" s="50"/>
      <c r="AS842" s="50"/>
      <c r="AT842" s="50"/>
      <c r="AU842" s="50"/>
    </row>
    <row r="843" spans="3:50" x14ac:dyDescent="0.2">
      <c r="C843" s="6"/>
      <c r="D843" s="6"/>
      <c r="AA843" s="50"/>
      <c r="AB843" s="50"/>
      <c r="AC843" s="50"/>
      <c r="AD843" s="50"/>
      <c r="AE843" s="50"/>
      <c r="AG843" s="61"/>
      <c r="AN843" s="50"/>
      <c r="AO843" s="50"/>
      <c r="AP843" s="50"/>
      <c r="AQ843" s="50"/>
      <c r="AR843" s="50"/>
      <c r="AS843" s="50"/>
      <c r="AT843" s="50"/>
      <c r="AU843" s="50"/>
    </row>
    <row r="844" spans="3:50" x14ac:dyDescent="0.2">
      <c r="C844" s="6"/>
      <c r="D844" s="6"/>
      <c r="AA844" s="50"/>
      <c r="AB844" s="50"/>
      <c r="AC844" s="50"/>
      <c r="AD844" s="50"/>
      <c r="AE844" s="50"/>
      <c r="AG844" s="61"/>
      <c r="AN844" s="50"/>
      <c r="AO844" s="50"/>
      <c r="AP844" s="50"/>
      <c r="AQ844" s="50"/>
      <c r="AR844" s="50"/>
      <c r="AS844" s="50"/>
      <c r="AT844" s="50"/>
      <c r="AU844" s="50"/>
    </row>
    <row r="845" spans="3:50" x14ac:dyDescent="0.2">
      <c r="C845" s="6"/>
      <c r="D845" s="6"/>
      <c r="AA845" s="50"/>
      <c r="AB845" s="50"/>
      <c r="AC845" s="50"/>
      <c r="AD845" s="50"/>
      <c r="AE845" s="50"/>
      <c r="AG845" s="61"/>
      <c r="AN845" s="50"/>
      <c r="AO845" s="50"/>
      <c r="AP845" s="50"/>
      <c r="AQ845" s="50"/>
      <c r="AR845" s="50"/>
      <c r="AS845" s="50"/>
      <c r="AT845" s="50"/>
      <c r="AU845" s="50"/>
    </row>
    <row r="846" spans="3:50" x14ac:dyDescent="0.2">
      <c r="C846" s="6"/>
      <c r="D846" s="6"/>
      <c r="AA846" s="50"/>
      <c r="AB846" s="50"/>
      <c r="AC846" s="50"/>
      <c r="AD846" s="50"/>
      <c r="AE846" s="50"/>
      <c r="AG846" s="61"/>
      <c r="AN846" s="50"/>
      <c r="AO846" s="50"/>
      <c r="AP846" s="50"/>
      <c r="AQ846" s="50"/>
      <c r="AR846" s="50"/>
      <c r="AS846" s="50"/>
      <c r="AT846" s="50"/>
      <c r="AU846" s="50"/>
    </row>
    <row r="847" spans="3:50" x14ac:dyDescent="0.2">
      <c r="C847" s="6"/>
      <c r="D847" s="6"/>
      <c r="AA847" s="50"/>
      <c r="AB847" s="50"/>
      <c r="AC847" s="50"/>
      <c r="AD847" s="50"/>
      <c r="AE847" s="50"/>
      <c r="AG847" s="61"/>
      <c r="AN847" s="50"/>
      <c r="AO847" s="50"/>
      <c r="AP847" s="50"/>
      <c r="AQ847" s="50"/>
      <c r="AR847" s="50"/>
      <c r="AS847" s="50"/>
      <c r="AT847" s="50"/>
      <c r="AU847" s="50"/>
    </row>
    <row r="848" spans="3:50" x14ac:dyDescent="0.2">
      <c r="C848" s="6"/>
      <c r="D848" s="6"/>
      <c r="AA848" s="50"/>
      <c r="AB848" s="50"/>
      <c r="AC848" s="50"/>
      <c r="AD848" s="50"/>
      <c r="AE848" s="50"/>
      <c r="AG848" s="61"/>
      <c r="AN848" s="50"/>
      <c r="AO848" s="50"/>
      <c r="AP848" s="50"/>
      <c r="AQ848" s="50"/>
      <c r="AR848" s="50"/>
      <c r="AS848" s="50"/>
      <c r="AT848" s="50"/>
      <c r="AU848" s="50"/>
    </row>
    <row r="849" spans="3:47" x14ac:dyDescent="0.2">
      <c r="C849" s="6"/>
      <c r="D849" s="6"/>
      <c r="AA849" s="50"/>
      <c r="AB849" s="50"/>
      <c r="AC849" s="50"/>
      <c r="AD849" s="50"/>
      <c r="AE849" s="50"/>
      <c r="AG849" s="61"/>
      <c r="AN849" s="50"/>
      <c r="AO849" s="50"/>
      <c r="AP849" s="50"/>
      <c r="AQ849" s="50"/>
      <c r="AR849" s="50"/>
      <c r="AS849" s="50"/>
      <c r="AT849" s="50"/>
      <c r="AU849" s="50"/>
    </row>
    <row r="850" spans="3:47" x14ac:dyDescent="0.2">
      <c r="C850" s="6"/>
      <c r="D850" s="6"/>
      <c r="AA850" s="50"/>
      <c r="AB850" s="50"/>
      <c r="AC850" s="50"/>
      <c r="AD850" s="50"/>
      <c r="AE850" s="50"/>
      <c r="AG850" s="61"/>
      <c r="AN850" s="50"/>
      <c r="AO850" s="50"/>
      <c r="AP850" s="50"/>
      <c r="AQ850" s="50"/>
      <c r="AR850" s="50"/>
      <c r="AS850" s="50"/>
      <c r="AT850" s="50"/>
      <c r="AU850" s="50"/>
    </row>
    <row r="851" spans="3:47" x14ac:dyDescent="0.2">
      <c r="C851" s="6"/>
      <c r="D851" s="6"/>
      <c r="AA851" s="50"/>
      <c r="AB851" s="50"/>
      <c r="AC851" s="50"/>
      <c r="AD851" s="50"/>
      <c r="AE851" s="50"/>
      <c r="AG851" s="61"/>
      <c r="AN851" s="50"/>
      <c r="AO851" s="50"/>
      <c r="AP851" s="50"/>
      <c r="AQ851" s="50"/>
      <c r="AR851" s="50"/>
      <c r="AS851" s="50"/>
      <c r="AT851" s="50"/>
      <c r="AU851" s="50"/>
    </row>
    <row r="852" spans="3:47" x14ac:dyDescent="0.2">
      <c r="C852" s="6"/>
      <c r="D852" s="6"/>
      <c r="AA852" s="50"/>
      <c r="AB852" s="50"/>
      <c r="AC852" s="50"/>
      <c r="AD852" s="50"/>
      <c r="AE852" s="50"/>
      <c r="AG852" s="61"/>
      <c r="AN852" s="50"/>
      <c r="AO852" s="50"/>
      <c r="AP852" s="50"/>
      <c r="AQ852" s="50"/>
      <c r="AR852" s="50"/>
      <c r="AS852" s="50"/>
      <c r="AT852" s="50"/>
      <c r="AU852" s="50"/>
    </row>
    <row r="853" spans="3:47" x14ac:dyDescent="0.2">
      <c r="C853" s="6"/>
      <c r="D853" s="6"/>
      <c r="AA853" s="50"/>
      <c r="AB853" s="50"/>
      <c r="AC853" s="50"/>
      <c r="AD853" s="50"/>
      <c r="AE853" s="50"/>
      <c r="AG853" s="61"/>
      <c r="AN853" s="50"/>
      <c r="AO853" s="50"/>
      <c r="AP853" s="50"/>
      <c r="AQ853" s="50"/>
      <c r="AR853" s="50"/>
      <c r="AS853" s="50"/>
      <c r="AT853" s="50"/>
      <c r="AU853" s="50"/>
    </row>
    <row r="854" spans="3:47" x14ac:dyDescent="0.2">
      <c r="C854" s="6"/>
      <c r="D854" s="6"/>
      <c r="AA854" s="50"/>
      <c r="AB854" s="50"/>
      <c r="AC854" s="50"/>
      <c r="AD854" s="50"/>
      <c r="AE854" s="50"/>
      <c r="AG854" s="61"/>
      <c r="AN854" s="50"/>
      <c r="AO854" s="50"/>
      <c r="AP854" s="50"/>
      <c r="AQ854" s="50"/>
      <c r="AR854" s="50"/>
      <c r="AS854" s="50"/>
      <c r="AT854" s="50"/>
      <c r="AU854" s="50"/>
    </row>
    <row r="855" spans="3:47" x14ac:dyDescent="0.2">
      <c r="C855" s="6"/>
      <c r="D855" s="6"/>
      <c r="AA855" s="50"/>
      <c r="AB855" s="50"/>
      <c r="AC855" s="50"/>
      <c r="AD855" s="50"/>
      <c r="AE855" s="50"/>
      <c r="AG855" s="61"/>
      <c r="AN855" s="50"/>
      <c r="AO855" s="50"/>
      <c r="AP855" s="50"/>
      <c r="AQ855" s="50"/>
      <c r="AR855" s="50"/>
      <c r="AS855" s="50"/>
      <c r="AT855" s="50"/>
      <c r="AU855" s="50"/>
    </row>
    <row r="856" spans="3:47" x14ac:dyDescent="0.2">
      <c r="C856" s="6"/>
      <c r="D856" s="6"/>
      <c r="AA856" s="50"/>
      <c r="AB856" s="50"/>
      <c r="AC856" s="50"/>
      <c r="AD856" s="50"/>
      <c r="AE856" s="50"/>
      <c r="AG856" s="61"/>
      <c r="AN856" s="50"/>
      <c r="AO856" s="50"/>
      <c r="AP856" s="50"/>
      <c r="AQ856" s="50"/>
      <c r="AR856" s="50"/>
      <c r="AS856" s="50"/>
      <c r="AT856" s="50"/>
      <c r="AU856" s="50"/>
    </row>
    <row r="857" spans="3:47" x14ac:dyDescent="0.2">
      <c r="C857" s="6"/>
      <c r="D857" s="6"/>
      <c r="AA857" s="50"/>
      <c r="AB857" s="50"/>
      <c r="AC857" s="50"/>
      <c r="AD857" s="50"/>
      <c r="AE857" s="50"/>
      <c r="AG857" s="61"/>
      <c r="AN857" s="50"/>
      <c r="AO857" s="50"/>
      <c r="AP857" s="50"/>
      <c r="AQ857" s="50"/>
      <c r="AR857" s="50"/>
      <c r="AS857" s="50"/>
      <c r="AT857" s="50"/>
      <c r="AU857" s="50"/>
    </row>
    <row r="858" spans="3:47" x14ac:dyDescent="0.2">
      <c r="C858" s="6"/>
      <c r="D858" s="6"/>
      <c r="AA858" s="50"/>
      <c r="AB858" s="50"/>
      <c r="AC858" s="50"/>
      <c r="AD858" s="50"/>
      <c r="AE858" s="50"/>
      <c r="AG858" s="61"/>
      <c r="AN858" s="50"/>
      <c r="AO858" s="50"/>
      <c r="AP858" s="50"/>
      <c r="AQ858" s="50"/>
      <c r="AR858" s="50"/>
      <c r="AS858" s="50"/>
      <c r="AT858" s="50"/>
      <c r="AU858" s="50"/>
    </row>
    <row r="859" spans="3:47" x14ac:dyDescent="0.2">
      <c r="C859" s="6"/>
      <c r="D859" s="6"/>
      <c r="AA859" s="50"/>
      <c r="AB859" s="50"/>
      <c r="AC859" s="50"/>
      <c r="AD859" s="50"/>
      <c r="AE859" s="50"/>
      <c r="AG859" s="61"/>
      <c r="AN859" s="50"/>
      <c r="AO859" s="50"/>
      <c r="AP859" s="50"/>
      <c r="AQ859" s="50"/>
      <c r="AR859" s="50"/>
      <c r="AS859" s="50"/>
      <c r="AT859" s="50"/>
      <c r="AU859" s="50"/>
    </row>
    <row r="860" spans="3:47" x14ac:dyDescent="0.2">
      <c r="C860" s="6"/>
      <c r="D860" s="6"/>
      <c r="AA860" s="50"/>
      <c r="AB860" s="50"/>
      <c r="AC860" s="50"/>
      <c r="AD860" s="50"/>
      <c r="AE860" s="50"/>
      <c r="AG860" s="61"/>
      <c r="AN860" s="50"/>
      <c r="AO860" s="50"/>
      <c r="AP860" s="50"/>
      <c r="AQ860" s="50"/>
      <c r="AR860" s="50"/>
      <c r="AS860" s="50"/>
      <c r="AT860" s="50"/>
      <c r="AU860" s="50"/>
    </row>
    <row r="861" spans="3:47" x14ac:dyDescent="0.2">
      <c r="C861" s="6"/>
      <c r="D861" s="6"/>
      <c r="AA861" s="50"/>
      <c r="AB861" s="50"/>
      <c r="AC861" s="50"/>
      <c r="AD861" s="50"/>
      <c r="AE861" s="50"/>
      <c r="AG861" s="61"/>
      <c r="AN861" s="50"/>
      <c r="AO861" s="50"/>
      <c r="AP861" s="50"/>
      <c r="AQ861" s="50"/>
      <c r="AR861" s="50"/>
      <c r="AS861" s="50"/>
      <c r="AT861" s="50"/>
      <c r="AU861" s="50"/>
    </row>
    <row r="862" spans="3:47" x14ac:dyDescent="0.2">
      <c r="C862" s="6"/>
      <c r="D862" s="6"/>
      <c r="AA862" s="50"/>
      <c r="AB862" s="50"/>
      <c r="AC862" s="50"/>
      <c r="AD862" s="50"/>
      <c r="AE862" s="50"/>
      <c r="AG862" s="61"/>
      <c r="AN862" s="50"/>
      <c r="AO862" s="50"/>
      <c r="AP862" s="50"/>
      <c r="AQ862" s="50"/>
      <c r="AR862" s="50"/>
      <c r="AS862" s="50"/>
      <c r="AT862" s="50"/>
      <c r="AU862" s="50"/>
    </row>
    <row r="863" spans="3:47" x14ac:dyDescent="0.2">
      <c r="C863" s="6"/>
      <c r="D863" s="6"/>
      <c r="AA863" s="50"/>
      <c r="AB863" s="50"/>
      <c r="AC863" s="50"/>
      <c r="AD863" s="50"/>
      <c r="AE863" s="50"/>
      <c r="AG863" s="61"/>
      <c r="AN863" s="50"/>
      <c r="AO863" s="50"/>
      <c r="AP863" s="50"/>
      <c r="AQ863" s="50"/>
      <c r="AR863" s="50"/>
      <c r="AS863" s="50"/>
      <c r="AT863" s="50"/>
      <c r="AU863" s="50"/>
    </row>
    <row r="864" spans="3:47" x14ac:dyDescent="0.2">
      <c r="C864" s="6"/>
      <c r="D864" s="6"/>
      <c r="AA864" s="50"/>
      <c r="AB864" s="50"/>
      <c r="AC864" s="50"/>
      <c r="AD864" s="50"/>
      <c r="AE864" s="50"/>
      <c r="AG864" s="61"/>
      <c r="AN864" s="50"/>
      <c r="AO864" s="50"/>
      <c r="AP864" s="50"/>
      <c r="AQ864" s="50"/>
      <c r="AR864" s="50"/>
      <c r="AS864" s="50"/>
      <c r="AT864" s="50"/>
      <c r="AU864" s="50"/>
    </row>
    <row r="865" spans="3:47" x14ac:dyDescent="0.2">
      <c r="C865" s="6"/>
      <c r="D865" s="6"/>
      <c r="AA865" s="50"/>
      <c r="AB865" s="50"/>
      <c r="AC865" s="50"/>
      <c r="AD865" s="50"/>
      <c r="AE865" s="50"/>
      <c r="AG865" s="61"/>
      <c r="AN865" s="50"/>
      <c r="AO865" s="50"/>
      <c r="AP865" s="50"/>
      <c r="AQ865" s="50"/>
      <c r="AR865" s="50"/>
      <c r="AS865" s="50"/>
      <c r="AT865" s="50"/>
      <c r="AU865" s="50"/>
    </row>
    <row r="866" spans="3:47" x14ac:dyDescent="0.2">
      <c r="C866" s="6"/>
      <c r="D866" s="6"/>
      <c r="AA866" s="50"/>
      <c r="AB866" s="50"/>
      <c r="AC866" s="50"/>
      <c r="AD866" s="50"/>
      <c r="AE866" s="50"/>
      <c r="AG866" s="61"/>
      <c r="AN866" s="50"/>
      <c r="AO866" s="50"/>
      <c r="AP866" s="50"/>
      <c r="AQ866" s="50"/>
      <c r="AR866" s="50"/>
      <c r="AS866" s="50"/>
      <c r="AT866" s="50"/>
      <c r="AU866" s="50"/>
    </row>
    <row r="867" spans="3:47" x14ac:dyDescent="0.2">
      <c r="C867" s="6"/>
      <c r="D867" s="6"/>
      <c r="AA867" s="50"/>
      <c r="AB867" s="50"/>
      <c r="AC867" s="50"/>
      <c r="AD867" s="50"/>
      <c r="AE867" s="50"/>
      <c r="AG867" s="61"/>
      <c r="AN867" s="50"/>
      <c r="AO867" s="50"/>
      <c r="AP867" s="50"/>
      <c r="AQ867" s="50"/>
      <c r="AR867" s="50"/>
      <c r="AS867" s="50"/>
      <c r="AT867" s="50"/>
      <c r="AU867" s="50"/>
    </row>
    <row r="868" spans="3:47" x14ac:dyDescent="0.2">
      <c r="C868" s="6"/>
      <c r="D868" s="6"/>
      <c r="AA868" s="50"/>
      <c r="AB868" s="50"/>
      <c r="AC868" s="50"/>
      <c r="AD868" s="50"/>
      <c r="AE868" s="50"/>
      <c r="AG868" s="61"/>
      <c r="AN868" s="50"/>
      <c r="AO868" s="50"/>
      <c r="AP868" s="50"/>
      <c r="AQ868" s="50"/>
      <c r="AR868" s="50"/>
      <c r="AS868" s="50"/>
      <c r="AT868" s="50"/>
      <c r="AU868" s="50"/>
    </row>
    <row r="869" spans="3:47" x14ac:dyDescent="0.2">
      <c r="C869" s="6"/>
      <c r="D869" s="6"/>
      <c r="AA869" s="50"/>
      <c r="AB869" s="50"/>
      <c r="AC869" s="50"/>
      <c r="AD869" s="50"/>
      <c r="AE869" s="50"/>
      <c r="AG869" s="61"/>
      <c r="AN869" s="50"/>
      <c r="AO869" s="50"/>
      <c r="AP869" s="50"/>
      <c r="AQ869" s="50"/>
      <c r="AR869" s="50"/>
      <c r="AS869" s="50"/>
      <c r="AT869" s="50"/>
      <c r="AU869" s="50"/>
    </row>
    <row r="870" spans="3:47" x14ac:dyDescent="0.2">
      <c r="C870" s="6"/>
      <c r="D870" s="6"/>
      <c r="AA870" s="50"/>
      <c r="AB870" s="50"/>
      <c r="AC870" s="50"/>
      <c r="AD870" s="50"/>
      <c r="AE870" s="50"/>
      <c r="AG870" s="61"/>
      <c r="AN870" s="50"/>
      <c r="AO870" s="50"/>
      <c r="AP870" s="50"/>
      <c r="AQ870" s="50"/>
      <c r="AR870" s="50"/>
      <c r="AS870" s="50"/>
      <c r="AT870" s="50"/>
      <c r="AU870" s="50"/>
    </row>
    <row r="871" spans="3:47" x14ac:dyDescent="0.2">
      <c r="C871" s="6"/>
      <c r="D871" s="6"/>
      <c r="AA871" s="50"/>
      <c r="AB871" s="50"/>
      <c r="AC871" s="50"/>
      <c r="AD871" s="50"/>
      <c r="AE871" s="50"/>
      <c r="AG871" s="61"/>
      <c r="AN871" s="50"/>
      <c r="AO871" s="50"/>
      <c r="AP871" s="50"/>
      <c r="AQ871" s="50"/>
      <c r="AR871" s="50"/>
      <c r="AS871" s="50"/>
      <c r="AT871" s="50"/>
      <c r="AU871" s="50"/>
    </row>
    <row r="872" spans="3:47" x14ac:dyDescent="0.2">
      <c r="C872" s="6"/>
      <c r="D872" s="6"/>
      <c r="AA872" s="50"/>
      <c r="AB872" s="50"/>
      <c r="AC872" s="50"/>
      <c r="AD872" s="50"/>
      <c r="AE872" s="50"/>
      <c r="AG872" s="61"/>
      <c r="AN872" s="50"/>
      <c r="AO872" s="50"/>
      <c r="AP872" s="50"/>
      <c r="AQ872" s="50"/>
      <c r="AR872" s="50"/>
      <c r="AS872" s="50"/>
      <c r="AT872" s="50"/>
      <c r="AU872" s="50"/>
    </row>
    <row r="873" spans="3:47" x14ac:dyDescent="0.2">
      <c r="C873" s="6"/>
      <c r="D873" s="6"/>
      <c r="AA873" s="50"/>
      <c r="AB873" s="50"/>
      <c r="AC873" s="50"/>
      <c r="AD873" s="50"/>
      <c r="AE873" s="50"/>
      <c r="AG873" s="61"/>
      <c r="AN873" s="50"/>
      <c r="AO873" s="50"/>
      <c r="AP873" s="50"/>
      <c r="AQ873" s="50"/>
      <c r="AR873" s="50"/>
      <c r="AS873" s="50"/>
      <c r="AT873" s="50"/>
      <c r="AU873" s="50"/>
    </row>
    <row r="874" spans="3:47" x14ac:dyDescent="0.2">
      <c r="C874" s="6"/>
      <c r="D874" s="6"/>
      <c r="AA874" s="50"/>
      <c r="AB874" s="50"/>
      <c r="AC874" s="50"/>
      <c r="AD874" s="50"/>
      <c r="AE874" s="50"/>
      <c r="AG874" s="61"/>
      <c r="AN874" s="50"/>
      <c r="AO874" s="50"/>
      <c r="AP874" s="50"/>
      <c r="AQ874" s="50"/>
      <c r="AR874" s="50"/>
      <c r="AS874" s="50"/>
      <c r="AT874" s="50"/>
      <c r="AU874" s="50"/>
    </row>
    <row r="875" spans="3:47" x14ac:dyDescent="0.2">
      <c r="C875" s="6"/>
      <c r="D875" s="6"/>
      <c r="AA875" s="50"/>
      <c r="AB875" s="50"/>
      <c r="AC875" s="50"/>
      <c r="AD875" s="50"/>
      <c r="AE875" s="50"/>
      <c r="AG875" s="61"/>
      <c r="AN875" s="50"/>
      <c r="AO875" s="50"/>
      <c r="AP875" s="50"/>
      <c r="AQ875" s="50"/>
      <c r="AR875" s="50"/>
      <c r="AS875" s="50"/>
      <c r="AT875" s="50"/>
      <c r="AU875" s="50"/>
    </row>
    <row r="876" spans="3:47" x14ac:dyDescent="0.2">
      <c r="C876" s="6"/>
      <c r="D876" s="6"/>
      <c r="AA876" s="50"/>
      <c r="AB876" s="50"/>
      <c r="AC876" s="50"/>
      <c r="AD876" s="50"/>
      <c r="AE876" s="50"/>
      <c r="AG876" s="61"/>
      <c r="AN876" s="50"/>
      <c r="AO876" s="50"/>
      <c r="AP876" s="50"/>
      <c r="AQ876" s="50"/>
      <c r="AR876" s="50"/>
      <c r="AS876" s="50"/>
      <c r="AT876" s="50"/>
      <c r="AU876" s="50"/>
    </row>
    <row r="877" spans="3:47" x14ac:dyDescent="0.2">
      <c r="C877" s="6"/>
      <c r="D877" s="6"/>
      <c r="AA877" s="50"/>
      <c r="AB877" s="50"/>
      <c r="AC877" s="50"/>
      <c r="AD877" s="50"/>
      <c r="AE877" s="50"/>
      <c r="AG877" s="61"/>
      <c r="AN877" s="50"/>
      <c r="AO877" s="50"/>
      <c r="AP877" s="50"/>
      <c r="AQ877" s="50"/>
      <c r="AR877" s="50"/>
      <c r="AS877" s="50"/>
      <c r="AT877" s="50"/>
      <c r="AU877" s="50"/>
    </row>
    <row r="878" spans="3:47" x14ac:dyDescent="0.2">
      <c r="C878" s="6"/>
      <c r="D878" s="6"/>
      <c r="AA878" s="50"/>
      <c r="AB878" s="50"/>
      <c r="AC878" s="50"/>
      <c r="AD878" s="50"/>
      <c r="AE878" s="50"/>
      <c r="AG878" s="61"/>
      <c r="AN878" s="50"/>
      <c r="AO878" s="50"/>
      <c r="AP878" s="50"/>
      <c r="AQ878" s="50"/>
      <c r="AR878" s="50"/>
      <c r="AS878" s="50"/>
      <c r="AT878" s="50"/>
      <c r="AU878" s="50"/>
    </row>
    <row r="879" spans="3:47" x14ac:dyDescent="0.2">
      <c r="C879" s="6"/>
      <c r="D879" s="6"/>
      <c r="AA879" s="50"/>
      <c r="AB879" s="50"/>
      <c r="AC879" s="50"/>
      <c r="AD879" s="50"/>
      <c r="AE879" s="50"/>
      <c r="AG879" s="61"/>
      <c r="AN879" s="50"/>
      <c r="AO879" s="50"/>
      <c r="AP879" s="50"/>
      <c r="AQ879" s="50"/>
      <c r="AR879" s="50"/>
      <c r="AS879" s="50"/>
      <c r="AT879" s="50"/>
      <c r="AU879" s="50"/>
    </row>
    <row r="880" spans="3:47" x14ac:dyDescent="0.2">
      <c r="C880" s="6"/>
      <c r="D880" s="6"/>
      <c r="AA880" s="50"/>
      <c r="AB880" s="50"/>
      <c r="AC880" s="50"/>
      <c r="AD880" s="50"/>
      <c r="AE880" s="50"/>
      <c r="AG880" s="61"/>
      <c r="AN880" s="50"/>
      <c r="AO880" s="50"/>
      <c r="AP880" s="50"/>
      <c r="AQ880" s="50"/>
      <c r="AR880" s="50"/>
      <c r="AS880" s="50"/>
      <c r="AT880" s="50"/>
      <c r="AU880" s="50"/>
    </row>
    <row r="881" spans="3:48" x14ac:dyDescent="0.2">
      <c r="C881" s="6"/>
      <c r="D881" s="6"/>
      <c r="AA881" s="50"/>
      <c r="AB881" s="50"/>
      <c r="AC881" s="50"/>
      <c r="AD881" s="50"/>
      <c r="AE881" s="50"/>
      <c r="AG881" s="61"/>
      <c r="AN881" s="50"/>
      <c r="AO881" s="50"/>
      <c r="AP881" s="50"/>
      <c r="AQ881" s="50"/>
      <c r="AR881" s="50"/>
      <c r="AS881" s="50"/>
      <c r="AT881" s="50"/>
      <c r="AU881" s="50"/>
    </row>
    <row r="882" spans="3:48" x14ac:dyDescent="0.2">
      <c r="C882" s="6"/>
      <c r="D882" s="6"/>
      <c r="AA882" s="50"/>
      <c r="AB882" s="50"/>
      <c r="AC882" s="50"/>
      <c r="AD882" s="50"/>
      <c r="AE882" s="50"/>
      <c r="AG882" s="61"/>
      <c r="AN882" s="50"/>
      <c r="AO882" s="50"/>
      <c r="AP882" s="50"/>
      <c r="AQ882" s="50"/>
      <c r="AR882" s="50"/>
      <c r="AS882" s="50"/>
      <c r="AT882" s="50"/>
      <c r="AU882" s="50"/>
    </row>
    <row r="883" spans="3:48" x14ac:dyDescent="0.2">
      <c r="C883" s="6"/>
      <c r="D883" s="6"/>
      <c r="AA883" s="50"/>
      <c r="AB883" s="50"/>
      <c r="AC883" s="50"/>
      <c r="AD883" s="50"/>
      <c r="AE883" s="50"/>
      <c r="AG883" s="61"/>
      <c r="AN883" s="50"/>
      <c r="AO883" s="50"/>
      <c r="AP883" s="50"/>
      <c r="AQ883" s="50"/>
      <c r="AR883" s="50"/>
      <c r="AS883" s="50"/>
      <c r="AT883" s="50"/>
      <c r="AU883" s="50"/>
    </row>
    <row r="884" spans="3:48" x14ac:dyDescent="0.2">
      <c r="C884" s="6"/>
      <c r="D884" s="6"/>
      <c r="AA884" s="50"/>
      <c r="AB884" s="50"/>
      <c r="AC884" s="50"/>
      <c r="AD884" s="50"/>
      <c r="AE884" s="50"/>
      <c r="AG884" s="61"/>
      <c r="AN884" s="50"/>
      <c r="AO884" s="50"/>
      <c r="AP884" s="50"/>
      <c r="AQ884" s="50"/>
      <c r="AR884" s="50"/>
      <c r="AS884" s="50"/>
      <c r="AT884" s="50"/>
      <c r="AU884" s="50"/>
    </row>
    <row r="885" spans="3:48" x14ac:dyDescent="0.2">
      <c r="C885" s="6"/>
      <c r="D885" s="6"/>
      <c r="AA885" s="50"/>
      <c r="AB885" s="50"/>
      <c r="AC885" s="50"/>
      <c r="AD885" s="50"/>
      <c r="AE885" s="50"/>
      <c r="AG885" s="61"/>
      <c r="AN885" s="50"/>
      <c r="AO885" s="50"/>
      <c r="AP885" s="50"/>
      <c r="AQ885" s="50"/>
      <c r="AR885" s="50"/>
      <c r="AS885" s="50"/>
      <c r="AT885" s="50"/>
      <c r="AU885" s="50"/>
    </row>
    <row r="886" spans="3:48" x14ac:dyDescent="0.2">
      <c r="C886" s="6"/>
      <c r="D886" s="6"/>
      <c r="AA886" s="50"/>
      <c r="AB886" s="50"/>
      <c r="AC886" s="50"/>
      <c r="AD886" s="50"/>
      <c r="AE886" s="50"/>
      <c r="AG886" s="61"/>
      <c r="AN886" s="50"/>
      <c r="AO886" s="50"/>
      <c r="AP886" s="50"/>
      <c r="AQ886" s="50"/>
      <c r="AR886" s="50"/>
      <c r="AS886" s="50"/>
      <c r="AT886" s="50"/>
      <c r="AU886" s="50"/>
    </row>
    <row r="887" spans="3:48" x14ac:dyDescent="0.2">
      <c r="C887" s="6"/>
      <c r="D887" s="6"/>
      <c r="AA887" s="50"/>
      <c r="AB887" s="50"/>
      <c r="AC887" s="50"/>
      <c r="AD887" s="50"/>
      <c r="AE887" s="50"/>
      <c r="AG887" s="61"/>
      <c r="AN887" s="50"/>
      <c r="AO887" s="50"/>
      <c r="AP887" s="50"/>
      <c r="AQ887" s="50"/>
      <c r="AR887" s="50"/>
      <c r="AS887" s="50"/>
      <c r="AT887" s="50"/>
      <c r="AU887" s="50"/>
    </row>
    <row r="888" spans="3:48" x14ac:dyDescent="0.2">
      <c r="C888" s="6"/>
      <c r="D888" s="6"/>
      <c r="AA888" s="50"/>
      <c r="AB888" s="50"/>
      <c r="AC888" s="50"/>
      <c r="AD888" s="50"/>
      <c r="AE888" s="50"/>
      <c r="AG888" s="61"/>
      <c r="AN888" s="50"/>
      <c r="AO888" s="50"/>
      <c r="AP888" s="50"/>
      <c r="AQ888" s="50"/>
      <c r="AR888" s="50"/>
      <c r="AS888" s="50"/>
      <c r="AT888" s="50"/>
      <c r="AU888" s="50"/>
      <c r="AV888" s="50"/>
    </row>
    <row r="889" spans="3:48" x14ac:dyDescent="0.2">
      <c r="C889" s="6"/>
      <c r="D889" s="6"/>
      <c r="AA889" s="50"/>
      <c r="AB889" s="50"/>
      <c r="AC889" s="50"/>
      <c r="AD889" s="50"/>
      <c r="AE889" s="50"/>
      <c r="AG889" s="61"/>
      <c r="AN889" s="50"/>
      <c r="AO889" s="50"/>
      <c r="AP889" s="50"/>
      <c r="AQ889" s="50"/>
      <c r="AR889" s="50"/>
      <c r="AS889" s="50"/>
      <c r="AT889" s="50"/>
      <c r="AU889" s="50"/>
    </row>
    <row r="890" spans="3:48" x14ac:dyDescent="0.2">
      <c r="C890" s="6"/>
      <c r="D890" s="6"/>
      <c r="AA890" s="50"/>
      <c r="AB890" s="50"/>
      <c r="AC890" s="50"/>
      <c r="AD890" s="50"/>
      <c r="AE890" s="50"/>
      <c r="AG890" s="61"/>
      <c r="AN890" s="50"/>
      <c r="AO890" s="50"/>
      <c r="AP890" s="50"/>
      <c r="AQ890" s="50"/>
      <c r="AR890" s="50"/>
      <c r="AS890" s="50"/>
      <c r="AT890" s="50"/>
      <c r="AU890" s="50"/>
    </row>
    <row r="891" spans="3:48" x14ac:dyDescent="0.2">
      <c r="C891" s="6"/>
      <c r="D891" s="6"/>
      <c r="AA891" s="50"/>
      <c r="AB891" s="50"/>
      <c r="AC891" s="50"/>
      <c r="AD891" s="50"/>
      <c r="AE891" s="50"/>
      <c r="AG891" s="61"/>
      <c r="AN891" s="50"/>
      <c r="AO891" s="50"/>
      <c r="AP891" s="50"/>
      <c r="AQ891" s="50"/>
      <c r="AR891" s="50"/>
      <c r="AS891" s="50"/>
      <c r="AT891" s="50"/>
      <c r="AU891" s="50"/>
    </row>
    <row r="892" spans="3:48" x14ac:dyDescent="0.2">
      <c r="C892" s="6"/>
      <c r="D892" s="6"/>
      <c r="AA892" s="50"/>
      <c r="AB892" s="50"/>
      <c r="AC892" s="50"/>
      <c r="AD892" s="50"/>
      <c r="AE892" s="50"/>
      <c r="AG892" s="61"/>
      <c r="AN892" s="50"/>
      <c r="AO892" s="50"/>
      <c r="AP892" s="50"/>
      <c r="AQ892" s="50"/>
      <c r="AR892" s="50"/>
      <c r="AS892" s="50"/>
      <c r="AT892" s="50"/>
      <c r="AU892" s="50"/>
    </row>
    <row r="893" spans="3:48" x14ac:dyDescent="0.2">
      <c r="C893" s="6"/>
      <c r="D893" s="6"/>
      <c r="AA893" s="50"/>
      <c r="AB893" s="50"/>
      <c r="AC893" s="50"/>
      <c r="AD893" s="50"/>
      <c r="AE893" s="50"/>
      <c r="AG893" s="61"/>
      <c r="AN893" s="50"/>
      <c r="AO893" s="50"/>
      <c r="AP893" s="50"/>
      <c r="AQ893" s="50"/>
      <c r="AR893" s="50"/>
      <c r="AS893" s="50"/>
      <c r="AT893" s="50"/>
      <c r="AU893" s="50"/>
    </row>
    <row r="894" spans="3:48" x14ac:dyDescent="0.2">
      <c r="C894" s="6"/>
      <c r="D894" s="6"/>
      <c r="AA894" s="50"/>
      <c r="AB894" s="50"/>
      <c r="AC894" s="50"/>
      <c r="AD894" s="50"/>
      <c r="AE894" s="50"/>
      <c r="AG894" s="61"/>
      <c r="AN894" s="50"/>
      <c r="AO894" s="50"/>
      <c r="AP894" s="50"/>
      <c r="AQ894" s="50"/>
      <c r="AR894" s="50"/>
      <c r="AS894" s="50"/>
      <c r="AT894" s="50"/>
      <c r="AU894" s="50"/>
    </row>
    <row r="895" spans="3:48" x14ac:dyDescent="0.2">
      <c r="C895" s="6"/>
      <c r="D895" s="6"/>
      <c r="AA895" s="50"/>
      <c r="AB895" s="50"/>
      <c r="AC895" s="50"/>
      <c r="AD895" s="50"/>
      <c r="AE895" s="50"/>
      <c r="AG895" s="61"/>
      <c r="AN895" s="50"/>
      <c r="AO895" s="50"/>
      <c r="AP895" s="50"/>
      <c r="AQ895" s="50"/>
      <c r="AR895" s="50"/>
      <c r="AS895" s="50"/>
      <c r="AT895" s="50"/>
      <c r="AU895" s="50"/>
    </row>
    <row r="896" spans="3:48" x14ac:dyDescent="0.2">
      <c r="C896" s="6"/>
      <c r="D896" s="6"/>
      <c r="AA896" s="50"/>
      <c r="AB896" s="50"/>
      <c r="AC896" s="50"/>
      <c r="AD896" s="50"/>
      <c r="AE896" s="50"/>
      <c r="AG896" s="61"/>
      <c r="AN896" s="50"/>
      <c r="AO896" s="50"/>
      <c r="AP896" s="50"/>
      <c r="AQ896" s="50"/>
      <c r="AR896" s="50"/>
      <c r="AS896" s="50"/>
      <c r="AT896" s="50"/>
      <c r="AU896" s="50"/>
    </row>
    <row r="897" spans="3:64" x14ac:dyDescent="0.2">
      <c r="C897" s="6"/>
      <c r="D897" s="6"/>
      <c r="AA897" s="50"/>
      <c r="AB897" s="50"/>
      <c r="AC897" s="50"/>
      <c r="AD897" s="50"/>
      <c r="AE897" s="50"/>
      <c r="AG897" s="61"/>
      <c r="AN897" s="50"/>
      <c r="AO897" s="50"/>
      <c r="AP897" s="50"/>
      <c r="AQ897" s="50"/>
      <c r="AR897" s="50"/>
      <c r="AS897" s="50"/>
      <c r="AT897" s="50"/>
      <c r="AU897" s="50"/>
    </row>
    <row r="898" spans="3:64" x14ac:dyDescent="0.2">
      <c r="C898" s="6"/>
      <c r="D898" s="6"/>
      <c r="AA898" s="50"/>
      <c r="AB898" s="50"/>
      <c r="AC898" s="50"/>
      <c r="AD898" s="50"/>
      <c r="AE898" s="50"/>
      <c r="AG898" s="61"/>
      <c r="AN898" s="50"/>
      <c r="AO898" s="50"/>
      <c r="AP898" s="50"/>
      <c r="AQ898" s="50"/>
      <c r="AR898" s="50"/>
      <c r="AS898" s="50"/>
      <c r="AT898" s="50"/>
      <c r="AU898" s="50"/>
    </row>
    <row r="899" spans="3:64" x14ac:dyDescent="0.2">
      <c r="C899" s="6"/>
      <c r="D899" s="6"/>
      <c r="AA899" s="50"/>
      <c r="AB899" s="50"/>
      <c r="AC899" s="50"/>
      <c r="AD899" s="50"/>
      <c r="AE899" s="50"/>
      <c r="AG899" s="61"/>
      <c r="AN899" s="50"/>
      <c r="AO899" s="50"/>
      <c r="AP899" s="50"/>
      <c r="AQ899" s="50"/>
      <c r="AR899" s="50"/>
      <c r="AS899" s="50"/>
      <c r="AT899" s="50"/>
      <c r="AU899" s="50"/>
    </row>
    <row r="900" spans="3:64" x14ac:dyDescent="0.2">
      <c r="C900" s="6"/>
      <c r="D900" s="6"/>
      <c r="AA900" s="50"/>
      <c r="AB900" s="50"/>
      <c r="AC900" s="50"/>
      <c r="AD900" s="50"/>
      <c r="AE900" s="50"/>
      <c r="AG900" s="61"/>
      <c r="AN900" s="50"/>
      <c r="AO900" s="50"/>
      <c r="AP900" s="50"/>
      <c r="AQ900" s="50"/>
      <c r="AR900" s="50"/>
      <c r="AS900" s="50"/>
      <c r="AT900" s="50"/>
      <c r="AU900" s="50"/>
    </row>
    <row r="901" spans="3:64" x14ac:dyDescent="0.2">
      <c r="C901" s="6"/>
      <c r="D901" s="6"/>
      <c r="AA901" s="50"/>
      <c r="AB901" s="50"/>
      <c r="AC901" s="50"/>
      <c r="AD901" s="50"/>
      <c r="AE901" s="50"/>
      <c r="AG901" s="61"/>
      <c r="AN901" s="50"/>
      <c r="AO901" s="50"/>
      <c r="AP901" s="50"/>
      <c r="AQ901" s="50"/>
      <c r="AR901" s="50"/>
      <c r="AS901" s="50"/>
      <c r="AT901" s="50"/>
      <c r="AU901" s="50"/>
    </row>
    <row r="902" spans="3:64" x14ac:dyDescent="0.2">
      <c r="C902" s="6"/>
      <c r="D902" s="6"/>
      <c r="AA902" s="50"/>
      <c r="AB902" s="50"/>
      <c r="AC902" s="50"/>
      <c r="AD902" s="50"/>
      <c r="AE902" s="50"/>
      <c r="AG902" s="61"/>
      <c r="AN902" s="50"/>
      <c r="AO902" s="50"/>
      <c r="AP902" s="50"/>
      <c r="AQ902" s="50"/>
      <c r="AR902" s="50"/>
      <c r="AS902" s="50"/>
      <c r="AT902" s="50"/>
      <c r="AU902" s="50"/>
    </row>
    <row r="903" spans="3:64" x14ac:dyDescent="0.2">
      <c r="C903" s="6"/>
      <c r="D903" s="6"/>
      <c r="AA903" s="50"/>
      <c r="AB903" s="50"/>
      <c r="AC903" s="50"/>
      <c r="AD903" s="50"/>
      <c r="AE903" s="50"/>
      <c r="AG903" s="61"/>
      <c r="AN903" s="50"/>
      <c r="AO903" s="50"/>
      <c r="AP903" s="50"/>
      <c r="AQ903" s="50"/>
      <c r="AR903" s="50"/>
      <c r="AS903" s="50"/>
      <c r="AT903" s="50"/>
      <c r="AU903" s="50"/>
      <c r="AV903" s="50"/>
      <c r="AW903" s="50"/>
      <c r="AX903" s="50"/>
      <c r="AY903" s="50"/>
      <c r="AZ903" s="50"/>
      <c r="BA903" s="50"/>
      <c r="BB903" s="50"/>
      <c r="BC903" s="50"/>
      <c r="BD903" s="50"/>
      <c r="BE903" s="50"/>
      <c r="BF903" s="50"/>
      <c r="BG903" s="50"/>
      <c r="BH903" s="50"/>
      <c r="BI903" s="50"/>
      <c r="BJ903" s="50"/>
      <c r="BK903" s="50"/>
      <c r="BL903" s="50"/>
    </row>
    <row r="904" spans="3:64" x14ac:dyDescent="0.2">
      <c r="C904" s="6"/>
      <c r="D904" s="6"/>
      <c r="AA904" s="50"/>
      <c r="AB904" s="50"/>
      <c r="AC904" s="50"/>
      <c r="AD904" s="50"/>
      <c r="AE904" s="50"/>
      <c r="AG904" s="61"/>
      <c r="AN904" s="50"/>
      <c r="AO904" s="50"/>
      <c r="AP904" s="50"/>
      <c r="AQ904" s="50"/>
      <c r="AR904" s="50"/>
      <c r="AS904" s="50"/>
      <c r="AT904" s="50"/>
      <c r="AU904" s="50"/>
    </row>
    <row r="905" spans="3:64" x14ac:dyDescent="0.2">
      <c r="C905" s="6"/>
      <c r="D905" s="6"/>
      <c r="AA905" s="50"/>
      <c r="AB905" s="50"/>
      <c r="AC905" s="50"/>
      <c r="AD905" s="50"/>
      <c r="AE905" s="50"/>
      <c r="AG905" s="61"/>
      <c r="AN905" s="50"/>
      <c r="AO905" s="50"/>
      <c r="AP905" s="50"/>
      <c r="AQ905" s="50"/>
      <c r="AR905" s="50"/>
      <c r="AS905" s="50"/>
      <c r="AT905" s="50"/>
      <c r="AU905" s="50"/>
    </row>
    <row r="906" spans="3:64" x14ac:dyDescent="0.2">
      <c r="C906" s="6"/>
      <c r="D906" s="6"/>
      <c r="AA906" s="50"/>
      <c r="AB906" s="50"/>
      <c r="AC906" s="50"/>
      <c r="AD906" s="50"/>
      <c r="AE906" s="50"/>
      <c r="AG906" s="61"/>
      <c r="AN906" s="50"/>
      <c r="AO906" s="50"/>
      <c r="AP906" s="50"/>
      <c r="AQ906" s="50"/>
      <c r="AR906" s="50"/>
      <c r="AS906" s="50"/>
      <c r="AT906" s="50"/>
      <c r="AU906" s="50"/>
    </row>
    <row r="907" spans="3:64" x14ac:dyDescent="0.2">
      <c r="C907" s="6"/>
      <c r="D907" s="6"/>
      <c r="AA907" s="50"/>
      <c r="AB907" s="50"/>
      <c r="AC907" s="50"/>
      <c r="AD907" s="50"/>
      <c r="AE907" s="50"/>
      <c r="AG907" s="61"/>
      <c r="AN907" s="50"/>
      <c r="AO907" s="50"/>
      <c r="AP907" s="50"/>
      <c r="AQ907" s="50"/>
      <c r="AR907" s="50"/>
      <c r="AS907" s="50"/>
      <c r="AT907" s="50"/>
      <c r="AU907" s="50"/>
      <c r="AV907" s="50"/>
      <c r="AW907" s="50"/>
      <c r="AX907" s="50"/>
      <c r="AY907" s="50"/>
      <c r="AZ907" s="50"/>
      <c r="BA907" s="50"/>
      <c r="BB907" s="50"/>
      <c r="BC907" s="50"/>
      <c r="BD907" s="50"/>
      <c r="BE907" s="50"/>
      <c r="BF907" s="50"/>
      <c r="BG907" s="50"/>
      <c r="BH907" s="50"/>
      <c r="BI907" s="50"/>
      <c r="BJ907" s="50"/>
      <c r="BK907" s="50"/>
      <c r="BL907" s="50"/>
    </row>
    <row r="908" spans="3:64" x14ac:dyDescent="0.2">
      <c r="C908" s="6"/>
      <c r="D908" s="6"/>
      <c r="AA908" s="50"/>
      <c r="AB908" s="50"/>
      <c r="AC908" s="50"/>
      <c r="AD908" s="50"/>
      <c r="AE908" s="50"/>
      <c r="AG908" s="61"/>
      <c r="AN908" s="50"/>
      <c r="AO908" s="50"/>
      <c r="AP908" s="50"/>
      <c r="AQ908" s="50"/>
      <c r="AR908" s="50"/>
      <c r="AS908" s="50"/>
      <c r="AT908" s="50"/>
      <c r="AU908" s="50"/>
    </row>
    <row r="909" spans="3:64" x14ac:dyDescent="0.2">
      <c r="C909" s="6"/>
      <c r="D909" s="6"/>
      <c r="AA909" s="50"/>
      <c r="AB909" s="50"/>
      <c r="AC909" s="50"/>
      <c r="AD909" s="50"/>
      <c r="AE909" s="50"/>
      <c r="AG909" s="61"/>
      <c r="AN909" s="50"/>
      <c r="AO909" s="50"/>
      <c r="AP909" s="50"/>
      <c r="AQ909" s="50"/>
      <c r="AR909" s="50"/>
      <c r="AS909" s="50"/>
      <c r="AT909" s="50"/>
      <c r="AU909" s="50"/>
    </row>
    <row r="910" spans="3:64" x14ac:dyDescent="0.2">
      <c r="C910" s="6"/>
      <c r="D910" s="6"/>
      <c r="AA910" s="50"/>
      <c r="AB910" s="50"/>
      <c r="AC910" s="50"/>
      <c r="AD910" s="50"/>
      <c r="AE910" s="50"/>
      <c r="AG910" s="61"/>
      <c r="AN910" s="50"/>
      <c r="AO910" s="50"/>
      <c r="AP910" s="50"/>
      <c r="AQ910" s="50"/>
      <c r="AR910" s="50"/>
      <c r="AS910" s="50"/>
      <c r="AT910" s="50"/>
      <c r="AU910" s="50"/>
    </row>
    <row r="911" spans="3:64" x14ac:dyDescent="0.2">
      <c r="C911" s="6"/>
      <c r="D911" s="6"/>
      <c r="AA911" s="50"/>
      <c r="AB911" s="50"/>
      <c r="AC911" s="50"/>
      <c r="AD911" s="50"/>
      <c r="AE911" s="50"/>
      <c r="AG911" s="61"/>
      <c r="AN911" s="50"/>
      <c r="AO911" s="50"/>
      <c r="AP911" s="50"/>
      <c r="AQ911" s="50"/>
      <c r="AR911" s="50"/>
      <c r="AS911" s="50"/>
      <c r="AT911" s="50"/>
      <c r="AU911" s="50"/>
      <c r="AV911" s="50"/>
      <c r="AW911" s="50"/>
      <c r="AX911" s="50"/>
      <c r="AY911" s="50"/>
      <c r="AZ911" s="50"/>
      <c r="BA911" s="50"/>
      <c r="BB911" s="50"/>
      <c r="BC911" s="50"/>
      <c r="BD911" s="50"/>
      <c r="BE911" s="50"/>
      <c r="BF911" s="50"/>
      <c r="BG911" s="50"/>
      <c r="BH911" s="50"/>
      <c r="BI911" s="50"/>
      <c r="BJ911" s="50"/>
      <c r="BK911" s="50"/>
      <c r="BL911" s="50"/>
    </row>
    <row r="912" spans="3:64" x14ac:dyDescent="0.2">
      <c r="C912" s="6"/>
      <c r="D912" s="6"/>
      <c r="AA912" s="50"/>
      <c r="AB912" s="50"/>
      <c r="AC912" s="50"/>
      <c r="AD912" s="50"/>
      <c r="AE912" s="50"/>
      <c r="AG912" s="61"/>
      <c r="AN912" s="50"/>
      <c r="AO912" s="50"/>
      <c r="AP912" s="50"/>
      <c r="AQ912" s="50"/>
      <c r="AR912" s="50"/>
      <c r="AS912" s="50"/>
      <c r="AT912" s="50"/>
      <c r="AU912" s="50"/>
    </row>
    <row r="913" spans="3:64" x14ac:dyDescent="0.2">
      <c r="C913" s="6"/>
      <c r="D913" s="6"/>
      <c r="AA913" s="50"/>
      <c r="AB913" s="50"/>
      <c r="AC913" s="50"/>
      <c r="AD913" s="50"/>
      <c r="AE913" s="50"/>
      <c r="AG913" s="61"/>
      <c r="AN913" s="50"/>
      <c r="AO913" s="50"/>
      <c r="AP913" s="50"/>
      <c r="AQ913" s="50"/>
      <c r="AR913" s="50"/>
      <c r="AS913" s="50"/>
      <c r="AT913" s="50"/>
      <c r="AU913" s="50"/>
    </row>
    <row r="914" spans="3:64" x14ac:dyDescent="0.2">
      <c r="C914" s="6"/>
      <c r="D914" s="6"/>
      <c r="AA914" s="50"/>
      <c r="AB914" s="50"/>
      <c r="AC914" s="50"/>
      <c r="AD914" s="50"/>
      <c r="AE914" s="50"/>
      <c r="AG914" s="61"/>
      <c r="AN914" s="50"/>
      <c r="AO914" s="50"/>
      <c r="AP914" s="50"/>
      <c r="AQ914" s="50"/>
      <c r="AR914" s="50"/>
      <c r="AS914" s="50"/>
      <c r="AT914" s="50"/>
      <c r="AU914" s="50"/>
    </row>
    <row r="915" spans="3:64" x14ac:dyDescent="0.2">
      <c r="C915" s="6"/>
      <c r="D915" s="6"/>
      <c r="AA915" s="50"/>
      <c r="AB915" s="50"/>
      <c r="AC915" s="50"/>
      <c r="AD915" s="50"/>
      <c r="AE915" s="50"/>
      <c r="AG915" s="61"/>
      <c r="AN915" s="50"/>
      <c r="AO915" s="50"/>
      <c r="AP915" s="50"/>
      <c r="AQ915" s="50"/>
      <c r="AR915" s="50"/>
      <c r="AS915" s="50"/>
      <c r="AT915" s="50"/>
      <c r="AU915" s="50"/>
    </row>
    <row r="916" spans="3:64" x14ac:dyDescent="0.2">
      <c r="C916" s="6"/>
      <c r="D916" s="6"/>
      <c r="AA916" s="50"/>
      <c r="AB916" s="50"/>
      <c r="AC916" s="50"/>
      <c r="AD916" s="50"/>
      <c r="AE916" s="50"/>
      <c r="AG916" s="61"/>
      <c r="AN916" s="50"/>
      <c r="AO916" s="50"/>
      <c r="AP916" s="50"/>
      <c r="AQ916" s="50"/>
      <c r="AR916" s="50"/>
      <c r="AS916" s="50"/>
      <c r="AT916" s="50"/>
      <c r="AU916" s="50"/>
    </row>
    <row r="917" spans="3:64" x14ac:dyDescent="0.2">
      <c r="C917" s="6"/>
      <c r="D917" s="6"/>
      <c r="AA917" s="50"/>
      <c r="AB917" s="50"/>
      <c r="AC917" s="50"/>
      <c r="AD917" s="50"/>
      <c r="AE917" s="50"/>
      <c r="AG917" s="61"/>
      <c r="AN917" s="50"/>
      <c r="AO917" s="50"/>
      <c r="AP917" s="50"/>
      <c r="AQ917" s="50"/>
      <c r="AR917" s="50"/>
      <c r="AS917" s="50"/>
      <c r="AT917" s="50"/>
      <c r="AU917" s="50"/>
    </row>
    <row r="918" spans="3:64" x14ac:dyDescent="0.2">
      <c r="C918" s="6"/>
      <c r="D918" s="6"/>
      <c r="AA918" s="50"/>
      <c r="AB918" s="50"/>
      <c r="AC918" s="50"/>
      <c r="AD918" s="50"/>
      <c r="AE918" s="50"/>
      <c r="AG918" s="61"/>
      <c r="AN918" s="50"/>
      <c r="AO918" s="50"/>
      <c r="AP918" s="50"/>
      <c r="AQ918" s="50"/>
      <c r="AR918" s="50"/>
      <c r="AS918" s="50"/>
      <c r="AT918" s="50"/>
      <c r="AU918" s="50"/>
    </row>
    <row r="919" spans="3:64" x14ac:dyDescent="0.2">
      <c r="C919" s="6"/>
      <c r="D919" s="6"/>
      <c r="AA919" s="50"/>
      <c r="AB919" s="50"/>
      <c r="AC919" s="50"/>
      <c r="AD919" s="50"/>
      <c r="AE919" s="50"/>
      <c r="AG919" s="61"/>
      <c r="AN919" s="50"/>
      <c r="AO919" s="50"/>
      <c r="AP919" s="50"/>
      <c r="AQ919" s="50"/>
      <c r="AR919" s="50"/>
      <c r="AS919" s="50"/>
      <c r="AT919" s="50"/>
      <c r="AU919" s="50"/>
    </row>
    <row r="920" spans="3:64" x14ac:dyDescent="0.2">
      <c r="C920" s="6"/>
      <c r="D920" s="6"/>
      <c r="AA920" s="50"/>
      <c r="AB920" s="50"/>
      <c r="AC920" s="50"/>
      <c r="AD920" s="50"/>
      <c r="AE920" s="50"/>
      <c r="AG920" s="61"/>
      <c r="AN920" s="50"/>
      <c r="AO920" s="50"/>
      <c r="AP920" s="50"/>
      <c r="AQ920" s="50"/>
      <c r="AR920" s="50"/>
      <c r="AS920" s="50"/>
      <c r="AT920" s="50"/>
      <c r="AU920" s="50"/>
      <c r="AV920" s="50"/>
      <c r="AW920" s="50"/>
      <c r="AX920" s="50"/>
      <c r="AY920" s="50"/>
      <c r="AZ920" s="50"/>
      <c r="BA920" s="50"/>
      <c r="BB920" s="50"/>
      <c r="BC920" s="50"/>
      <c r="BD920" s="50"/>
      <c r="BE920" s="50"/>
      <c r="BF920" s="50"/>
      <c r="BG920" s="50"/>
      <c r="BH920" s="50"/>
      <c r="BI920" s="50"/>
      <c r="BJ920" s="50"/>
      <c r="BK920" s="50"/>
      <c r="BL920" s="50"/>
    </row>
    <row r="921" spans="3:64" x14ac:dyDescent="0.2">
      <c r="C921" s="6"/>
      <c r="D921" s="6"/>
      <c r="AA921" s="50"/>
      <c r="AB921" s="50"/>
      <c r="AC921" s="50"/>
      <c r="AD921" s="50"/>
      <c r="AE921" s="50"/>
      <c r="AG921" s="61"/>
      <c r="AN921" s="50"/>
      <c r="AO921" s="50"/>
      <c r="AP921" s="50"/>
      <c r="AQ921" s="50"/>
      <c r="AR921" s="50"/>
      <c r="AS921" s="50"/>
      <c r="AT921" s="50"/>
      <c r="AU921" s="50"/>
    </row>
    <row r="922" spans="3:64" x14ac:dyDescent="0.2">
      <c r="C922" s="6"/>
      <c r="D922" s="6"/>
      <c r="AA922" s="50"/>
      <c r="AB922" s="50"/>
      <c r="AC922" s="50"/>
      <c r="AD922" s="50"/>
      <c r="AE922" s="50"/>
      <c r="AG922" s="61"/>
      <c r="AN922" s="50"/>
      <c r="AO922" s="50"/>
      <c r="AP922" s="50"/>
      <c r="AQ922" s="50"/>
      <c r="AR922" s="50"/>
      <c r="AS922" s="50"/>
      <c r="AT922" s="50"/>
      <c r="AU922" s="50"/>
    </row>
    <row r="923" spans="3:64" x14ac:dyDescent="0.2">
      <c r="C923" s="6"/>
      <c r="D923" s="6"/>
      <c r="AA923" s="50"/>
      <c r="AB923" s="50"/>
      <c r="AC923" s="50"/>
      <c r="AD923" s="50"/>
      <c r="AE923" s="50"/>
      <c r="AG923" s="61"/>
      <c r="AN923" s="50"/>
      <c r="AO923" s="50"/>
      <c r="AP923" s="50"/>
      <c r="AQ923" s="50"/>
      <c r="AR923" s="50"/>
      <c r="AS923" s="50"/>
      <c r="AT923" s="50"/>
      <c r="AU923" s="50"/>
    </row>
    <row r="924" spans="3:64" x14ac:dyDescent="0.2">
      <c r="C924" s="6"/>
      <c r="D924" s="6"/>
      <c r="AA924" s="50"/>
      <c r="AB924" s="50"/>
      <c r="AC924" s="50"/>
      <c r="AD924" s="50"/>
      <c r="AE924" s="50"/>
      <c r="AG924" s="61"/>
      <c r="AN924" s="50"/>
      <c r="AO924" s="50"/>
      <c r="AP924" s="50"/>
      <c r="AQ924" s="50"/>
      <c r="AR924" s="50"/>
      <c r="AS924" s="50"/>
      <c r="AT924" s="50"/>
      <c r="AU924" s="50"/>
    </row>
    <row r="925" spans="3:64" x14ac:dyDescent="0.2">
      <c r="C925" s="6"/>
      <c r="D925" s="6"/>
      <c r="AA925" s="50"/>
      <c r="AB925" s="50"/>
      <c r="AC925" s="50"/>
      <c r="AD925" s="50"/>
      <c r="AE925" s="50"/>
      <c r="AG925" s="61"/>
      <c r="AN925" s="50"/>
      <c r="AO925" s="50"/>
      <c r="AP925" s="50"/>
      <c r="AQ925" s="50"/>
      <c r="AR925" s="50"/>
      <c r="AS925" s="50"/>
      <c r="AT925" s="50"/>
      <c r="AU925" s="50"/>
    </row>
    <row r="926" spans="3:64" x14ac:dyDescent="0.2">
      <c r="C926" s="6"/>
      <c r="D926" s="6"/>
      <c r="AA926" s="50"/>
      <c r="AB926" s="50"/>
      <c r="AC926" s="50"/>
      <c r="AD926" s="50"/>
      <c r="AE926" s="50"/>
      <c r="AG926" s="61"/>
      <c r="AN926" s="50"/>
      <c r="AO926" s="50"/>
      <c r="AP926" s="50"/>
      <c r="AQ926" s="50"/>
      <c r="AR926" s="50"/>
      <c r="AS926" s="50"/>
      <c r="AT926" s="50"/>
      <c r="AU926" s="50"/>
    </row>
    <row r="927" spans="3:64" x14ac:dyDescent="0.2">
      <c r="C927" s="6"/>
      <c r="D927" s="6"/>
      <c r="AA927" s="50"/>
      <c r="AB927" s="50"/>
      <c r="AC927" s="50"/>
      <c r="AD927" s="50"/>
      <c r="AE927" s="50"/>
      <c r="AG927" s="61"/>
      <c r="AN927" s="50"/>
      <c r="AO927" s="50"/>
      <c r="AP927" s="50"/>
      <c r="AQ927" s="50"/>
      <c r="AR927" s="50"/>
      <c r="AS927" s="50"/>
      <c r="AT927" s="50"/>
      <c r="AU927" s="50"/>
    </row>
    <row r="928" spans="3:64" x14ac:dyDescent="0.2">
      <c r="C928" s="6"/>
      <c r="D928" s="6"/>
      <c r="AA928" s="50"/>
      <c r="AB928" s="50"/>
      <c r="AC928" s="50"/>
      <c r="AD928" s="50"/>
      <c r="AE928" s="50"/>
      <c r="AG928" s="61"/>
      <c r="AN928" s="50"/>
      <c r="AO928" s="50"/>
      <c r="AP928" s="50"/>
      <c r="AQ928" s="50"/>
      <c r="AR928" s="50"/>
      <c r="AS928" s="50"/>
      <c r="AT928" s="50"/>
      <c r="AU928" s="50"/>
    </row>
    <row r="929" spans="3:64" x14ac:dyDescent="0.2">
      <c r="C929" s="6"/>
      <c r="D929" s="6"/>
      <c r="AA929" s="50"/>
      <c r="AB929" s="50"/>
      <c r="AC929" s="50"/>
      <c r="AD929" s="50"/>
      <c r="AE929" s="50"/>
      <c r="AG929" s="61"/>
      <c r="AN929" s="50"/>
      <c r="AO929" s="50"/>
      <c r="AP929" s="50"/>
      <c r="AQ929" s="50"/>
      <c r="AR929" s="50"/>
      <c r="AS929" s="50"/>
      <c r="AT929" s="50"/>
      <c r="AU929" s="50"/>
    </row>
    <row r="930" spans="3:64" x14ac:dyDescent="0.2">
      <c r="C930" s="6"/>
      <c r="D930" s="6"/>
      <c r="AA930" s="50"/>
      <c r="AB930" s="50"/>
      <c r="AC930" s="50"/>
      <c r="AD930" s="50"/>
      <c r="AE930" s="50"/>
      <c r="AG930" s="61"/>
      <c r="AN930" s="50"/>
      <c r="AO930" s="50"/>
      <c r="AP930" s="50"/>
      <c r="AQ930" s="50"/>
      <c r="AR930" s="50"/>
      <c r="AS930" s="50"/>
      <c r="AT930" s="50"/>
      <c r="AU930" s="50"/>
    </row>
    <row r="931" spans="3:64" x14ac:dyDescent="0.2">
      <c r="C931" s="6"/>
      <c r="D931" s="6"/>
      <c r="AA931" s="50"/>
      <c r="AB931" s="50"/>
      <c r="AC931" s="50"/>
      <c r="AD931" s="50"/>
      <c r="AE931" s="50"/>
      <c r="AG931" s="61"/>
      <c r="AN931" s="50"/>
      <c r="AO931" s="50"/>
      <c r="AP931" s="50"/>
      <c r="AQ931" s="50"/>
      <c r="AR931" s="50"/>
      <c r="AS931" s="50"/>
      <c r="AT931" s="50"/>
      <c r="AU931" s="50"/>
    </row>
    <row r="932" spans="3:64" x14ac:dyDescent="0.2">
      <c r="C932" s="6"/>
      <c r="D932" s="6"/>
      <c r="AA932" s="50"/>
      <c r="AB932" s="50"/>
      <c r="AC932" s="50"/>
      <c r="AD932" s="50"/>
      <c r="AE932" s="50"/>
      <c r="AG932" s="61"/>
      <c r="AN932" s="50"/>
      <c r="AO932" s="50"/>
      <c r="AP932" s="50"/>
      <c r="AQ932" s="50"/>
      <c r="AR932" s="50"/>
      <c r="AS932" s="50"/>
      <c r="AT932" s="50"/>
      <c r="AU932" s="50"/>
    </row>
    <row r="933" spans="3:64" x14ac:dyDescent="0.2">
      <c r="C933" s="6"/>
      <c r="D933" s="6"/>
      <c r="AA933" s="50"/>
      <c r="AB933" s="50"/>
      <c r="AC933" s="50"/>
      <c r="AD933" s="50"/>
      <c r="AE933" s="50"/>
      <c r="AG933" s="61"/>
      <c r="AN933" s="50"/>
      <c r="AO933" s="50"/>
      <c r="AP933" s="50"/>
      <c r="AQ933" s="50"/>
      <c r="AR933" s="50"/>
      <c r="AS933" s="50"/>
      <c r="AT933" s="50"/>
      <c r="AU933" s="50"/>
    </row>
    <row r="934" spans="3:64" x14ac:dyDescent="0.2">
      <c r="C934" s="6"/>
      <c r="D934" s="6"/>
      <c r="AA934" s="50"/>
      <c r="AB934" s="50"/>
      <c r="AC934" s="50"/>
      <c r="AD934" s="50"/>
      <c r="AE934" s="50"/>
      <c r="AG934" s="61"/>
      <c r="AN934" s="50"/>
      <c r="AO934" s="50"/>
      <c r="AP934" s="50"/>
      <c r="AQ934" s="50"/>
      <c r="AR934" s="50"/>
      <c r="AS934" s="50"/>
      <c r="AT934" s="50"/>
      <c r="AU934" s="50"/>
    </row>
    <row r="935" spans="3:64" x14ac:dyDescent="0.2">
      <c r="C935" s="6"/>
      <c r="D935" s="6"/>
      <c r="AA935" s="50"/>
      <c r="AB935" s="50"/>
      <c r="AC935" s="50"/>
      <c r="AD935" s="50"/>
      <c r="AE935" s="50"/>
      <c r="AG935" s="61"/>
      <c r="AN935" s="50"/>
      <c r="AO935" s="50"/>
      <c r="AP935" s="50"/>
      <c r="AQ935" s="50"/>
      <c r="AR935" s="50"/>
      <c r="AS935" s="50"/>
      <c r="AT935" s="50"/>
      <c r="AU935" s="50"/>
    </row>
    <row r="936" spans="3:64" x14ac:dyDescent="0.2">
      <c r="C936" s="6"/>
      <c r="D936" s="6"/>
      <c r="AA936" s="50"/>
      <c r="AB936" s="50"/>
      <c r="AC936" s="50"/>
      <c r="AD936" s="50"/>
      <c r="AE936" s="50"/>
      <c r="AG936" s="61"/>
      <c r="AN936" s="50"/>
      <c r="AO936" s="50"/>
      <c r="AP936" s="50"/>
      <c r="AQ936" s="50"/>
      <c r="AR936" s="50"/>
      <c r="AS936" s="50"/>
      <c r="AT936" s="50"/>
      <c r="AU936" s="50"/>
      <c r="AV936" s="50"/>
      <c r="AW936" s="50"/>
      <c r="AX936" s="50"/>
      <c r="AY936" s="50"/>
      <c r="AZ936" s="50"/>
      <c r="BA936" s="50"/>
      <c r="BB936" s="50"/>
      <c r="BC936" s="50"/>
      <c r="BD936" s="50"/>
      <c r="BE936" s="50"/>
      <c r="BF936" s="50"/>
      <c r="BG936" s="50"/>
      <c r="BH936" s="50"/>
      <c r="BI936" s="50"/>
      <c r="BJ936" s="50"/>
      <c r="BK936" s="50"/>
      <c r="BL936" s="50"/>
    </row>
    <row r="937" spans="3:64" x14ac:dyDescent="0.2">
      <c r="C937" s="6"/>
      <c r="D937" s="6"/>
      <c r="AA937" s="50"/>
      <c r="AB937" s="50"/>
      <c r="AC937" s="50"/>
      <c r="AD937" s="50"/>
      <c r="AE937" s="50"/>
      <c r="AG937" s="61"/>
      <c r="AN937" s="50"/>
      <c r="AO937" s="50"/>
      <c r="AP937" s="50"/>
      <c r="AQ937" s="50"/>
      <c r="AR937" s="50"/>
      <c r="AS937" s="50"/>
      <c r="AT937" s="50"/>
      <c r="AU937" s="50"/>
    </row>
    <row r="938" spans="3:64" x14ac:dyDescent="0.2">
      <c r="C938" s="6"/>
      <c r="D938" s="6"/>
      <c r="AA938" s="50"/>
      <c r="AB938" s="50"/>
      <c r="AC938" s="50"/>
      <c r="AD938" s="50"/>
      <c r="AE938" s="50"/>
      <c r="AG938" s="61"/>
      <c r="AN938" s="50"/>
      <c r="AO938" s="50"/>
      <c r="AP938" s="50"/>
      <c r="AQ938" s="50"/>
      <c r="AR938" s="50"/>
      <c r="AS938" s="50"/>
      <c r="AT938" s="50"/>
      <c r="AU938" s="50"/>
    </row>
    <row r="939" spans="3:64" x14ac:dyDescent="0.2">
      <c r="C939" s="6"/>
      <c r="D939" s="6"/>
      <c r="AA939" s="50"/>
      <c r="AB939" s="50"/>
      <c r="AC939" s="50"/>
      <c r="AD939" s="50"/>
      <c r="AE939" s="50"/>
      <c r="AG939" s="61"/>
      <c r="AN939" s="50"/>
      <c r="AO939" s="50"/>
      <c r="AP939" s="50"/>
      <c r="AQ939" s="50"/>
      <c r="AR939" s="50"/>
      <c r="AS939" s="50"/>
      <c r="AT939" s="50"/>
      <c r="AU939" s="50"/>
    </row>
    <row r="940" spans="3:64" x14ac:dyDescent="0.2">
      <c r="C940" s="6"/>
      <c r="D940" s="6"/>
      <c r="AA940" s="50"/>
      <c r="AB940" s="50"/>
      <c r="AC940" s="50"/>
      <c r="AD940" s="50"/>
      <c r="AE940" s="50"/>
      <c r="AG940" s="61"/>
      <c r="AN940" s="50"/>
      <c r="AO940" s="50"/>
      <c r="AP940" s="50"/>
      <c r="AQ940" s="50"/>
      <c r="AR940" s="50"/>
      <c r="AS940" s="50"/>
      <c r="AT940" s="50"/>
      <c r="AU940" s="50"/>
    </row>
    <row r="941" spans="3:64" x14ac:dyDescent="0.2">
      <c r="C941" s="6"/>
      <c r="D941" s="6"/>
      <c r="AA941" s="50"/>
      <c r="AB941" s="50"/>
      <c r="AC941" s="50"/>
      <c r="AD941" s="50"/>
      <c r="AE941" s="50"/>
      <c r="AG941" s="61"/>
      <c r="AN941" s="50"/>
      <c r="AO941" s="50"/>
      <c r="AP941" s="50"/>
      <c r="AQ941" s="50"/>
      <c r="AR941" s="50"/>
      <c r="AS941" s="50"/>
      <c r="AT941" s="50"/>
      <c r="AU941" s="50"/>
    </row>
    <row r="942" spans="3:64" x14ac:dyDescent="0.2">
      <c r="C942" s="6"/>
      <c r="D942" s="6"/>
      <c r="AA942" s="50"/>
      <c r="AB942" s="50"/>
      <c r="AC942" s="50"/>
      <c r="AD942" s="50"/>
      <c r="AE942" s="50"/>
      <c r="AG942" s="61"/>
      <c r="AN942" s="50"/>
      <c r="AO942" s="50"/>
      <c r="AP942" s="50"/>
      <c r="AQ942" s="50"/>
      <c r="AR942" s="50"/>
      <c r="AS942" s="50"/>
      <c r="AT942" s="50"/>
      <c r="AU942" s="50"/>
    </row>
    <row r="943" spans="3:64" x14ac:dyDescent="0.2">
      <c r="C943" s="6"/>
      <c r="D943" s="6"/>
      <c r="AA943" s="50"/>
      <c r="AB943" s="50"/>
      <c r="AC943" s="50"/>
      <c r="AD943" s="50"/>
      <c r="AE943" s="50"/>
      <c r="AG943" s="61"/>
      <c r="AN943" s="50"/>
      <c r="AO943" s="50"/>
      <c r="AP943" s="50"/>
      <c r="AQ943" s="50"/>
      <c r="AR943" s="50"/>
      <c r="AS943" s="50"/>
      <c r="AT943" s="50"/>
      <c r="AU943" s="50"/>
      <c r="AV943" s="50"/>
      <c r="AW943" s="50"/>
      <c r="AX943" s="50"/>
      <c r="AY943" s="50"/>
      <c r="AZ943" s="50"/>
      <c r="BA943" s="50"/>
      <c r="BB943" s="50"/>
      <c r="BC943" s="50"/>
      <c r="BD943" s="50"/>
      <c r="BE943" s="50"/>
      <c r="BF943" s="50"/>
      <c r="BG943" s="50"/>
      <c r="BH943" s="50"/>
      <c r="BI943" s="50"/>
      <c r="BJ943" s="50"/>
      <c r="BK943" s="50"/>
      <c r="BL943" s="50"/>
    </row>
    <row r="944" spans="3:64" x14ac:dyDescent="0.2">
      <c r="C944" s="6"/>
      <c r="D944" s="6"/>
      <c r="AA944" s="50"/>
      <c r="AB944" s="50"/>
      <c r="AC944" s="50"/>
      <c r="AD944" s="50"/>
      <c r="AE944" s="50"/>
      <c r="AG944" s="61"/>
      <c r="AN944" s="50"/>
      <c r="AO944" s="50"/>
      <c r="AP944" s="50"/>
      <c r="AQ944" s="50"/>
      <c r="AR944" s="50"/>
      <c r="AS944" s="50"/>
      <c r="AT944" s="50"/>
      <c r="AU944" s="50"/>
    </row>
    <row r="945" spans="3:64" x14ac:dyDescent="0.2">
      <c r="C945" s="6"/>
      <c r="D945" s="6"/>
      <c r="AA945" s="50"/>
      <c r="AB945" s="50"/>
      <c r="AC945" s="50"/>
      <c r="AD945" s="50"/>
      <c r="AE945" s="50"/>
      <c r="AG945" s="61"/>
      <c r="AN945" s="50"/>
      <c r="AO945" s="50"/>
      <c r="AP945" s="50"/>
      <c r="AQ945" s="50"/>
      <c r="AR945" s="50"/>
      <c r="AS945" s="50"/>
      <c r="AT945" s="50"/>
      <c r="AU945" s="50"/>
    </row>
    <row r="946" spans="3:64" x14ac:dyDescent="0.2">
      <c r="C946" s="6"/>
      <c r="D946" s="6"/>
      <c r="AA946" s="50"/>
      <c r="AB946" s="50"/>
      <c r="AC946" s="50"/>
      <c r="AD946" s="50"/>
      <c r="AE946" s="50"/>
      <c r="AG946" s="61"/>
      <c r="AN946" s="50"/>
      <c r="AO946" s="50"/>
      <c r="AP946" s="50"/>
      <c r="AQ946" s="50"/>
      <c r="AR946" s="50"/>
      <c r="AS946" s="50"/>
      <c r="AT946" s="50"/>
      <c r="AU946" s="50"/>
    </row>
    <row r="947" spans="3:64" x14ac:dyDescent="0.2">
      <c r="C947" s="6"/>
      <c r="D947" s="6"/>
      <c r="AA947" s="50"/>
      <c r="AB947" s="50"/>
      <c r="AC947" s="50"/>
      <c r="AD947" s="50"/>
      <c r="AE947" s="50"/>
      <c r="AG947" s="61"/>
      <c r="AN947" s="50"/>
      <c r="AO947" s="50"/>
      <c r="AP947" s="50"/>
      <c r="AQ947" s="50"/>
      <c r="AR947" s="50"/>
      <c r="AS947" s="50"/>
      <c r="AT947" s="50"/>
      <c r="AU947" s="50"/>
    </row>
    <row r="948" spans="3:64" x14ac:dyDescent="0.2">
      <c r="C948" s="6"/>
      <c r="D948" s="6"/>
      <c r="AA948" s="50"/>
      <c r="AB948" s="50"/>
      <c r="AC948" s="50"/>
      <c r="AD948" s="50"/>
      <c r="AE948" s="50"/>
      <c r="AG948" s="61"/>
      <c r="AN948" s="50"/>
      <c r="AO948" s="50"/>
      <c r="AP948" s="50"/>
      <c r="AQ948" s="50"/>
      <c r="AR948" s="50"/>
      <c r="AS948" s="50"/>
      <c r="AT948" s="50"/>
      <c r="AU948" s="50"/>
    </row>
    <row r="949" spans="3:64" x14ac:dyDescent="0.2">
      <c r="C949" s="6"/>
      <c r="D949" s="6"/>
      <c r="AA949" s="50"/>
      <c r="AB949" s="50"/>
      <c r="AC949" s="50"/>
      <c r="AD949" s="50"/>
      <c r="AE949" s="50"/>
      <c r="AG949" s="61"/>
      <c r="AN949" s="50"/>
      <c r="AO949" s="50"/>
      <c r="AP949" s="50"/>
      <c r="AQ949" s="50"/>
      <c r="AR949" s="50"/>
      <c r="AS949" s="50"/>
      <c r="AT949" s="50"/>
      <c r="AU949" s="50"/>
      <c r="AV949" s="50"/>
      <c r="AW949" s="50"/>
      <c r="AX949" s="50"/>
      <c r="AY949" s="50"/>
      <c r="AZ949" s="50"/>
      <c r="BA949" s="50"/>
      <c r="BB949" s="50"/>
      <c r="BC949" s="50"/>
      <c r="BD949" s="50"/>
      <c r="BE949" s="50"/>
      <c r="BF949" s="50"/>
      <c r="BG949" s="50"/>
      <c r="BH949" s="50"/>
      <c r="BI949" s="50"/>
      <c r="BJ949" s="50"/>
      <c r="BK949" s="50"/>
      <c r="BL949" s="50"/>
    </row>
    <row r="950" spans="3:64" x14ac:dyDescent="0.2">
      <c r="C950" s="6"/>
      <c r="D950" s="6"/>
      <c r="AA950" s="50"/>
      <c r="AB950" s="50"/>
      <c r="AC950" s="50"/>
      <c r="AD950" s="50"/>
      <c r="AE950" s="50"/>
      <c r="AG950" s="61"/>
      <c r="AN950" s="50"/>
      <c r="AO950" s="50"/>
      <c r="AP950" s="50"/>
      <c r="AQ950" s="50"/>
      <c r="AR950" s="50"/>
      <c r="AS950" s="50"/>
      <c r="AT950" s="50"/>
      <c r="AU950" s="50"/>
    </row>
    <row r="951" spans="3:64" x14ac:dyDescent="0.2">
      <c r="C951" s="6"/>
      <c r="D951" s="6"/>
      <c r="AA951" s="50"/>
      <c r="AB951" s="50"/>
      <c r="AC951" s="50"/>
      <c r="AD951" s="50"/>
      <c r="AE951" s="50"/>
      <c r="AG951" s="61"/>
      <c r="AN951" s="50"/>
      <c r="AO951" s="50"/>
      <c r="AP951" s="50"/>
      <c r="AQ951" s="50"/>
      <c r="AR951" s="50"/>
      <c r="AS951" s="50"/>
      <c r="AT951" s="50"/>
      <c r="AU951" s="50"/>
      <c r="AV951" s="50"/>
      <c r="AW951" s="50"/>
      <c r="AX951" s="50"/>
      <c r="AY951" s="50"/>
      <c r="AZ951" s="50"/>
      <c r="BA951" s="50"/>
      <c r="BB951" s="50"/>
      <c r="BC951" s="50"/>
      <c r="BD951" s="50"/>
      <c r="BE951" s="50"/>
      <c r="BF951" s="50"/>
      <c r="BG951" s="50"/>
      <c r="BH951" s="50"/>
      <c r="BI951" s="50"/>
      <c r="BJ951" s="50"/>
      <c r="BK951" s="50"/>
      <c r="BL951" s="50"/>
    </row>
    <row r="952" spans="3:64" x14ac:dyDescent="0.2">
      <c r="C952" s="6"/>
      <c r="D952" s="6"/>
      <c r="AA952" s="50"/>
      <c r="AB952" s="50"/>
      <c r="AC952" s="50"/>
      <c r="AD952" s="50"/>
      <c r="AE952" s="50"/>
      <c r="AG952" s="61"/>
      <c r="AN952" s="50"/>
      <c r="AO952" s="50"/>
      <c r="AP952" s="50"/>
      <c r="AQ952" s="50"/>
      <c r="AR952" s="50"/>
      <c r="AS952" s="50"/>
      <c r="AT952" s="50"/>
      <c r="AU952" s="50"/>
    </row>
    <row r="953" spans="3:64" x14ac:dyDescent="0.2">
      <c r="C953" s="6"/>
      <c r="D953" s="6"/>
      <c r="AA953" s="50"/>
      <c r="AB953" s="50"/>
      <c r="AC953" s="50"/>
      <c r="AD953" s="50"/>
      <c r="AE953" s="50"/>
      <c r="AG953" s="61"/>
      <c r="AN953" s="50"/>
      <c r="AO953" s="50"/>
      <c r="AP953" s="50"/>
      <c r="AQ953" s="50"/>
      <c r="AR953" s="50"/>
      <c r="AS953" s="50"/>
      <c r="AT953" s="50"/>
      <c r="AU953" s="50"/>
      <c r="AV953" s="50"/>
    </row>
    <row r="954" spans="3:64" x14ac:dyDescent="0.2">
      <c r="C954" s="6"/>
      <c r="D954" s="6"/>
      <c r="AA954" s="50"/>
      <c r="AB954" s="50"/>
      <c r="AC954" s="50"/>
      <c r="AD954" s="50"/>
      <c r="AE954" s="50"/>
      <c r="AG954" s="61"/>
      <c r="AN954" s="50"/>
      <c r="AO954" s="50"/>
      <c r="AP954" s="50"/>
      <c r="AQ954" s="50"/>
      <c r="AR954" s="50"/>
      <c r="AS954" s="50"/>
      <c r="AT954" s="50"/>
      <c r="AU954" s="50"/>
    </row>
    <row r="955" spans="3:64" x14ac:dyDescent="0.2">
      <c r="C955" s="6"/>
      <c r="D955" s="6"/>
      <c r="AA955" s="50"/>
      <c r="AB955" s="50"/>
      <c r="AC955" s="50"/>
      <c r="AD955" s="50"/>
      <c r="AE955" s="50"/>
      <c r="AG955" s="61"/>
      <c r="AN955" s="50"/>
      <c r="AO955" s="50"/>
      <c r="AP955" s="50"/>
      <c r="AQ955" s="50"/>
      <c r="AR955" s="50"/>
      <c r="AS955" s="50"/>
      <c r="AT955" s="50"/>
      <c r="AU955" s="50"/>
    </row>
    <row r="956" spans="3:64" x14ac:dyDescent="0.2">
      <c r="C956" s="6"/>
      <c r="D956" s="6"/>
      <c r="AA956" s="50"/>
      <c r="AB956" s="50"/>
      <c r="AC956" s="50"/>
      <c r="AD956" s="50"/>
      <c r="AE956" s="50"/>
      <c r="AG956" s="61"/>
      <c r="AN956" s="50"/>
      <c r="AO956" s="50"/>
      <c r="AP956" s="50"/>
      <c r="AQ956" s="50"/>
      <c r="AR956" s="50"/>
      <c r="AS956" s="50"/>
      <c r="AT956" s="50"/>
      <c r="AU956" s="50"/>
    </row>
    <row r="957" spans="3:64" x14ac:dyDescent="0.2">
      <c r="C957" s="6"/>
      <c r="D957" s="6"/>
      <c r="AA957" s="50"/>
      <c r="AB957" s="50"/>
      <c r="AC957" s="50"/>
      <c r="AD957" s="50"/>
      <c r="AE957" s="50"/>
      <c r="AG957" s="61"/>
      <c r="AN957" s="50"/>
      <c r="AO957" s="50"/>
      <c r="AP957" s="50"/>
      <c r="AQ957" s="50"/>
      <c r="AR957" s="50"/>
      <c r="AS957" s="50"/>
      <c r="AT957" s="50"/>
      <c r="AU957" s="50"/>
    </row>
    <row r="958" spans="3:64" x14ac:dyDescent="0.2">
      <c r="C958" s="6"/>
      <c r="D958" s="6"/>
      <c r="AA958" s="50"/>
      <c r="AB958" s="50"/>
      <c r="AC958" s="50"/>
      <c r="AD958" s="50"/>
      <c r="AE958" s="50"/>
      <c r="AG958" s="61"/>
      <c r="AN958" s="50"/>
      <c r="AO958" s="50"/>
      <c r="AP958" s="50"/>
      <c r="AQ958" s="50"/>
      <c r="AR958" s="50"/>
      <c r="AS958" s="50"/>
      <c r="AT958" s="50"/>
      <c r="AU958" s="50"/>
    </row>
    <row r="959" spans="3:64" x14ac:dyDescent="0.2">
      <c r="C959" s="6"/>
      <c r="D959" s="6"/>
      <c r="AA959" s="50"/>
      <c r="AB959" s="50"/>
      <c r="AC959" s="50"/>
      <c r="AD959" s="50"/>
      <c r="AE959" s="50"/>
      <c r="AG959" s="61"/>
      <c r="AN959" s="50"/>
      <c r="AO959" s="50"/>
      <c r="AP959" s="50"/>
      <c r="AQ959" s="50"/>
      <c r="AR959" s="50"/>
      <c r="AS959" s="50"/>
      <c r="AT959" s="50"/>
      <c r="AU959" s="50"/>
      <c r="AV959" s="50"/>
    </row>
    <row r="960" spans="3:64" x14ac:dyDescent="0.2">
      <c r="C960" s="6"/>
      <c r="D960" s="6"/>
      <c r="AA960" s="50"/>
      <c r="AB960" s="50"/>
      <c r="AC960" s="50"/>
      <c r="AD960" s="50"/>
      <c r="AE960" s="50"/>
      <c r="AG960" s="61"/>
      <c r="AN960" s="50"/>
      <c r="AO960" s="50"/>
      <c r="AP960" s="50"/>
      <c r="AQ960" s="50"/>
      <c r="AR960" s="50"/>
      <c r="AS960" s="50"/>
      <c r="AT960" s="50"/>
      <c r="AU960" s="50"/>
    </row>
    <row r="961" spans="3:48" x14ac:dyDescent="0.2">
      <c r="C961" s="6"/>
      <c r="D961" s="6"/>
      <c r="AA961" s="50"/>
      <c r="AB961" s="50"/>
      <c r="AC961" s="50"/>
      <c r="AD961" s="50"/>
      <c r="AE961" s="50"/>
      <c r="AG961" s="61"/>
      <c r="AN961" s="50"/>
      <c r="AO961" s="50"/>
      <c r="AP961" s="50"/>
      <c r="AQ961" s="50"/>
      <c r="AR961" s="50"/>
      <c r="AS961" s="50"/>
      <c r="AT961" s="50"/>
      <c r="AU961" s="50"/>
    </row>
    <row r="962" spans="3:48" x14ac:dyDescent="0.2">
      <c r="C962" s="6"/>
      <c r="D962" s="6"/>
      <c r="AA962" s="50"/>
      <c r="AB962" s="50"/>
      <c r="AC962" s="50"/>
      <c r="AD962" s="50"/>
      <c r="AE962" s="50"/>
      <c r="AG962" s="61"/>
      <c r="AN962" s="50"/>
      <c r="AO962" s="50"/>
      <c r="AP962" s="50"/>
      <c r="AQ962" s="50"/>
      <c r="AR962" s="50"/>
      <c r="AS962" s="50"/>
      <c r="AT962" s="50"/>
      <c r="AU962" s="50"/>
    </row>
    <row r="963" spans="3:48" x14ac:dyDescent="0.2">
      <c r="C963" s="6"/>
      <c r="D963" s="6"/>
      <c r="AA963" s="50"/>
      <c r="AB963" s="50"/>
      <c r="AC963" s="50"/>
      <c r="AD963" s="50"/>
      <c r="AE963" s="50"/>
      <c r="AG963" s="61"/>
      <c r="AN963" s="50"/>
      <c r="AO963" s="50"/>
      <c r="AP963" s="50"/>
      <c r="AQ963" s="50"/>
      <c r="AR963" s="50"/>
      <c r="AS963" s="50"/>
      <c r="AT963" s="50"/>
      <c r="AU963" s="50"/>
    </row>
    <row r="964" spans="3:48" x14ac:dyDescent="0.2">
      <c r="C964" s="6"/>
      <c r="D964" s="6"/>
      <c r="AA964" s="50"/>
      <c r="AB964" s="50"/>
      <c r="AC964" s="50"/>
      <c r="AD964" s="50"/>
      <c r="AE964" s="50"/>
      <c r="AG964" s="61"/>
      <c r="AN964" s="50"/>
      <c r="AO964" s="50"/>
      <c r="AP964" s="50"/>
      <c r="AQ964" s="50"/>
      <c r="AR964" s="50"/>
      <c r="AS964" s="50"/>
      <c r="AT964" s="50"/>
      <c r="AU964" s="50"/>
    </row>
    <row r="965" spans="3:48" x14ac:dyDescent="0.2">
      <c r="C965" s="6"/>
      <c r="D965" s="6"/>
      <c r="AA965" s="50"/>
      <c r="AB965" s="50"/>
      <c r="AC965" s="50"/>
      <c r="AD965" s="50"/>
      <c r="AE965" s="50"/>
      <c r="AG965" s="61"/>
      <c r="AN965" s="50"/>
      <c r="AO965" s="50"/>
      <c r="AP965" s="50"/>
      <c r="AQ965" s="50"/>
      <c r="AR965" s="50"/>
      <c r="AS965" s="50"/>
      <c r="AT965" s="50"/>
      <c r="AU965" s="50"/>
    </row>
    <row r="966" spans="3:48" x14ac:dyDescent="0.2">
      <c r="C966" s="6"/>
      <c r="D966" s="6"/>
      <c r="AA966" s="50"/>
      <c r="AB966" s="50"/>
      <c r="AC966" s="50"/>
      <c r="AD966" s="50"/>
      <c r="AE966" s="50"/>
      <c r="AG966" s="61"/>
      <c r="AN966" s="50"/>
      <c r="AO966" s="50"/>
      <c r="AP966" s="50"/>
      <c r="AQ966" s="50"/>
      <c r="AR966" s="50"/>
      <c r="AS966" s="50"/>
      <c r="AT966" s="50"/>
      <c r="AU966" s="50"/>
    </row>
    <row r="967" spans="3:48" x14ac:dyDescent="0.2">
      <c r="C967" s="6"/>
      <c r="D967" s="6"/>
      <c r="AA967" s="50"/>
      <c r="AB967" s="50"/>
      <c r="AC967" s="50"/>
      <c r="AD967" s="50"/>
      <c r="AE967" s="50"/>
      <c r="AG967" s="61"/>
      <c r="AN967" s="50"/>
      <c r="AO967" s="50"/>
      <c r="AP967" s="50"/>
      <c r="AQ967" s="50"/>
      <c r="AR967" s="50"/>
      <c r="AS967" s="50"/>
      <c r="AT967" s="50"/>
      <c r="AU967" s="50"/>
    </row>
    <row r="968" spans="3:48" x14ac:dyDescent="0.2">
      <c r="C968" s="6"/>
      <c r="D968" s="6"/>
      <c r="AA968" s="50"/>
      <c r="AB968" s="50"/>
      <c r="AC968" s="50"/>
      <c r="AD968" s="50"/>
      <c r="AE968" s="50"/>
      <c r="AG968" s="61"/>
      <c r="AN968" s="50"/>
      <c r="AO968" s="50"/>
      <c r="AP968" s="50"/>
      <c r="AQ968" s="50"/>
      <c r="AR968" s="50"/>
      <c r="AS968" s="50"/>
      <c r="AT968" s="50"/>
      <c r="AU968" s="50"/>
    </row>
    <row r="969" spans="3:48" x14ac:dyDescent="0.2">
      <c r="C969" s="6"/>
      <c r="D969" s="6"/>
      <c r="AA969" s="50"/>
      <c r="AB969" s="50"/>
      <c r="AC969" s="50"/>
      <c r="AD969" s="50"/>
      <c r="AE969" s="50"/>
      <c r="AG969" s="61"/>
      <c r="AN969" s="50"/>
      <c r="AO969" s="50"/>
      <c r="AP969" s="50"/>
      <c r="AQ969" s="50"/>
      <c r="AR969" s="50"/>
      <c r="AS969" s="50"/>
      <c r="AT969" s="50"/>
      <c r="AU969" s="50"/>
    </row>
    <row r="970" spans="3:48" x14ac:dyDescent="0.2">
      <c r="C970" s="6"/>
      <c r="D970" s="6"/>
      <c r="AA970" s="50"/>
      <c r="AB970" s="50"/>
      <c r="AC970" s="50"/>
      <c r="AD970" s="50"/>
      <c r="AE970" s="50"/>
      <c r="AG970" s="61"/>
      <c r="AN970" s="50"/>
      <c r="AO970" s="50"/>
      <c r="AP970" s="50"/>
      <c r="AQ970" s="50"/>
      <c r="AR970" s="50"/>
      <c r="AS970" s="50"/>
      <c r="AT970" s="50"/>
      <c r="AU970" s="50"/>
      <c r="AV970" s="50"/>
    </row>
    <row r="971" spans="3:48" x14ac:dyDescent="0.2">
      <c r="C971" s="6"/>
      <c r="D971" s="6"/>
      <c r="AA971" s="50"/>
      <c r="AB971" s="50"/>
      <c r="AC971" s="50"/>
      <c r="AD971" s="50"/>
      <c r="AE971" s="50"/>
      <c r="AG971" s="61"/>
      <c r="AN971" s="50"/>
      <c r="AO971" s="50"/>
      <c r="AP971" s="50"/>
      <c r="AQ971" s="50"/>
      <c r="AR971" s="50"/>
      <c r="AS971" s="50"/>
      <c r="AT971" s="50"/>
      <c r="AU971" s="50"/>
    </row>
    <row r="972" spans="3:48" x14ac:dyDescent="0.2">
      <c r="C972" s="6"/>
      <c r="D972" s="6"/>
      <c r="AA972" s="50"/>
      <c r="AB972" s="50"/>
      <c r="AC972" s="50"/>
      <c r="AD972" s="50"/>
      <c r="AE972" s="50"/>
      <c r="AG972" s="61"/>
      <c r="AN972" s="50"/>
      <c r="AO972" s="50"/>
      <c r="AP972" s="50"/>
      <c r="AQ972" s="50"/>
      <c r="AR972" s="50"/>
      <c r="AS972" s="50"/>
      <c r="AT972" s="50"/>
      <c r="AU972" s="50"/>
    </row>
    <row r="973" spans="3:48" x14ac:dyDescent="0.2">
      <c r="C973" s="6"/>
      <c r="D973" s="6"/>
      <c r="AA973" s="50"/>
      <c r="AB973" s="50"/>
      <c r="AC973" s="50"/>
      <c r="AD973" s="50"/>
      <c r="AE973" s="50"/>
      <c r="AG973" s="61"/>
      <c r="AN973" s="50"/>
      <c r="AO973" s="50"/>
      <c r="AP973" s="50"/>
      <c r="AQ973" s="50"/>
      <c r="AR973" s="50"/>
      <c r="AS973" s="50"/>
      <c r="AT973" s="50"/>
      <c r="AU973" s="50"/>
    </row>
    <row r="974" spans="3:48" x14ac:dyDescent="0.2">
      <c r="C974" s="6"/>
      <c r="D974" s="6"/>
      <c r="AA974" s="50"/>
      <c r="AB974" s="50"/>
      <c r="AC974" s="50"/>
      <c r="AD974" s="50"/>
      <c r="AE974" s="50"/>
      <c r="AG974" s="61"/>
      <c r="AN974" s="50"/>
      <c r="AO974" s="50"/>
      <c r="AP974" s="50"/>
      <c r="AQ974" s="50"/>
      <c r="AR974" s="50"/>
      <c r="AS974" s="50"/>
      <c r="AT974" s="50"/>
      <c r="AU974" s="50"/>
    </row>
    <row r="975" spans="3:48" x14ac:dyDescent="0.2">
      <c r="C975" s="6"/>
      <c r="D975" s="6"/>
      <c r="AA975" s="50"/>
      <c r="AB975" s="50"/>
      <c r="AC975" s="50"/>
      <c r="AD975" s="50"/>
      <c r="AE975" s="50"/>
      <c r="AG975" s="61"/>
      <c r="AN975" s="50"/>
      <c r="AO975" s="50"/>
      <c r="AP975" s="50"/>
      <c r="AQ975" s="50"/>
      <c r="AR975" s="50"/>
      <c r="AS975" s="50"/>
      <c r="AT975" s="50"/>
      <c r="AU975" s="50"/>
    </row>
    <row r="976" spans="3:48" x14ac:dyDescent="0.2">
      <c r="C976" s="6"/>
      <c r="D976" s="6"/>
      <c r="AA976" s="50"/>
      <c r="AB976" s="50"/>
      <c r="AC976" s="50"/>
      <c r="AD976" s="50"/>
      <c r="AE976" s="50"/>
      <c r="AG976" s="61"/>
      <c r="AN976" s="50"/>
      <c r="AO976" s="50"/>
      <c r="AP976" s="50"/>
      <c r="AQ976" s="50"/>
      <c r="AR976" s="50"/>
      <c r="AS976" s="50"/>
      <c r="AT976" s="50"/>
      <c r="AU976" s="50"/>
      <c r="AV976" s="50"/>
    </row>
    <row r="977" spans="3:64" x14ac:dyDescent="0.2">
      <c r="C977" s="6"/>
      <c r="D977" s="6"/>
      <c r="AA977" s="50"/>
      <c r="AB977" s="50"/>
      <c r="AC977" s="50"/>
      <c r="AD977" s="50"/>
      <c r="AE977" s="50"/>
      <c r="AG977" s="61"/>
      <c r="AN977" s="50"/>
      <c r="AO977" s="50"/>
      <c r="AP977" s="50"/>
      <c r="AQ977" s="50"/>
      <c r="AR977" s="50"/>
      <c r="AS977" s="50"/>
      <c r="AT977" s="50"/>
      <c r="AU977" s="50"/>
    </row>
    <row r="978" spans="3:64" x14ac:dyDescent="0.2">
      <c r="C978" s="6"/>
      <c r="D978" s="6"/>
      <c r="AA978" s="50"/>
      <c r="AB978" s="50"/>
      <c r="AC978" s="50"/>
      <c r="AD978" s="50"/>
      <c r="AE978" s="50"/>
      <c r="AG978" s="61"/>
      <c r="AN978" s="50"/>
      <c r="AO978" s="50"/>
      <c r="AP978" s="50"/>
      <c r="AQ978" s="50"/>
      <c r="AR978" s="50"/>
      <c r="AS978" s="50"/>
      <c r="AT978" s="50"/>
      <c r="AU978" s="50"/>
    </row>
    <row r="979" spans="3:64" x14ac:dyDescent="0.2">
      <c r="C979" s="6"/>
      <c r="D979" s="6"/>
      <c r="AA979" s="50"/>
      <c r="AB979" s="50"/>
      <c r="AC979" s="50"/>
      <c r="AD979" s="50"/>
      <c r="AE979" s="50"/>
      <c r="AG979" s="61"/>
      <c r="AN979" s="50"/>
      <c r="AO979" s="50"/>
      <c r="AP979" s="50"/>
      <c r="AQ979" s="50"/>
      <c r="AR979" s="50"/>
      <c r="AS979" s="50"/>
      <c r="AT979" s="50"/>
      <c r="AU979" s="50"/>
    </row>
    <row r="980" spans="3:64" x14ac:dyDescent="0.2">
      <c r="C980" s="6"/>
      <c r="D980" s="6"/>
      <c r="AA980" s="50"/>
      <c r="AB980" s="50"/>
      <c r="AC980" s="50"/>
      <c r="AD980" s="50"/>
      <c r="AE980" s="50"/>
      <c r="AG980" s="61"/>
      <c r="AN980" s="50"/>
      <c r="AO980" s="50"/>
      <c r="AP980" s="50"/>
      <c r="AQ980" s="50"/>
      <c r="AR980" s="50"/>
      <c r="AS980" s="50"/>
      <c r="AT980" s="50"/>
      <c r="AU980" s="50"/>
    </row>
    <row r="981" spans="3:64" x14ac:dyDescent="0.2">
      <c r="C981" s="6"/>
      <c r="D981" s="6"/>
      <c r="AA981" s="50"/>
      <c r="AB981" s="50"/>
      <c r="AC981" s="50"/>
      <c r="AD981" s="50"/>
      <c r="AE981" s="50"/>
      <c r="AG981" s="61"/>
      <c r="AN981" s="50"/>
      <c r="AO981" s="50"/>
      <c r="AP981" s="50"/>
      <c r="AQ981" s="50"/>
      <c r="AR981" s="50"/>
      <c r="AS981" s="50"/>
      <c r="AT981" s="50"/>
      <c r="AU981" s="50"/>
    </row>
    <row r="982" spans="3:64" x14ac:dyDescent="0.2">
      <c r="C982" s="6"/>
      <c r="D982" s="6"/>
      <c r="AA982" s="50"/>
      <c r="AB982" s="50"/>
      <c r="AC982" s="50"/>
      <c r="AD982" s="50"/>
      <c r="AE982" s="50"/>
      <c r="AG982" s="61"/>
      <c r="AN982" s="50"/>
      <c r="AO982" s="50"/>
      <c r="AP982" s="50"/>
      <c r="AQ982" s="50"/>
      <c r="AR982" s="50"/>
      <c r="AS982" s="50"/>
      <c r="AT982" s="50"/>
      <c r="AU982" s="50"/>
    </row>
    <row r="983" spans="3:64" x14ac:dyDescent="0.2">
      <c r="C983" s="6"/>
      <c r="D983" s="6"/>
      <c r="AA983" s="50"/>
      <c r="AB983" s="50"/>
      <c r="AC983" s="50"/>
      <c r="AD983" s="50"/>
      <c r="AE983" s="50"/>
      <c r="AG983" s="61"/>
      <c r="AN983" s="50"/>
      <c r="AO983" s="50"/>
      <c r="AP983" s="50"/>
      <c r="AQ983" s="50"/>
      <c r="AR983" s="50"/>
      <c r="AS983" s="50"/>
      <c r="AT983" s="50"/>
      <c r="AU983" s="50"/>
    </row>
    <row r="984" spans="3:64" x14ac:dyDescent="0.2">
      <c r="C984" s="6"/>
      <c r="D984" s="6"/>
      <c r="AA984" s="50"/>
      <c r="AB984" s="50"/>
      <c r="AC984" s="50"/>
      <c r="AD984" s="50"/>
      <c r="AE984" s="50"/>
      <c r="AG984" s="61"/>
      <c r="AN984" s="50"/>
      <c r="AO984" s="50"/>
      <c r="AP984" s="50"/>
      <c r="AQ984" s="50"/>
      <c r="AR984" s="50"/>
      <c r="AS984" s="50"/>
      <c r="AT984" s="50"/>
      <c r="AU984" s="50"/>
    </row>
    <row r="985" spans="3:64" x14ac:dyDescent="0.2">
      <c r="C985" s="6"/>
      <c r="D985" s="6"/>
      <c r="AA985" s="50"/>
      <c r="AB985" s="50"/>
      <c r="AC985" s="50"/>
      <c r="AD985" s="50"/>
      <c r="AE985" s="50"/>
      <c r="AG985" s="61"/>
      <c r="AN985" s="50"/>
      <c r="AO985" s="50"/>
      <c r="AP985" s="50"/>
      <c r="AQ985" s="50"/>
      <c r="AR985" s="50"/>
      <c r="AS985" s="50"/>
      <c r="AT985" s="50"/>
      <c r="AU985" s="50"/>
    </row>
    <row r="986" spans="3:64" x14ac:dyDescent="0.2">
      <c r="C986" s="6"/>
      <c r="D986" s="6"/>
      <c r="AA986" s="50"/>
      <c r="AB986" s="50"/>
      <c r="AC986" s="50"/>
      <c r="AD986" s="50"/>
      <c r="AE986" s="50"/>
      <c r="AG986" s="61"/>
      <c r="AN986" s="50"/>
      <c r="AO986" s="50"/>
      <c r="AP986" s="50"/>
      <c r="AQ986" s="50"/>
      <c r="AR986" s="50"/>
      <c r="AS986" s="50"/>
      <c r="AT986" s="50"/>
      <c r="AU986" s="50"/>
    </row>
    <row r="987" spans="3:64" x14ac:dyDescent="0.2">
      <c r="C987" s="6"/>
      <c r="D987" s="6"/>
      <c r="AA987" s="50"/>
      <c r="AB987" s="50"/>
      <c r="AC987" s="50"/>
      <c r="AD987" s="50"/>
      <c r="AE987" s="50"/>
      <c r="AG987" s="61"/>
      <c r="AN987" s="50"/>
      <c r="AO987" s="50"/>
      <c r="AP987" s="50"/>
      <c r="AQ987" s="50"/>
      <c r="AR987" s="50"/>
      <c r="AS987" s="50"/>
      <c r="AT987" s="50"/>
      <c r="AU987" s="50"/>
    </row>
    <row r="988" spans="3:64" x14ac:dyDescent="0.2">
      <c r="C988" s="6"/>
      <c r="D988" s="6"/>
      <c r="AA988" s="50"/>
      <c r="AB988" s="50"/>
      <c r="AC988" s="50"/>
      <c r="AD988" s="50"/>
      <c r="AE988" s="50"/>
      <c r="AG988" s="61"/>
      <c r="AN988" s="50"/>
      <c r="AO988" s="50"/>
      <c r="AP988" s="50"/>
      <c r="AQ988" s="50"/>
      <c r="AR988" s="50"/>
      <c r="AS988" s="50"/>
      <c r="AT988" s="50"/>
      <c r="AU988" s="50"/>
    </row>
    <row r="989" spans="3:64" x14ac:dyDescent="0.2">
      <c r="C989" s="6"/>
      <c r="D989" s="6"/>
      <c r="AA989" s="50"/>
      <c r="AB989" s="50"/>
      <c r="AC989" s="50"/>
      <c r="AD989" s="50"/>
      <c r="AE989" s="50"/>
      <c r="AG989" s="61"/>
      <c r="AN989" s="50"/>
      <c r="AO989" s="50"/>
      <c r="AP989" s="50"/>
      <c r="AQ989" s="50"/>
      <c r="AR989" s="50"/>
      <c r="AS989" s="50"/>
      <c r="AT989" s="50"/>
      <c r="AU989" s="50"/>
      <c r="AV989" s="50"/>
      <c r="AW989" s="50"/>
      <c r="AX989" s="50"/>
      <c r="AY989" s="50"/>
      <c r="AZ989" s="50"/>
      <c r="BA989" s="50"/>
      <c r="BB989" s="50"/>
      <c r="BC989" s="50"/>
      <c r="BD989" s="50"/>
      <c r="BE989" s="50"/>
      <c r="BF989" s="50"/>
      <c r="BG989" s="50"/>
      <c r="BH989" s="50"/>
      <c r="BI989" s="50"/>
      <c r="BJ989" s="50"/>
      <c r="BK989" s="50"/>
      <c r="BL989" s="50"/>
    </row>
    <row r="990" spans="3:64" x14ac:dyDescent="0.2">
      <c r="C990" s="6"/>
      <c r="D990" s="6"/>
      <c r="AA990" s="50"/>
      <c r="AB990" s="50"/>
      <c r="AC990" s="50"/>
      <c r="AD990" s="50"/>
      <c r="AE990" s="50"/>
      <c r="AG990" s="61"/>
      <c r="AN990" s="50"/>
      <c r="AO990" s="50"/>
      <c r="AP990" s="50"/>
      <c r="AQ990" s="50"/>
      <c r="AR990" s="50"/>
      <c r="AS990" s="50"/>
      <c r="AT990" s="50"/>
      <c r="AU990" s="50"/>
    </row>
    <row r="991" spans="3:64" x14ac:dyDescent="0.2">
      <c r="C991" s="6"/>
      <c r="D991" s="6"/>
      <c r="AA991" s="50"/>
      <c r="AB991" s="50"/>
      <c r="AC991" s="50"/>
      <c r="AD991" s="50"/>
      <c r="AE991" s="50"/>
      <c r="AG991" s="61"/>
      <c r="AN991" s="50"/>
      <c r="AO991" s="50"/>
      <c r="AP991" s="50"/>
      <c r="AQ991" s="50"/>
      <c r="AR991" s="50"/>
      <c r="AS991" s="50"/>
      <c r="AT991" s="50"/>
      <c r="AU991" s="50"/>
    </row>
    <row r="992" spans="3:64" x14ac:dyDescent="0.2">
      <c r="C992" s="6"/>
      <c r="D992" s="6"/>
      <c r="AA992" s="50"/>
      <c r="AB992" s="50"/>
      <c r="AC992" s="50"/>
      <c r="AD992" s="50"/>
      <c r="AE992" s="50"/>
      <c r="AG992" s="61"/>
      <c r="AN992" s="50"/>
      <c r="AO992" s="50"/>
      <c r="AP992" s="50"/>
      <c r="AQ992" s="50"/>
      <c r="AR992" s="50"/>
      <c r="AS992" s="50"/>
      <c r="AT992" s="50"/>
      <c r="AU992" s="50"/>
    </row>
    <row r="993" spans="3:64" x14ac:dyDescent="0.2">
      <c r="C993" s="6"/>
      <c r="D993" s="6"/>
      <c r="AA993" s="50"/>
      <c r="AB993" s="50"/>
      <c r="AC993" s="50"/>
      <c r="AD993" s="50"/>
      <c r="AE993" s="50"/>
      <c r="AG993" s="61"/>
      <c r="AN993" s="50"/>
      <c r="AO993" s="50"/>
      <c r="AP993" s="50"/>
      <c r="AQ993" s="50"/>
      <c r="AR993" s="50"/>
      <c r="AS993" s="50"/>
      <c r="AT993" s="50"/>
      <c r="AU993" s="50"/>
    </row>
    <row r="994" spans="3:64" x14ac:dyDescent="0.2">
      <c r="C994" s="6"/>
      <c r="D994" s="6"/>
      <c r="AA994" s="50"/>
      <c r="AB994" s="50"/>
      <c r="AC994" s="50"/>
      <c r="AD994" s="50"/>
      <c r="AE994" s="50"/>
      <c r="AG994" s="61"/>
      <c r="AN994" s="50"/>
      <c r="AO994" s="50"/>
      <c r="AP994" s="50"/>
      <c r="AQ994" s="50"/>
      <c r="AR994" s="50"/>
      <c r="AS994" s="50"/>
      <c r="AT994" s="50"/>
      <c r="AU994" s="50"/>
    </row>
    <row r="995" spans="3:64" x14ac:dyDescent="0.2">
      <c r="C995" s="6"/>
      <c r="D995" s="6"/>
      <c r="AA995" s="50"/>
      <c r="AB995" s="50"/>
      <c r="AC995" s="50"/>
      <c r="AD995" s="50"/>
      <c r="AE995" s="50"/>
      <c r="AG995" s="61"/>
      <c r="AN995" s="50"/>
      <c r="AO995" s="50"/>
      <c r="AP995" s="50"/>
      <c r="AQ995" s="50"/>
      <c r="AR995" s="50"/>
      <c r="AS995" s="50"/>
      <c r="AT995" s="50"/>
      <c r="AU995" s="50"/>
    </row>
    <row r="996" spans="3:64" x14ac:dyDescent="0.2">
      <c r="C996" s="6"/>
      <c r="D996" s="6"/>
      <c r="AA996" s="50"/>
      <c r="AB996" s="50"/>
      <c r="AC996" s="50"/>
      <c r="AD996" s="50"/>
      <c r="AE996" s="50"/>
      <c r="AG996" s="61"/>
      <c r="AN996" s="50"/>
      <c r="AO996" s="50"/>
      <c r="AP996" s="50"/>
      <c r="AQ996" s="50"/>
      <c r="AR996" s="50"/>
      <c r="AS996" s="50"/>
      <c r="AT996" s="50"/>
      <c r="AU996" s="50"/>
    </row>
    <row r="997" spans="3:64" x14ac:dyDescent="0.2">
      <c r="C997" s="6"/>
      <c r="D997" s="6"/>
      <c r="AA997" s="50"/>
      <c r="AB997" s="50"/>
      <c r="AC997" s="50"/>
      <c r="AD997" s="50"/>
      <c r="AE997" s="50"/>
      <c r="AG997" s="61"/>
      <c r="AN997" s="50"/>
      <c r="AO997" s="50"/>
      <c r="AP997" s="50"/>
      <c r="AQ997" s="50"/>
      <c r="AR997" s="50"/>
      <c r="AS997" s="50"/>
      <c r="AT997" s="50"/>
      <c r="AU997" s="50"/>
    </row>
    <row r="998" spans="3:64" x14ac:dyDescent="0.2">
      <c r="C998" s="6"/>
      <c r="D998" s="6"/>
      <c r="AA998" s="50"/>
      <c r="AB998" s="50"/>
      <c r="AC998" s="50"/>
      <c r="AD998" s="50"/>
      <c r="AE998" s="50"/>
      <c r="AG998" s="61"/>
      <c r="AN998" s="50"/>
      <c r="AO998" s="50"/>
      <c r="AP998" s="50"/>
      <c r="AQ998" s="50"/>
      <c r="AR998" s="50"/>
      <c r="AS998" s="50"/>
      <c r="AT998" s="50"/>
      <c r="AU998" s="50"/>
    </row>
    <row r="999" spans="3:64" x14ac:dyDescent="0.2">
      <c r="C999" s="6"/>
      <c r="D999" s="6"/>
      <c r="AA999" s="50"/>
      <c r="AB999" s="50"/>
      <c r="AC999" s="50"/>
      <c r="AD999" s="50"/>
      <c r="AE999" s="50"/>
      <c r="AG999" s="61"/>
      <c r="AN999" s="50"/>
      <c r="AO999" s="50"/>
      <c r="AP999" s="50"/>
      <c r="AQ999" s="50"/>
      <c r="AR999" s="50"/>
      <c r="AS999" s="50"/>
      <c r="AT999" s="50"/>
      <c r="AU999" s="50"/>
    </row>
    <row r="1000" spans="3:64" x14ac:dyDescent="0.2">
      <c r="C1000" s="6"/>
      <c r="D1000" s="6"/>
      <c r="AA1000" s="50"/>
      <c r="AB1000" s="50"/>
      <c r="AC1000" s="50"/>
      <c r="AD1000" s="50"/>
      <c r="AE1000" s="50"/>
      <c r="AG1000" s="61"/>
      <c r="AN1000" s="50"/>
      <c r="AO1000" s="50"/>
      <c r="AP1000" s="50"/>
      <c r="AQ1000" s="50"/>
      <c r="AR1000" s="50"/>
      <c r="AS1000" s="50"/>
      <c r="AT1000" s="50"/>
      <c r="AU1000" s="50"/>
    </row>
    <row r="1001" spans="3:64" x14ac:dyDescent="0.2">
      <c r="C1001" s="6"/>
      <c r="D1001" s="6"/>
      <c r="AA1001" s="50"/>
      <c r="AB1001" s="50"/>
      <c r="AC1001" s="50"/>
      <c r="AD1001" s="50"/>
      <c r="AE1001" s="50"/>
      <c r="AG1001" s="61"/>
      <c r="AN1001" s="50"/>
      <c r="AO1001" s="50"/>
      <c r="AP1001" s="50"/>
      <c r="AQ1001" s="50"/>
      <c r="AR1001" s="50"/>
      <c r="AS1001" s="50"/>
      <c r="AT1001" s="50"/>
      <c r="AU1001" s="50"/>
    </row>
    <row r="1002" spans="3:64" x14ac:dyDescent="0.2">
      <c r="C1002" s="6"/>
      <c r="D1002" s="6"/>
      <c r="AA1002" s="50"/>
      <c r="AB1002" s="50"/>
      <c r="AC1002" s="50"/>
      <c r="AD1002" s="50"/>
      <c r="AE1002" s="50"/>
      <c r="AG1002" s="61"/>
      <c r="AN1002" s="50"/>
      <c r="AO1002" s="50"/>
      <c r="AP1002" s="50"/>
      <c r="AQ1002" s="50"/>
      <c r="AR1002" s="50"/>
      <c r="AS1002" s="50"/>
      <c r="AT1002" s="50"/>
      <c r="AU1002" s="50"/>
    </row>
    <row r="1003" spans="3:64" x14ac:dyDescent="0.2">
      <c r="C1003" s="6"/>
      <c r="D1003" s="6"/>
      <c r="AA1003" s="50"/>
      <c r="AB1003" s="50"/>
      <c r="AC1003" s="50"/>
      <c r="AD1003" s="50"/>
      <c r="AE1003" s="50"/>
      <c r="AG1003" s="61"/>
      <c r="AN1003" s="50"/>
      <c r="AO1003" s="50"/>
      <c r="AP1003" s="50"/>
      <c r="AQ1003" s="50"/>
      <c r="AR1003" s="50"/>
      <c r="AS1003" s="50"/>
      <c r="AT1003" s="50"/>
      <c r="AU1003" s="50"/>
    </row>
    <row r="1004" spans="3:64" x14ac:dyDescent="0.2">
      <c r="C1004" s="6"/>
      <c r="D1004" s="6"/>
      <c r="AA1004" s="50"/>
      <c r="AB1004" s="50"/>
      <c r="AC1004" s="50"/>
      <c r="AD1004" s="50"/>
      <c r="AE1004" s="50"/>
      <c r="AG1004" s="61"/>
      <c r="AN1004" s="50"/>
      <c r="AO1004" s="50"/>
      <c r="AP1004" s="50"/>
      <c r="AQ1004" s="50"/>
      <c r="AR1004" s="50"/>
      <c r="AS1004" s="50"/>
      <c r="AT1004" s="50"/>
      <c r="AU1004" s="50"/>
    </row>
    <row r="1005" spans="3:64" x14ac:dyDescent="0.2">
      <c r="C1005" s="6"/>
      <c r="D1005" s="6"/>
      <c r="AA1005" s="50"/>
      <c r="AB1005" s="50"/>
      <c r="AC1005" s="50"/>
      <c r="AD1005" s="50"/>
      <c r="AE1005" s="50"/>
      <c r="AG1005" s="61"/>
      <c r="AN1005" s="50"/>
      <c r="AO1005" s="50"/>
      <c r="AP1005" s="50"/>
      <c r="AQ1005" s="50"/>
      <c r="AR1005" s="50"/>
      <c r="AS1005" s="50"/>
      <c r="AT1005" s="50"/>
      <c r="AU1005" s="50"/>
    </row>
    <row r="1006" spans="3:64" x14ac:dyDescent="0.2">
      <c r="C1006" s="6"/>
      <c r="D1006" s="6"/>
      <c r="AA1006" s="50"/>
      <c r="AB1006" s="50"/>
      <c r="AC1006" s="50"/>
      <c r="AD1006" s="50"/>
      <c r="AE1006" s="50"/>
      <c r="AG1006" s="61"/>
      <c r="AN1006" s="50"/>
      <c r="AO1006" s="50"/>
      <c r="AP1006" s="50"/>
      <c r="AQ1006" s="50"/>
      <c r="AR1006" s="50"/>
      <c r="AS1006" s="50"/>
      <c r="AT1006" s="50"/>
      <c r="AU1006" s="50"/>
    </row>
    <row r="1007" spans="3:64" x14ac:dyDescent="0.2">
      <c r="C1007" s="6"/>
      <c r="D1007" s="6"/>
      <c r="AA1007" s="50"/>
      <c r="AB1007" s="50"/>
      <c r="AC1007" s="50"/>
      <c r="AD1007" s="50"/>
      <c r="AE1007" s="50"/>
      <c r="AG1007" s="61"/>
      <c r="AN1007" s="50"/>
      <c r="AO1007" s="50"/>
      <c r="AP1007" s="50"/>
      <c r="AQ1007" s="50"/>
      <c r="AR1007" s="50"/>
      <c r="AS1007" s="50"/>
      <c r="AT1007" s="50"/>
      <c r="AU1007" s="50"/>
      <c r="AV1007" s="50"/>
      <c r="AW1007" s="50"/>
      <c r="AX1007" s="50"/>
      <c r="AY1007" s="50"/>
      <c r="AZ1007" s="50"/>
      <c r="BA1007" s="50"/>
      <c r="BB1007" s="50"/>
      <c r="BC1007" s="50"/>
      <c r="BD1007" s="50"/>
      <c r="BE1007" s="50"/>
      <c r="BF1007" s="50"/>
      <c r="BG1007" s="50"/>
      <c r="BH1007" s="50"/>
      <c r="BI1007" s="50"/>
      <c r="BJ1007" s="50"/>
      <c r="BK1007" s="50"/>
      <c r="BL1007" s="50"/>
    </row>
    <row r="1008" spans="3:64" x14ac:dyDescent="0.2">
      <c r="C1008" s="6"/>
      <c r="D1008" s="6"/>
      <c r="AA1008" s="50"/>
      <c r="AB1008" s="50"/>
      <c r="AC1008" s="50"/>
      <c r="AD1008" s="50"/>
      <c r="AE1008" s="50"/>
      <c r="AG1008" s="61"/>
      <c r="AN1008" s="50"/>
      <c r="AO1008" s="50"/>
      <c r="AP1008" s="50"/>
      <c r="AQ1008" s="50"/>
      <c r="AR1008" s="50"/>
      <c r="AS1008" s="50"/>
      <c r="AT1008" s="50"/>
      <c r="AU1008" s="50"/>
    </row>
    <row r="1009" spans="3:47" x14ac:dyDescent="0.2">
      <c r="C1009" s="6"/>
      <c r="D1009" s="6"/>
      <c r="AA1009" s="50"/>
      <c r="AB1009" s="50"/>
      <c r="AC1009" s="50"/>
      <c r="AD1009" s="50"/>
      <c r="AE1009" s="50"/>
      <c r="AG1009" s="61"/>
      <c r="AN1009" s="50"/>
      <c r="AO1009" s="50"/>
      <c r="AP1009" s="50"/>
      <c r="AQ1009" s="50"/>
      <c r="AR1009" s="50"/>
      <c r="AS1009" s="50"/>
      <c r="AT1009" s="50"/>
      <c r="AU1009" s="50"/>
    </row>
    <row r="1010" spans="3:47" x14ac:dyDescent="0.2">
      <c r="C1010" s="6"/>
      <c r="D1010" s="6"/>
      <c r="AA1010" s="50"/>
      <c r="AB1010" s="50"/>
      <c r="AC1010" s="50"/>
      <c r="AD1010" s="50"/>
      <c r="AE1010" s="50"/>
      <c r="AG1010" s="61"/>
      <c r="AN1010" s="50"/>
      <c r="AO1010" s="50"/>
      <c r="AP1010" s="50"/>
      <c r="AQ1010" s="50"/>
      <c r="AR1010" s="50"/>
      <c r="AS1010" s="50"/>
      <c r="AT1010" s="50"/>
      <c r="AU1010" s="50"/>
    </row>
    <row r="1011" spans="3:47" x14ac:dyDescent="0.2">
      <c r="C1011" s="6"/>
      <c r="D1011" s="6"/>
      <c r="AA1011" s="50"/>
      <c r="AB1011" s="50"/>
      <c r="AC1011" s="50"/>
      <c r="AD1011" s="50"/>
      <c r="AE1011" s="50"/>
      <c r="AG1011" s="61"/>
      <c r="AN1011" s="50"/>
      <c r="AO1011" s="50"/>
      <c r="AP1011" s="50"/>
      <c r="AQ1011" s="50"/>
      <c r="AR1011" s="50"/>
      <c r="AS1011" s="50"/>
      <c r="AT1011" s="50"/>
      <c r="AU1011" s="50"/>
    </row>
    <row r="1012" spans="3:47" x14ac:dyDescent="0.2">
      <c r="C1012" s="6"/>
      <c r="D1012" s="6"/>
      <c r="AA1012" s="50"/>
      <c r="AB1012" s="50"/>
      <c r="AC1012" s="50"/>
      <c r="AD1012" s="50"/>
      <c r="AE1012" s="50"/>
      <c r="AG1012" s="61"/>
      <c r="AN1012" s="50"/>
      <c r="AO1012" s="50"/>
      <c r="AP1012" s="50"/>
      <c r="AQ1012" s="50"/>
      <c r="AR1012" s="50"/>
      <c r="AS1012" s="50"/>
      <c r="AT1012" s="50"/>
      <c r="AU1012" s="50"/>
    </row>
    <row r="1013" spans="3:47" x14ac:dyDescent="0.2">
      <c r="C1013" s="6"/>
      <c r="D1013" s="6"/>
      <c r="AA1013" s="50"/>
      <c r="AB1013" s="50"/>
      <c r="AC1013" s="50"/>
      <c r="AD1013" s="50"/>
      <c r="AE1013" s="50"/>
      <c r="AG1013" s="61"/>
      <c r="AN1013" s="50"/>
      <c r="AO1013" s="50"/>
      <c r="AP1013" s="50"/>
      <c r="AQ1013" s="50"/>
      <c r="AR1013" s="50"/>
      <c r="AS1013" s="50"/>
      <c r="AT1013" s="50"/>
      <c r="AU1013" s="50"/>
    </row>
    <row r="1014" spans="3:47" x14ac:dyDescent="0.2">
      <c r="C1014" s="6"/>
      <c r="D1014" s="6"/>
      <c r="AA1014" s="50"/>
      <c r="AB1014" s="50"/>
      <c r="AC1014" s="50"/>
      <c r="AD1014" s="50"/>
      <c r="AE1014" s="50"/>
      <c r="AG1014" s="61"/>
      <c r="AN1014" s="50"/>
      <c r="AO1014" s="50"/>
      <c r="AP1014" s="50"/>
      <c r="AQ1014" s="50"/>
      <c r="AR1014" s="50"/>
      <c r="AS1014" s="50"/>
      <c r="AT1014" s="50"/>
      <c r="AU1014" s="50"/>
    </row>
    <row r="1015" spans="3:47" x14ac:dyDescent="0.2">
      <c r="C1015" s="6"/>
      <c r="D1015" s="6"/>
      <c r="AA1015" s="50"/>
      <c r="AB1015" s="50"/>
      <c r="AC1015" s="50"/>
      <c r="AD1015" s="50"/>
      <c r="AE1015" s="50"/>
      <c r="AG1015" s="61"/>
      <c r="AN1015" s="50"/>
      <c r="AO1015" s="50"/>
      <c r="AP1015" s="50"/>
      <c r="AQ1015" s="50"/>
      <c r="AR1015" s="50"/>
      <c r="AS1015" s="50"/>
      <c r="AT1015" s="50"/>
      <c r="AU1015" s="50"/>
    </row>
    <row r="1016" spans="3:47" x14ac:dyDescent="0.2">
      <c r="C1016" s="6"/>
      <c r="D1016" s="6"/>
      <c r="AA1016" s="50"/>
      <c r="AB1016" s="50"/>
      <c r="AC1016" s="50"/>
      <c r="AD1016" s="50"/>
      <c r="AE1016" s="50"/>
      <c r="AG1016" s="61"/>
      <c r="AN1016" s="50"/>
      <c r="AO1016" s="50"/>
      <c r="AP1016" s="50"/>
      <c r="AQ1016" s="50"/>
      <c r="AR1016" s="50"/>
      <c r="AS1016" s="50"/>
      <c r="AT1016" s="50"/>
      <c r="AU1016" s="50"/>
    </row>
    <row r="1017" spans="3:47" x14ac:dyDescent="0.2">
      <c r="C1017" s="6"/>
      <c r="D1017" s="6"/>
      <c r="AA1017" s="50"/>
      <c r="AB1017" s="50"/>
      <c r="AC1017" s="50"/>
      <c r="AD1017" s="50"/>
      <c r="AE1017" s="50"/>
      <c r="AG1017" s="61"/>
      <c r="AN1017" s="50"/>
      <c r="AO1017" s="50"/>
      <c r="AP1017" s="50"/>
      <c r="AQ1017" s="50"/>
      <c r="AR1017" s="50"/>
      <c r="AS1017" s="50"/>
      <c r="AT1017" s="50"/>
      <c r="AU1017" s="50"/>
    </row>
    <row r="1018" spans="3:47" x14ac:dyDescent="0.2">
      <c r="C1018" s="6"/>
      <c r="D1018" s="6"/>
      <c r="AA1018" s="50"/>
      <c r="AB1018" s="50"/>
      <c r="AC1018" s="50"/>
      <c r="AD1018" s="50"/>
      <c r="AE1018" s="50"/>
      <c r="AG1018" s="61"/>
      <c r="AN1018" s="50"/>
      <c r="AO1018" s="50"/>
      <c r="AP1018" s="50"/>
      <c r="AQ1018" s="50"/>
      <c r="AR1018" s="50"/>
      <c r="AS1018" s="50"/>
      <c r="AT1018" s="50"/>
      <c r="AU1018" s="50"/>
    </row>
    <row r="1019" spans="3:47" x14ac:dyDescent="0.2">
      <c r="C1019" s="6"/>
      <c r="D1019" s="6"/>
      <c r="AA1019" s="50"/>
      <c r="AB1019" s="50"/>
      <c r="AC1019" s="50"/>
      <c r="AD1019" s="50"/>
      <c r="AE1019" s="50"/>
      <c r="AG1019" s="61"/>
      <c r="AN1019" s="50"/>
      <c r="AO1019" s="50"/>
      <c r="AP1019" s="50"/>
      <c r="AQ1019" s="50"/>
      <c r="AR1019" s="50"/>
      <c r="AS1019" s="50"/>
      <c r="AT1019" s="50"/>
      <c r="AU1019" s="50"/>
    </row>
    <row r="1020" spans="3:47" x14ac:dyDescent="0.2">
      <c r="C1020" s="6"/>
      <c r="D1020" s="6"/>
      <c r="AA1020" s="50"/>
      <c r="AB1020" s="50"/>
      <c r="AC1020" s="50"/>
      <c r="AD1020" s="50"/>
      <c r="AE1020" s="50"/>
      <c r="AG1020" s="61"/>
      <c r="AN1020" s="50"/>
      <c r="AO1020" s="50"/>
      <c r="AP1020" s="50"/>
      <c r="AQ1020" s="50"/>
      <c r="AR1020" s="50"/>
      <c r="AS1020" s="50"/>
      <c r="AT1020" s="50"/>
      <c r="AU1020" s="50"/>
    </row>
    <row r="1021" spans="3:47" x14ac:dyDescent="0.2">
      <c r="C1021" s="6"/>
      <c r="D1021" s="6"/>
      <c r="AA1021" s="50"/>
      <c r="AB1021" s="50"/>
      <c r="AC1021" s="50"/>
      <c r="AD1021" s="50"/>
      <c r="AE1021" s="50"/>
      <c r="AG1021" s="61"/>
      <c r="AN1021" s="50"/>
      <c r="AO1021" s="50"/>
      <c r="AP1021" s="50"/>
      <c r="AQ1021" s="50"/>
      <c r="AR1021" s="50"/>
      <c r="AS1021" s="50"/>
      <c r="AT1021" s="50"/>
      <c r="AU1021" s="50"/>
    </row>
    <row r="1022" spans="3:47" x14ac:dyDescent="0.2">
      <c r="C1022" s="6"/>
      <c r="D1022" s="6"/>
      <c r="AA1022" s="50"/>
      <c r="AB1022" s="50"/>
      <c r="AC1022" s="50"/>
      <c r="AD1022" s="50"/>
      <c r="AE1022" s="50"/>
      <c r="AG1022" s="61"/>
      <c r="AN1022" s="50"/>
      <c r="AO1022" s="50"/>
      <c r="AP1022" s="50"/>
      <c r="AQ1022" s="50"/>
      <c r="AR1022" s="50"/>
      <c r="AS1022" s="50"/>
      <c r="AT1022" s="50"/>
      <c r="AU1022" s="50"/>
    </row>
    <row r="1023" spans="3:47" x14ac:dyDescent="0.2">
      <c r="C1023" s="6"/>
      <c r="D1023" s="6"/>
      <c r="AA1023" s="50"/>
      <c r="AB1023" s="50"/>
      <c r="AC1023" s="50"/>
      <c r="AD1023" s="50"/>
      <c r="AE1023" s="50"/>
      <c r="AG1023" s="61"/>
      <c r="AN1023" s="50"/>
      <c r="AO1023" s="50"/>
      <c r="AP1023" s="50"/>
      <c r="AQ1023" s="50"/>
      <c r="AR1023" s="50"/>
      <c r="AS1023" s="50"/>
      <c r="AT1023" s="50"/>
      <c r="AU1023" s="50"/>
    </row>
    <row r="1024" spans="3:47" x14ac:dyDescent="0.2">
      <c r="C1024" s="6"/>
      <c r="D1024" s="6"/>
      <c r="AA1024" s="50"/>
      <c r="AB1024" s="50"/>
      <c r="AC1024" s="50"/>
      <c r="AD1024" s="50"/>
      <c r="AE1024" s="50"/>
      <c r="AG1024" s="61"/>
      <c r="AN1024" s="50"/>
      <c r="AO1024" s="50"/>
      <c r="AP1024" s="50"/>
      <c r="AQ1024" s="50"/>
      <c r="AR1024" s="50"/>
      <c r="AS1024" s="50"/>
      <c r="AT1024" s="50"/>
      <c r="AU1024" s="50"/>
    </row>
    <row r="1025" spans="3:47" x14ac:dyDescent="0.2">
      <c r="C1025" s="6"/>
      <c r="D1025" s="6"/>
      <c r="AA1025" s="50"/>
      <c r="AB1025" s="50"/>
      <c r="AC1025" s="50"/>
      <c r="AD1025" s="50"/>
      <c r="AE1025" s="50"/>
      <c r="AG1025" s="61"/>
      <c r="AN1025" s="50"/>
      <c r="AO1025" s="50"/>
      <c r="AP1025" s="50"/>
      <c r="AQ1025" s="50"/>
      <c r="AR1025" s="50"/>
      <c r="AS1025" s="50"/>
      <c r="AT1025" s="50"/>
      <c r="AU1025" s="50"/>
    </row>
    <row r="1026" spans="3:47" x14ac:dyDescent="0.2">
      <c r="C1026" s="6"/>
      <c r="D1026" s="6"/>
      <c r="AA1026" s="50"/>
      <c r="AB1026" s="50"/>
      <c r="AC1026" s="50"/>
      <c r="AD1026" s="50"/>
      <c r="AE1026" s="50"/>
      <c r="AG1026" s="61"/>
      <c r="AN1026" s="50"/>
      <c r="AO1026" s="50"/>
      <c r="AP1026" s="50"/>
      <c r="AQ1026" s="50"/>
      <c r="AR1026" s="50"/>
      <c r="AS1026" s="50"/>
      <c r="AT1026" s="50"/>
      <c r="AU1026" s="50"/>
    </row>
    <row r="1027" spans="3:47" x14ac:dyDescent="0.2">
      <c r="C1027" s="6"/>
      <c r="D1027" s="6"/>
      <c r="AA1027" s="50"/>
      <c r="AB1027" s="50"/>
      <c r="AC1027" s="50"/>
      <c r="AD1027" s="50"/>
      <c r="AE1027" s="50"/>
      <c r="AG1027" s="61"/>
      <c r="AN1027" s="50"/>
      <c r="AO1027" s="50"/>
      <c r="AP1027" s="50"/>
      <c r="AQ1027" s="50"/>
      <c r="AR1027" s="50"/>
      <c r="AS1027" s="50"/>
      <c r="AT1027" s="50"/>
      <c r="AU1027" s="50"/>
    </row>
    <row r="1028" spans="3:47" x14ac:dyDescent="0.2">
      <c r="C1028" s="6"/>
      <c r="D1028" s="6"/>
      <c r="AA1028" s="50"/>
      <c r="AB1028" s="50"/>
      <c r="AC1028" s="50"/>
      <c r="AD1028" s="50"/>
      <c r="AE1028" s="50"/>
      <c r="AG1028" s="61"/>
      <c r="AN1028" s="50"/>
      <c r="AO1028" s="50"/>
      <c r="AP1028" s="50"/>
      <c r="AQ1028" s="50"/>
      <c r="AR1028" s="50"/>
      <c r="AS1028" s="50"/>
      <c r="AT1028" s="50"/>
      <c r="AU1028" s="50"/>
    </row>
    <row r="1029" spans="3:47" x14ac:dyDescent="0.2">
      <c r="C1029" s="6"/>
      <c r="D1029" s="6"/>
      <c r="AA1029" s="50"/>
      <c r="AB1029" s="50"/>
      <c r="AC1029" s="50"/>
      <c r="AD1029" s="50"/>
      <c r="AE1029" s="50"/>
      <c r="AG1029" s="61"/>
      <c r="AN1029" s="50"/>
      <c r="AO1029" s="50"/>
      <c r="AP1029" s="50"/>
      <c r="AQ1029" s="50"/>
      <c r="AR1029" s="50"/>
      <c r="AS1029" s="50"/>
      <c r="AT1029" s="50"/>
      <c r="AU1029" s="50"/>
    </row>
    <row r="1030" spans="3:47" x14ac:dyDescent="0.2">
      <c r="C1030" s="6"/>
      <c r="D1030" s="6"/>
      <c r="AA1030" s="50"/>
      <c r="AB1030" s="50"/>
      <c r="AC1030" s="50"/>
      <c r="AD1030" s="50"/>
      <c r="AE1030" s="50"/>
      <c r="AG1030" s="61"/>
      <c r="AN1030" s="50"/>
      <c r="AO1030" s="50"/>
      <c r="AP1030" s="50"/>
      <c r="AQ1030" s="50"/>
      <c r="AR1030" s="50"/>
      <c r="AS1030" s="50"/>
      <c r="AT1030" s="50"/>
      <c r="AU1030" s="50"/>
    </row>
    <row r="1031" spans="3:47" x14ac:dyDescent="0.2">
      <c r="C1031" s="6"/>
      <c r="D1031" s="6"/>
      <c r="AA1031" s="50"/>
      <c r="AB1031" s="50"/>
      <c r="AC1031" s="50"/>
      <c r="AD1031" s="50"/>
      <c r="AE1031" s="50"/>
      <c r="AG1031" s="61"/>
      <c r="AN1031" s="50"/>
      <c r="AO1031" s="50"/>
      <c r="AP1031" s="50"/>
      <c r="AQ1031" s="50"/>
      <c r="AR1031" s="50"/>
      <c r="AS1031" s="50"/>
      <c r="AT1031" s="50"/>
      <c r="AU1031" s="50"/>
    </row>
    <row r="1032" spans="3:47" x14ac:dyDescent="0.2">
      <c r="C1032" s="6"/>
      <c r="D1032" s="6"/>
      <c r="AA1032" s="50"/>
      <c r="AB1032" s="50"/>
      <c r="AC1032" s="50"/>
      <c r="AD1032" s="50"/>
      <c r="AE1032" s="50"/>
      <c r="AG1032" s="61"/>
      <c r="AN1032" s="50"/>
      <c r="AO1032" s="50"/>
      <c r="AP1032" s="50"/>
      <c r="AQ1032" s="50"/>
      <c r="AR1032" s="50"/>
      <c r="AS1032" s="50"/>
      <c r="AT1032" s="50"/>
      <c r="AU1032" s="50"/>
    </row>
    <row r="1033" spans="3:47" x14ac:dyDescent="0.2">
      <c r="C1033" s="6"/>
      <c r="D1033" s="6"/>
      <c r="AA1033" s="50"/>
      <c r="AB1033" s="50"/>
      <c r="AC1033" s="50"/>
      <c r="AD1033" s="50"/>
      <c r="AE1033" s="50"/>
      <c r="AG1033" s="61"/>
      <c r="AN1033" s="50"/>
      <c r="AO1033" s="50"/>
      <c r="AP1033" s="50"/>
      <c r="AQ1033" s="50"/>
      <c r="AR1033" s="50"/>
      <c r="AS1033" s="50"/>
      <c r="AT1033" s="50"/>
      <c r="AU1033" s="50"/>
    </row>
    <row r="1034" spans="3:47" x14ac:dyDescent="0.2">
      <c r="C1034" s="6"/>
      <c r="D1034" s="6"/>
      <c r="AA1034" s="50"/>
      <c r="AB1034" s="50"/>
      <c r="AC1034" s="50"/>
      <c r="AD1034" s="50"/>
      <c r="AE1034" s="50"/>
      <c r="AG1034" s="61"/>
      <c r="AN1034" s="50"/>
      <c r="AO1034" s="50"/>
      <c r="AP1034" s="50"/>
      <c r="AQ1034" s="50"/>
      <c r="AR1034" s="50"/>
      <c r="AS1034" s="50"/>
      <c r="AT1034" s="50"/>
      <c r="AU1034" s="50"/>
    </row>
    <row r="1035" spans="3:47" x14ac:dyDescent="0.2">
      <c r="C1035" s="6"/>
      <c r="D1035" s="6"/>
      <c r="AA1035" s="50"/>
      <c r="AB1035" s="50"/>
      <c r="AC1035" s="50"/>
      <c r="AD1035" s="50"/>
      <c r="AE1035" s="50"/>
      <c r="AG1035" s="61"/>
      <c r="AN1035" s="50"/>
      <c r="AO1035" s="50"/>
      <c r="AP1035" s="50"/>
      <c r="AQ1035" s="50"/>
      <c r="AR1035" s="50"/>
      <c r="AS1035" s="50"/>
      <c r="AT1035" s="50"/>
      <c r="AU1035" s="50"/>
    </row>
    <row r="1036" spans="3:47" x14ac:dyDescent="0.2">
      <c r="C1036" s="6"/>
      <c r="D1036" s="6"/>
      <c r="AA1036" s="50"/>
      <c r="AB1036" s="50"/>
      <c r="AC1036" s="50"/>
      <c r="AD1036" s="50"/>
      <c r="AE1036" s="50"/>
      <c r="AG1036" s="61"/>
      <c r="AN1036" s="50"/>
      <c r="AO1036" s="50"/>
      <c r="AP1036" s="50"/>
      <c r="AQ1036" s="50"/>
      <c r="AR1036" s="50"/>
      <c r="AS1036" s="50"/>
      <c r="AT1036" s="50"/>
      <c r="AU1036" s="50"/>
    </row>
    <row r="1037" spans="3:47" x14ac:dyDescent="0.2">
      <c r="C1037" s="6"/>
      <c r="D1037" s="6"/>
      <c r="AA1037" s="50"/>
      <c r="AB1037" s="50"/>
      <c r="AC1037" s="50"/>
      <c r="AD1037" s="50"/>
      <c r="AE1037" s="50"/>
      <c r="AG1037" s="61"/>
      <c r="AN1037" s="50"/>
      <c r="AO1037" s="50"/>
      <c r="AP1037" s="50"/>
      <c r="AQ1037" s="50"/>
      <c r="AR1037" s="50"/>
      <c r="AS1037" s="50"/>
      <c r="AT1037" s="50"/>
      <c r="AU1037" s="50"/>
    </row>
    <row r="1038" spans="3:47" x14ac:dyDescent="0.2">
      <c r="C1038" s="6"/>
      <c r="D1038" s="6"/>
      <c r="AA1038" s="50"/>
      <c r="AB1038" s="50"/>
      <c r="AC1038" s="50"/>
      <c r="AD1038" s="50"/>
      <c r="AE1038" s="50"/>
      <c r="AG1038" s="61"/>
      <c r="AN1038" s="50"/>
      <c r="AO1038" s="50"/>
      <c r="AP1038" s="50"/>
      <c r="AQ1038" s="50"/>
      <c r="AR1038" s="50"/>
      <c r="AS1038" s="50"/>
      <c r="AT1038" s="50"/>
      <c r="AU1038" s="50"/>
    </row>
    <row r="1039" spans="3:47" x14ac:dyDescent="0.2">
      <c r="C1039" s="6"/>
      <c r="D1039" s="6"/>
      <c r="AA1039" s="50"/>
      <c r="AB1039" s="50"/>
      <c r="AC1039" s="50"/>
      <c r="AD1039" s="50"/>
      <c r="AE1039" s="50"/>
      <c r="AG1039" s="61"/>
      <c r="AN1039" s="50"/>
      <c r="AO1039" s="50"/>
      <c r="AP1039" s="50"/>
      <c r="AQ1039" s="50"/>
      <c r="AR1039" s="50"/>
      <c r="AS1039" s="50"/>
      <c r="AT1039" s="50"/>
      <c r="AU1039" s="50"/>
    </row>
    <row r="1040" spans="3:47" x14ac:dyDescent="0.2">
      <c r="C1040" s="6"/>
      <c r="D1040" s="6"/>
      <c r="AA1040" s="50"/>
      <c r="AB1040" s="50"/>
      <c r="AC1040" s="50"/>
      <c r="AD1040" s="50"/>
      <c r="AE1040" s="50"/>
      <c r="AG1040" s="61"/>
      <c r="AN1040" s="50"/>
      <c r="AO1040" s="50"/>
      <c r="AP1040" s="50"/>
      <c r="AQ1040" s="50"/>
      <c r="AR1040" s="50"/>
      <c r="AS1040" s="50"/>
      <c r="AT1040" s="50"/>
      <c r="AU1040" s="50"/>
    </row>
    <row r="1041" spans="3:48" x14ac:dyDescent="0.2">
      <c r="C1041" s="6"/>
      <c r="D1041" s="6"/>
      <c r="AA1041" s="50"/>
      <c r="AB1041" s="50"/>
      <c r="AC1041" s="50"/>
      <c r="AD1041" s="50"/>
      <c r="AE1041" s="50"/>
      <c r="AG1041" s="61"/>
      <c r="AN1041" s="50"/>
      <c r="AO1041" s="50"/>
      <c r="AP1041" s="50"/>
      <c r="AQ1041" s="50"/>
      <c r="AR1041" s="50"/>
      <c r="AS1041" s="50"/>
      <c r="AT1041" s="50"/>
      <c r="AU1041" s="50"/>
    </row>
    <row r="1042" spans="3:48" x14ac:dyDescent="0.2">
      <c r="C1042" s="6"/>
      <c r="D1042" s="6"/>
      <c r="AA1042" s="50"/>
      <c r="AB1042" s="50"/>
      <c r="AC1042" s="50"/>
      <c r="AD1042" s="50"/>
      <c r="AE1042" s="50"/>
      <c r="AG1042" s="61"/>
      <c r="AN1042" s="50"/>
      <c r="AO1042" s="50"/>
      <c r="AP1042" s="50"/>
      <c r="AQ1042" s="50"/>
      <c r="AR1042" s="50"/>
      <c r="AS1042" s="50"/>
      <c r="AT1042" s="50"/>
      <c r="AU1042" s="50"/>
    </row>
    <row r="1043" spans="3:48" x14ac:dyDescent="0.2">
      <c r="C1043" s="6"/>
      <c r="D1043" s="6"/>
      <c r="AA1043" s="50"/>
      <c r="AB1043" s="50"/>
      <c r="AC1043" s="50"/>
      <c r="AD1043" s="50"/>
      <c r="AE1043" s="50"/>
      <c r="AG1043" s="61"/>
      <c r="AN1043" s="50"/>
      <c r="AO1043" s="50"/>
      <c r="AP1043" s="50"/>
      <c r="AQ1043" s="50"/>
      <c r="AR1043" s="50"/>
      <c r="AS1043" s="50"/>
      <c r="AT1043" s="50"/>
      <c r="AU1043" s="50"/>
    </row>
    <row r="1044" spans="3:48" x14ac:dyDescent="0.2">
      <c r="C1044" s="6"/>
      <c r="D1044" s="6"/>
      <c r="AA1044" s="50"/>
      <c r="AB1044" s="50"/>
      <c r="AC1044" s="50"/>
      <c r="AD1044" s="50"/>
      <c r="AE1044" s="50"/>
      <c r="AG1044" s="61"/>
      <c r="AN1044" s="50"/>
      <c r="AO1044" s="50"/>
      <c r="AP1044" s="50"/>
      <c r="AQ1044" s="50"/>
      <c r="AR1044" s="50"/>
      <c r="AS1044" s="50"/>
      <c r="AT1044" s="50"/>
      <c r="AU1044" s="50"/>
      <c r="AV1044" s="50"/>
    </row>
    <row r="1045" spans="3:48" x14ac:dyDescent="0.2">
      <c r="C1045" s="6"/>
      <c r="D1045" s="6"/>
      <c r="AA1045" s="50"/>
      <c r="AB1045" s="50"/>
      <c r="AC1045" s="50"/>
      <c r="AD1045" s="50"/>
      <c r="AE1045" s="50"/>
      <c r="AG1045" s="61"/>
      <c r="AN1045" s="50"/>
      <c r="AO1045" s="50"/>
      <c r="AP1045" s="50"/>
      <c r="AQ1045" s="50"/>
      <c r="AR1045" s="50"/>
      <c r="AS1045" s="50"/>
      <c r="AT1045" s="50"/>
      <c r="AU1045" s="50"/>
      <c r="AV1045" s="50"/>
    </row>
    <row r="1046" spans="3:48" x14ac:dyDescent="0.2">
      <c r="C1046" s="6"/>
      <c r="D1046" s="6"/>
      <c r="AA1046" s="50"/>
      <c r="AB1046" s="50"/>
      <c r="AC1046" s="50"/>
      <c r="AD1046" s="50"/>
      <c r="AE1046" s="50"/>
      <c r="AG1046" s="61"/>
      <c r="AN1046" s="50"/>
      <c r="AO1046" s="50"/>
      <c r="AP1046" s="50"/>
      <c r="AQ1046" s="50"/>
      <c r="AR1046" s="50"/>
      <c r="AS1046" s="50"/>
      <c r="AT1046" s="50"/>
      <c r="AU1046" s="50"/>
    </row>
    <row r="1047" spans="3:48" x14ac:dyDescent="0.2">
      <c r="C1047" s="6"/>
      <c r="D1047" s="6"/>
      <c r="AA1047" s="50"/>
      <c r="AB1047" s="50"/>
      <c r="AC1047" s="50"/>
      <c r="AD1047" s="50"/>
      <c r="AE1047" s="50"/>
      <c r="AG1047" s="61"/>
      <c r="AN1047" s="50"/>
      <c r="AO1047" s="50"/>
      <c r="AP1047" s="50"/>
      <c r="AQ1047" s="50"/>
      <c r="AR1047" s="50"/>
      <c r="AS1047" s="50"/>
      <c r="AT1047" s="50"/>
      <c r="AU1047" s="50"/>
    </row>
    <row r="1048" spans="3:48" x14ac:dyDescent="0.2">
      <c r="C1048" s="6"/>
      <c r="D1048" s="6"/>
      <c r="AA1048" s="50"/>
      <c r="AB1048" s="50"/>
      <c r="AC1048" s="50"/>
      <c r="AD1048" s="50"/>
      <c r="AE1048" s="50"/>
      <c r="AG1048" s="61"/>
      <c r="AN1048" s="50"/>
      <c r="AO1048" s="50"/>
      <c r="AP1048" s="50"/>
      <c r="AQ1048" s="50"/>
      <c r="AR1048" s="50"/>
      <c r="AS1048" s="50"/>
      <c r="AT1048" s="50"/>
      <c r="AU1048" s="50"/>
    </row>
    <row r="1049" spans="3:48" x14ac:dyDescent="0.2">
      <c r="C1049" s="6"/>
      <c r="D1049" s="6"/>
      <c r="AA1049" s="50"/>
      <c r="AB1049" s="50"/>
      <c r="AC1049" s="50"/>
      <c r="AD1049" s="50"/>
      <c r="AE1049" s="50"/>
      <c r="AG1049" s="61"/>
      <c r="AN1049" s="50"/>
      <c r="AO1049" s="50"/>
      <c r="AP1049" s="50"/>
      <c r="AQ1049" s="50"/>
      <c r="AR1049" s="50"/>
      <c r="AS1049" s="50"/>
      <c r="AT1049" s="50"/>
      <c r="AU1049" s="50"/>
    </row>
    <row r="1050" spans="3:48" x14ac:dyDescent="0.2">
      <c r="C1050" s="6"/>
      <c r="D1050" s="6"/>
      <c r="AA1050" s="50"/>
      <c r="AB1050" s="50"/>
      <c r="AC1050" s="50"/>
      <c r="AD1050" s="50"/>
      <c r="AE1050" s="50"/>
      <c r="AG1050" s="61"/>
      <c r="AN1050" s="50"/>
      <c r="AO1050" s="50"/>
      <c r="AP1050" s="50"/>
      <c r="AQ1050" s="50"/>
      <c r="AR1050" s="50"/>
      <c r="AS1050" s="50"/>
      <c r="AT1050" s="50"/>
      <c r="AU1050" s="50"/>
    </row>
    <row r="1051" spans="3:48" x14ac:dyDescent="0.2">
      <c r="C1051" s="6"/>
      <c r="D1051" s="6"/>
      <c r="AA1051" s="50"/>
      <c r="AB1051" s="50"/>
      <c r="AC1051" s="50"/>
      <c r="AD1051" s="50"/>
      <c r="AE1051" s="50"/>
      <c r="AG1051" s="61"/>
      <c r="AN1051" s="50"/>
      <c r="AO1051" s="50"/>
      <c r="AP1051" s="50"/>
      <c r="AQ1051" s="50"/>
      <c r="AR1051" s="50"/>
      <c r="AS1051" s="50"/>
      <c r="AT1051" s="50"/>
      <c r="AU1051" s="50"/>
    </row>
    <row r="1052" spans="3:48" x14ac:dyDescent="0.2">
      <c r="C1052" s="6"/>
      <c r="D1052" s="6"/>
      <c r="AA1052" s="50"/>
      <c r="AB1052" s="50"/>
      <c r="AC1052" s="50"/>
      <c r="AD1052" s="50"/>
      <c r="AE1052" s="50"/>
      <c r="AG1052" s="61"/>
      <c r="AN1052" s="50"/>
      <c r="AO1052" s="50"/>
      <c r="AP1052" s="50"/>
      <c r="AQ1052" s="50"/>
      <c r="AR1052" s="50"/>
      <c r="AS1052" s="50"/>
      <c r="AT1052" s="50"/>
      <c r="AU1052" s="50"/>
    </row>
    <row r="1053" spans="3:48" x14ac:dyDescent="0.2">
      <c r="C1053" s="6"/>
      <c r="D1053" s="6"/>
      <c r="AA1053" s="50"/>
      <c r="AB1053" s="50"/>
      <c r="AC1053" s="50"/>
      <c r="AD1053" s="50"/>
      <c r="AE1053" s="50"/>
      <c r="AG1053" s="61"/>
      <c r="AN1053" s="50"/>
      <c r="AO1053" s="50"/>
      <c r="AP1053" s="50"/>
      <c r="AQ1053" s="50"/>
      <c r="AR1053" s="50"/>
      <c r="AS1053" s="50"/>
      <c r="AT1053" s="50"/>
      <c r="AU1053" s="50"/>
    </row>
    <row r="1054" spans="3:48" x14ac:dyDescent="0.2">
      <c r="C1054" s="6"/>
      <c r="D1054" s="6"/>
      <c r="AA1054" s="50"/>
      <c r="AB1054" s="50"/>
      <c r="AC1054" s="50"/>
      <c r="AD1054" s="50"/>
      <c r="AE1054" s="50"/>
      <c r="AG1054" s="61"/>
      <c r="AN1054" s="50"/>
      <c r="AO1054" s="50"/>
      <c r="AP1054" s="50"/>
      <c r="AQ1054" s="50"/>
      <c r="AR1054" s="50"/>
      <c r="AS1054" s="50"/>
      <c r="AT1054" s="50"/>
      <c r="AU1054" s="50"/>
    </row>
    <row r="1055" spans="3:48" x14ac:dyDescent="0.2">
      <c r="C1055" s="6"/>
      <c r="D1055" s="6"/>
      <c r="AA1055" s="50"/>
      <c r="AB1055" s="50"/>
      <c r="AC1055" s="50"/>
      <c r="AD1055" s="50"/>
      <c r="AE1055" s="50"/>
      <c r="AG1055" s="61"/>
      <c r="AN1055" s="50"/>
      <c r="AO1055" s="50"/>
      <c r="AP1055" s="50"/>
      <c r="AQ1055" s="50"/>
      <c r="AR1055" s="50"/>
      <c r="AS1055" s="50"/>
      <c r="AT1055" s="50"/>
      <c r="AU1055" s="50"/>
    </row>
    <row r="1056" spans="3:48" x14ac:dyDescent="0.2">
      <c r="C1056" s="6"/>
      <c r="D1056" s="6"/>
      <c r="AA1056" s="50"/>
      <c r="AB1056" s="50"/>
      <c r="AC1056" s="50"/>
      <c r="AD1056" s="50"/>
      <c r="AE1056" s="50"/>
      <c r="AG1056" s="61"/>
      <c r="AN1056" s="50"/>
      <c r="AO1056" s="50"/>
      <c r="AP1056" s="50"/>
      <c r="AQ1056" s="50"/>
      <c r="AR1056" s="50"/>
      <c r="AS1056" s="50"/>
      <c r="AT1056" s="50"/>
      <c r="AU1056" s="50"/>
    </row>
    <row r="1057" spans="3:64" x14ac:dyDescent="0.2">
      <c r="C1057" s="6"/>
      <c r="D1057" s="6"/>
      <c r="AA1057" s="50"/>
      <c r="AB1057" s="50"/>
      <c r="AC1057" s="50"/>
      <c r="AD1057" s="50"/>
      <c r="AE1057" s="50"/>
      <c r="AG1057" s="61"/>
      <c r="AN1057" s="50"/>
      <c r="AO1057" s="50"/>
      <c r="AP1057" s="50"/>
      <c r="AQ1057" s="50"/>
      <c r="AR1057" s="50"/>
      <c r="AS1057" s="50"/>
      <c r="AT1057" s="50"/>
      <c r="AU1057" s="50"/>
    </row>
    <row r="1058" spans="3:64" x14ac:dyDescent="0.2">
      <c r="C1058" s="6"/>
      <c r="D1058" s="6"/>
      <c r="AA1058" s="50"/>
      <c r="AB1058" s="50"/>
      <c r="AC1058" s="50"/>
      <c r="AD1058" s="50"/>
      <c r="AE1058" s="50"/>
      <c r="AG1058" s="61"/>
      <c r="AN1058" s="50"/>
      <c r="AO1058" s="50"/>
      <c r="AP1058" s="50"/>
      <c r="AQ1058" s="50"/>
      <c r="AR1058" s="50"/>
      <c r="AS1058" s="50"/>
      <c r="AT1058" s="50"/>
      <c r="AU1058" s="50"/>
    </row>
    <row r="1059" spans="3:64" x14ac:dyDescent="0.2">
      <c r="C1059" s="6"/>
      <c r="D1059" s="6"/>
      <c r="AA1059" s="50"/>
      <c r="AB1059" s="50"/>
      <c r="AC1059" s="50"/>
      <c r="AD1059" s="50"/>
      <c r="AE1059" s="50"/>
      <c r="AG1059" s="61"/>
      <c r="AN1059" s="50"/>
      <c r="AO1059" s="50"/>
      <c r="AP1059" s="50"/>
      <c r="AQ1059" s="50"/>
      <c r="AR1059" s="50"/>
      <c r="AS1059" s="50"/>
      <c r="AT1059" s="50"/>
      <c r="AU1059" s="50"/>
    </row>
    <row r="1060" spans="3:64" x14ac:dyDescent="0.2">
      <c r="C1060" s="6"/>
      <c r="D1060" s="6"/>
      <c r="AA1060" s="50"/>
      <c r="AB1060" s="50"/>
      <c r="AC1060" s="50"/>
      <c r="AD1060" s="50"/>
      <c r="AE1060" s="50"/>
      <c r="AG1060" s="61"/>
      <c r="AN1060" s="50"/>
      <c r="AO1060" s="50"/>
      <c r="AP1060" s="50"/>
      <c r="AQ1060" s="50"/>
      <c r="AR1060" s="50"/>
      <c r="AS1060" s="50"/>
      <c r="AT1060" s="50"/>
      <c r="AU1060" s="50"/>
    </row>
    <row r="1061" spans="3:64" x14ac:dyDescent="0.2">
      <c r="C1061" s="6"/>
      <c r="D1061" s="6"/>
      <c r="AA1061" s="50"/>
      <c r="AB1061" s="50"/>
      <c r="AC1061" s="50"/>
      <c r="AD1061" s="50"/>
      <c r="AE1061" s="50"/>
      <c r="AG1061" s="61"/>
      <c r="AN1061" s="50"/>
      <c r="AO1061" s="50"/>
      <c r="AP1061" s="50"/>
      <c r="AQ1061" s="50"/>
      <c r="AR1061" s="50"/>
      <c r="AS1061" s="50"/>
      <c r="AT1061" s="50"/>
      <c r="AU1061" s="50"/>
    </row>
    <row r="1062" spans="3:64" x14ac:dyDescent="0.2">
      <c r="C1062" s="6"/>
      <c r="D1062" s="6"/>
      <c r="AA1062" s="50"/>
      <c r="AB1062" s="50"/>
      <c r="AC1062" s="50"/>
      <c r="AD1062" s="50"/>
      <c r="AE1062" s="50"/>
      <c r="AG1062" s="61"/>
      <c r="AN1062" s="50"/>
      <c r="AO1062" s="50"/>
      <c r="AP1062" s="50"/>
      <c r="AQ1062" s="50"/>
      <c r="AR1062" s="50"/>
      <c r="AS1062" s="50"/>
      <c r="AT1062" s="50"/>
      <c r="AU1062" s="50"/>
    </row>
    <row r="1063" spans="3:64" x14ac:dyDescent="0.2">
      <c r="C1063" s="6"/>
      <c r="D1063" s="6"/>
      <c r="AA1063" s="50"/>
      <c r="AB1063" s="50"/>
      <c r="AC1063" s="50"/>
      <c r="AD1063" s="50"/>
      <c r="AE1063" s="50"/>
      <c r="AG1063" s="61"/>
      <c r="AN1063" s="50"/>
      <c r="AO1063" s="50"/>
      <c r="AP1063" s="50"/>
      <c r="AQ1063" s="50"/>
      <c r="AR1063" s="50"/>
      <c r="AS1063" s="50"/>
      <c r="AT1063" s="50"/>
      <c r="AU1063" s="50"/>
    </row>
    <row r="1064" spans="3:64" x14ac:dyDescent="0.2">
      <c r="C1064" s="6"/>
      <c r="D1064" s="6"/>
      <c r="AA1064" s="50"/>
      <c r="AB1064" s="50"/>
      <c r="AC1064" s="50"/>
      <c r="AD1064" s="50"/>
      <c r="AE1064" s="50"/>
      <c r="AG1064" s="61"/>
      <c r="AN1064" s="50"/>
      <c r="AO1064" s="50"/>
      <c r="AP1064" s="50"/>
      <c r="AQ1064" s="50"/>
      <c r="AR1064" s="50"/>
      <c r="AS1064" s="50"/>
      <c r="AT1064" s="50"/>
      <c r="AU1064" s="50"/>
    </row>
    <row r="1065" spans="3:64" x14ac:dyDescent="0.2">
      <c r="C1065" s="6"/>
      <c r="D1065" s="6"/>
      <c r="AA1065" s="50"/>
      <c r="AB1065" s="50"/>
      <c r="AC1065" s="50"/>
      <c r="AD1065" s="50"/>
      <c r="AE1065" s="50"/>
      <c r="AG1065" s="61"/>
      <c r="AN1065" s="50"/>
      <c r="AO1065" s="50"/>
      <c r="AP1065" s="50"/>
      <c r="AQ1065" s="50"/>
      <c r="AR1065" s="50"/>
      <c r="AS1065" s="50"/>
      <c r="AT1065" s="50"/>
      <c r="AU1065" s="50"/>
    </row>
    <row r="1066" spans="3:64" x14ac:dyDescent="0.2">
      <c r="C1066" s="6"/>
      <c r="D1066" s="6"/>
      <c r="AA1066" s="50"/>
      <c r="AB1066" s="50"/>
      <c r="AC1066" s="50"/>
      <c r="AD1066" s="50"/>
      <c r="AE1066" s="50"/>
      <c r="AG1066" s="61"/>
      <c r="AN1066" s="50"/>
      <c r="AO1066" s="50"/>
      <c r="AP1066" s="50"/>
      <c r="AQ1066" s="50"/>
      <c r="AR1066" s="50"/>
      <c r="AS1066" s="50"/>
      <c r="AT1066" s="50"/>
      <c r="AU1066" s="50"/>
    </row>
    <row r="1067" spans="3:64" x14ac:dyDescent="0.2">
      <c r="C1067" s="6"/>
      <c r="D1067" s="6"/>
      <c r="AA1067" s="50"/>
      <c r="AB1067" s="50"/>
      <c r="AC1067" s="50"/>
      <c r="AD1067" s="50"/>
      <c r="AE1067" s="50"/>
      <c r="AG1067" s="61"/>
      <c r="AN1067" s="50"/>
      <c r="AO1067" s="50"/>
      <c r="AP1067" s="50"/>
      <c r="AQ1067" s="50"/>
      <c r="AR1067" s="50"/>
      <c r="AS1067" s="50"/>
      <c r="AT1067" s="50"/>
      <c r="AU1067" s="50"/>
    </row>
    <row r="1068" spans="3:64" x14ac:dyDescent="0.2">
      <c r="C1068" s="6"/>
      <c r="D1068" s="6"/>
      <c r="AA1068" s="50"/>
      <c r="AB1068" s="50"/>
      <c r="AC1068" s="50"/>
      <c r="AD1068" s="50"/>
      <c r="AE1068" s="50"/>
      <c r="AG1068" s="61"/>
      <c r="AN1068" s="50"/>
      <c r="AO1068" s="50"/>
      <c r="AP1068" s="50"/>
      <c r="AQ1068" s="50"/>
      <c r="AR1068" s="50"/>
      <c r="AS1068" s="50"/>
      <c r="AT1068" s="50"/>
      <c r="AU1068" s="50"/>
    </row>
    <row r="1069" spans="3:64" x14ac:dyDescent="0.2">
      <c r="C1069" s="6"/>
      <c r="D1069" s="6"/>
      <c r="AA1069" s="50"/>
      <c r="AB1069" s="50"/>
      <c r="AC1069" s="50"/>
      <c r="AD1069" s="50"/>
      <c r="AE1069" s="50"/>
      <c r="AG1069" s="61"/>
      <c r="AN1069" s="50"/>
      <c r="AO1069" s="50"/>
      <c r="AP1069" s="50"/>
      <c r="AQ1069" s="50"/>
      <c r="AR1069" s="50"/>
      <c r="AS1069" s="50"/>
      <c r="AT1069" s="50"/>
      <c r="AU1069" s="50"/>
      <c r="AV1069" s="50"/>
      <c r="AW1069" s="50"/>
      <c r="AX1069" s="50"/>
      <c r="AY1069" s="50"/>
      <c r="AZ1069" s="50"/>
      <c r="BA1069" s="50"/>
      <c r="BB1069" s="50"/>
      <c r="BC1069" s="50"/>
      <c r="BD1069" s="50"/>
      <c r="BE1069" s="50"/>
      <c r="BF1069" s="50"/>
      <c r="BG1069" s="50"/>
      <c r="BH1069" s="50"/>
      <c r="BI1069" s="50"/>
      <c r="BJ1069" s="50"/>
      <c r="BK1069" s="50"/>
      <c r="BL1069" s="50"/>
    </row>
    <row r="1070" spans="3:64" x14ac:dyDescent="0.2">
      <c r="C1070" s="6"/>
      <c r="D1070" s="6"/>
      <c r="AA1070" s="50"/>
      <c r="AB1070" s="50"/>
      <c r="AC1070" s="50"/>
      <c r="AD1070" s="50"/>
      <c r="AE1070" s="50"/>
      <c r="AG1070" s="61"/>
      <c r="AN1070" s="50"/>
      <c r="AO1070" s="50"/>
      <c r="AP1070" s="50"/>
      <c r="AQ1070" s="50"/>
      <c r="AR1070" s="50"/>
      <c r="AS1070" s="50"/>
      <c r="AT1070" s="50"/>
      <c r="AU1070" s="50"/>
    </row>
    <row r="1071" spans="3:64" x14ac:dyDescent="0.2">
      <c r="C1071" s="6"/>
      <c r="D1071" s="6"/>
      <c r="AA1071" s="50"/>
      <c r="AB1071" s="50"/>
      <c r="AC1071" s="50"/>
      <c r="AD1071" s="50"/>
      <c r="AE1071" s="50"/>
      <c r="AG1071" s="61"/>
      <c r="AN1071" s="50"/>
      <c r="AO1071" s="50"/>
      <c r="AP1071" s="50"/>
      <c r="AQ1071" s="50"/>
      <c r="AR1071" s="50"/>
      <c r="AS1071" s="50"/>
      <c r="AT1071" s="50"/>
      <c r="AU1071" s="50"/>
    </row>
    <row r="1072" spans="3:64" x14ac:dyDescent="0.2">
      <c r="C1072" s="6"/>
      <c r="D1072" s="6"/>
      <c r="AA1072" s="50"/>
      <c r="AB1072" s="50"/>
      <c r="AC1072" s="50"/>
      <c r="AD1072" s="50"/>
      <c r="AE1072" s="50"/>
      <c r="AG1072" s="61"/>
      <c r="AN1072" s="50"/>
      <c r="AO1072" s="50"/>
      <c r="AP1072" s="50"/>
      <c r="AQ1072" s="50"/>
      <c r="AR1072" s="50"/>
      <c r="AS1072" s="50"/>
      <c r="AT1072" s="50"/>
      <c r="AU1072" s="50"/>
    </row>
    <row r="1073" spans="3:48" x14ac:dyDescent="0.2">
      <c r="C1073" s="6"/>
      <c r="D1073" s="6"/>
      <c r="AA1073" s="50"/>
      <c r="AB1073" s="50"/>
      <c r="AC1073" s="50"/>
      <c r="AD1073" s="50"/>
      <c r="AE1073" s="50"/>
      <c r="AG1073" s="61"/>
      <c r="AN1073" s="50"/>
      <c r="AO1073" s="50"/>
      <c r="AP1073" s="50"/>
      <c r="AQ1073" s="50"/>
      <c r="AR1073" s="50"/>
      <c r="AS1073" s="50"/>
      <c r="AT1073" s="50"/>
      <c r="AU1073" s="50"/>
    </row>
    <row r="1074" spans="3:48" x14ac:dyDescent="0.2">
      <c r="C1074" s="6"/>
      <c r="D1074" s="6"/>
      <c r="AA1074" s="50"/>
      <c r="AB1074" s="50"/>
      <c r="AC1074" s="50"/>
      <c r="AD1074" s="50"/>
      <c r="AE1074" s="50"/>
      <c r="AG1074" s="61"/>
      <c r="AN1074" s="50"/>
      <c r="AO1074" s="50"/>
      <c r="AP1074" s="50"/>
      <c r="AQ1074" s="50"/>
      <c r="AR1074" s="50"/>
      <c r="AS1074" s="50"/>
      <c r="AT1074" s="50"/>
      <c r="AU1074" s="50"/>
    </row>
    <row r="1075" spans="3:48" x14ac:dyDescent="0.2">
      <c r="C1075" s="6"/>
      <c r="D1075" s="6"/>
      <c r="AA1075" s="50"/>
      <c r="AB1075" s="50"/>
      <c r="AC1075" s="50"/>
      <c r="AD1075" s="50"/>
      <c r="AE1075" s="50"/>
      <c r="AG1075" s="61"/>
      <c r="AN1075" s="50"/>
      <c r="AO1075" s="50"/>
      <c r="AP1075" s="50"/>
      <c r="AQ1075" s="50"/>
      <c r="AR1075" s="50"/>
      <c r="AS1075" s="50"/>
      <c r="AT1075" s="50"/>
      <c r="AU1075" s="50"/>
    </row>
    <row r="1076" spans="3:48" x14ac:dyDescent="0.2">
      <c r="C1076" s="6"/>
      <c r="D1076" s="6"/>
      <c r="AA1076" s="50"/>
      <c r="AB1076" s="50"/>
      <c r="AC1076" s="50"/>
      <c r="AD1076" s="50"/>
      <c r="AE1076" s="50"/>
      <c r="AG1076" s="61"/>
      <c r="AN1076" s="50"/>
      <c r="AO1076" s="50"/>
      <c r="AP1076" s="50"/>
      <c r="AQ1076" s="50"/>
      <c r="AR1076" s="50"/>
      <c r="AS1076" s="50"/>
      <c r="AT1076" s="50"/>
      <c r="AU1076" s="50"/>
    </row>
    <row r="1077" spans="3:48" x14ac:dyDescent="0.2">
      <c r="C1077" s="6"/>
      <c r="D1077" s="6"/>
      <c r="AA1077" s="50"/>
      <c r="AB1077" s="50"/>
      <c r="AC1077" s="50"/>
      <c r="AD1077" s="50"/>
      <c r="AE1077" s="50"/>
      <c r="AG1077" s="61"/>
      <c r="AN1077" s="50"/>
      <c r="AO1077" s="50"/>
      <c r="AP1077" s="50"/>
      <c r="AQ1077" s="50"/>
      <c r="AR1077" s="50"/>
      <c r="AS1077" s="50"/>
      <c r="AT1077" s="50"/>
      <c r="AU1077" s="50"/>
    </row>
    <row r="1078" spans="3:48" x14ac:dyDescent="0.2">
      <c r="C1078" s="6"/>
      <c r="D1078" s="6"/>
      <c r="AA1078" s="50"/>
      <c r="AB1078" s="50"/>
      <c r="AC1078" s="50"/>
      <c r="AD1078" s="50"/>
      <c r="AE1078" s="50"/>
      <c r="AG1078" s="61"/>
      <c r="AN1078" s="50"/>
      <c r="AO1078" s="50"/>
      <c r="AP1078" s="50"/>
      <c r="AQ1078" s="50"/>
      <c r="AR1078" s="50"/>
      <c r="AS1078" s="50"/>
      <c r="AT1078" s="50"/>
      <c r="AU1078" s="50"/>
    </row>
    <row r="1079" spans="3:48" x14ac:dyDescent="0.2">
      <c r="C1079" s="6"/>
      <c r="D1079" s="6"/>
      <c r="AA1079" s="50"/>
      <c r="AB1079" s="50"/>
      <c r="AC1079" s="50"/>
      <c r="AD1079" s="50"/>
      <c r="AE1079" s="50"/>
      <c r="AG1079" s="61"/>
      <c r="AN1079" s="50"/>
      <c r="AO1079" s="50"/>
      <c r="AP1079" s="50"/>
      <c r="AQ1079" s="50"/>
      <c r="AR1079" s="50"/>
      <c r="AS1079" s="50"/>
      <c r="AT1079" s="50"/>
      <c r="AU1079" s="50"/>
    </row>
    <row r="1080" spans="3:48" x14ac:dyDescent="0.2">
      <c r="C1080" s="6"/>
      <c r="D1080" s="6"/>
      <c r="AA1080" s="50"/>
      <c r="AB1080" s="50"/>
      <c r="AC1080" s="50"/>
      <c r="AD1080" s="50"/>
      <c r="AE1080" s="50"/>
      <c r="AG1080" s="61"/>
      <c r="AN1080" s="50"/>
      <c r="AO1080" s="50"/>
      <c r="AP1080" s="50"/>
      <c r="AQ1080" s="50"/>
      <c r="AR1080" s="50"/>
      <c r="AS1080" s="50"/>
      <c r="AT1080" s="50"/>
      <c r="AU1080" s="50"/>
    </row>
    <row r="1081" spans="3:48" x14ac:dyDescent="0.2">
      <c r="C1081" s="6"/>
      <c r="D1081" s="6"/>
      <c r="AA1081" s="50"/>
      <c r="AB1081" s="50"/>
      <c r="AC1081" s="50"/>
      <c r="AD1081" s="50"/>
      <c r="AE1081" s="50"/>
      <c r="AG1081" s="61"/>
      <c r="AN1081" s="50"/>
      <c r="AO1081" s="50"/>
      <c r="AP1081" s="50"/>
      <c r="AQ1081" s="50"/>
      <c r="AR1081" s="50"/>
      <c r="AS1081" s="50"/>
      <c r="AT1081" s="50"/>
      <c r="AU1081" s="50"/>
      <c r="AV1081" s="50"/>
    </row>
    <row r="1082" spans="3:48" x14ac:dyDescent="0.2">
      <c r="C1082" s="6"/>
      <c r="D1082" s="6"/>
      <c r="AA1082" s="50"/>
      <c r="AB1082" s="50"/>
      <c r="AC1082" s="50"/>
      <c r="AD1082" s="50"/>
      <c r="AE1082" s="50"/>
      <c r="AG1082" s="61"/>
      <c r="AN1082" s="50"/>
      <c r="AO1082" s="50"/>
      <c r="AP1082" s="50"/>
      <c r="AQ1082" s="50"/>
      <c r="AR1082" s="50"/>
      <c r="AS1082" s="50"/>
      <c r="AT1082" s="50"/>
      <c r="AU1082" s="50"/>
    </row>
    <row r="1083" spans="3:48" x14ac:dyDescent="0.2">
      <c r="C1083" s="6"/>
      <c r="D1083" s="6"/>
      <c r="AA1083" s="50"/>
      <c r="AB1083" s="50"/>
      <c r="AC1083" s="50"/>
      <c r="AD1083" s="50"/>
      <c r="AE1083" s="50"/>
      <c r="AG1083" s="61"/>
      <c r="AN1083" s="50"/>
      <c r="AO1083" s="50"/>
      <c r="AP1083" s="50"/>
      <c r="AQ1083" s="50"/>
      <c r="AR1083" s="50"/>
      <c r="AS1083" s="50"/>
      <c r="AT1083" s="50"/>
      <c r="AU1083" s="50"/>
      <c r="AV1083" s="50"/>
    </row>
    <row r="1084" spans="3:48" x14ac:dyDescent="0.2">
      <c r="C1084" s="6"/>
      <c r="D1084" s="6"/>
      <c r="AA1084" s="50"/>
      <c r="AB1084" s="50"/>
      <c r="AC1084" s="50"/>
      <c r="AD1084" s="50"/>
      <c r="AE1084" s="50"/>
      <c r="AG1084" s="61"/>
      <c r="AN1084" s="50"/>
      <c r="AO1084" s="50"/>
      <c r="AP1084" s="50"/>
      <c r="AQ1084" s="50"/>
      <c r="AR1084" s="50"/>
      <c r="AS1084" s="50"/>
      <c r="AT1084" s="50"/>
      <c r="AU1084" s="50"/>
    </row>
    <row r="1085" spans="3:48" x14ac:dyDescent="0.2">
      <c r="C1085" s="6"/>
      <c r="D1085" s="6"/>
      <c r="AA1085" s="50"/>
      <c r="AB1085" s="50"/>
      <c r="AC1085" s="50"/>
      <c r="AD1085" s="50"/>
      <c r="AE1085" s="50"/>
      <c r="AG1085" s="61"/>
      <c r="AN1085" s="50"/>
      <c r="AO1085" s="50"/>
      <c r="AP1085" s="50"/>
      <c r="AQ1085" s="50"/>
      <c r="AR1085" s="50"/>
      <c r="AS1085" s="50"/>
      <c r="AT1085" s="50"/>
      <c r="AU1085" s="50"/>
    </row>
    <row r="1086" spans="3:48" x14ac:dyDescent="0.2">
      <c r="C1086" s="6"/>
      <c r="D1086" s="6"/>
      <c r="AA1086" s="50"/>
      <c r="AB1086" s="50"/>
      <c r="AC1086" s="50"/>
      <c r="AD1086" s="50"/>
      <c r="AE1086" s="50"/>
      <c r="AG1086" s="61"/>
      <c r="AN1086" s="50"/>
      <c r="AO1086" s="50"/>
      <c r="AP1086" s="50"/>
      <c r="AQ1086" s="50"/>
      <c r="AR1086" s="50"/>
      <c r="AS1086" s="50"/>
      <c r="AT1086" s="50"/>
      <c r="AU1086" s="50"/>
    </row>
    <row r="1087" spans="3:48" x14ac:dyDescent="0.2">
      <c r="C1087" s="6"/>
      <c r="D1087" s="6"/>
      <c r="AA1087" s="50"/>
      <c r="AB1087" s="50"/>
      <c r="AC1087" s="50"/>
      <c r="AD1087" s="50"/>
      <c r="AE1087" s="50"/>
      <c r="AG1087" s="61"/>
      <c r="AN1087" s="50"/>
      <c r="AO1087" s="50"/>
      <c r="AP1087" s="50"/>
      <c r="AQ1087" s="50"/>
      <c r="AR1087" s="50"/>
      <c r="AS1087" s="50"/>
      <c r="AT1087" s="50"/>
      <c r="AU1087" s="50"/>
    </row>
    <row r="1088" spans="3:48" x14ac:dyDescent="0.2">
      <c r="C1088" s="6"/>
      <c r="D1088" s="6"/>
      <c r="AA1088" s="50"/>
      <c r="AB1088" s="50"/>
      <c r="AC1088" s="50"/>
      <c r="AD1088" s="50"/>
      <c r="AE1088" s="50"/>
      <c r="AG1088" s="61"/>
      <c r="AN1088" s="50"/>
      <c r="AO1088" s="50"/>
      <c r="AP1088" s="50"/>
      <c r="AQ1088" s="50"/>
      <c r="AR1088" s="50"/>
      <c r="AS1088" s="50"/>
      <c r="AT1088" s="50"/>
      <c r="AU1088" s="50"/>
    </row>
    <row r="1089" spans="3:47" x14ac:dyDescent="0.2">
      <c r="C1089" s="6"/>
      <c r="D1089" s="6"/>
      <c r="AA1089" s="50"/>
      <c r="AB1089" s="50"/>
      <c r="AC1089" s="50"/>
      <c r="AD1089" s="50"/>
      <c r="AE1089" s="50"/>
      <c r="AG1089" s="61"/>
      <c r="AN1089" s="50"/>
      <c r="AO1089" s="50"/>
      <c r="AP1089" s="50"/>
      <c r="AQ1089" s="50"/>
      <c r="AR1089" s="50"/>
      <c r="AS1089" s="50"/>
      <c r="AT1089" s="50"/>
      <c r="AU1089" s="50"/>
    </row>
    <row r="1090" spans="3:47" x14ac:dyDescent="0.2">
      <c r="C1090" s="6"/>
      <c r="D1090" s="6"/>
      <c r="AA1090" s="50"/>
      <c r="AB1090" s="50"/>
      <c r="AC1090" s="50"/>
      <c r="AD1090" s="50"/>
      <c r="AE1090" s="50"/>
      <c r="AG1090" s="61"/>
      <c r="AN1090" s="50"/>
      <c r="AO1090" s="50"/>
      <c r="AP1090" s="50"/>
      <c r="AQ1090" s="50"/>
      <c r="AR1090" s="50"/>
      <c r="AS1090" s="50"/>
      <c r="AT1090" s="50"/>
      <c r="AU1090" s="50"/>
    </row>
    <row r="1091" spans="3:47" x14ac:dyDescent="0.2">
      <c r="C1091" s="6"/>
      <c r="D1091" s="6"/>
      <c r="AA1091" s="50"/>
      <c r="AB1091" s="50"/>
      <c r="AC1091" s="50"/>
      <c r="AD1091" s="50"/>
      <c r="AE1091" s="50"/>
      <c r="AG1091" s="61"/>
      <c r="AN1091" s="50"/>
      <c r="AO1091" s="50"/>
      <c r="AP1091" s="50"/>
      <c r="AQ1091" s="50"/>
      <c r="AR1091" s="50"/>
      <c r="AS1091" s="50"/>
      <c r="AT1091" s="50"/>
      <c r="AU1091" s="50"/>
    </row>
    <row r="1092" spans="3:47" x14ac:dyDescent="0.2">
      <c r="C1092" s="6"/>
      <c r="D1092" s="6"/>
      <c r="AA1092" s="50"/>
      <c r="AB1092" s="50"/>
      <c r="AC1092" s="50"/>
      <c r="AD1092" s="50"/>
      <c r="AE1092" s="50"/>
      <c r="AG1092" s="61"/>
      <c r="AN1092" s="50"/>
      <c r="AO1092" s="50"/>
      <c r="AP1092" s="50"/>
      <c r="AQ1092" s="50"/>
      <c r="AR1092" s="50"/>
      <c r="AS1092" s="50"/>
      <c r="AT1092" s="50"/>
      <c r="AU1092" s="50"/>
    </row>
    <row r="1093" spans="3:47" x14ac:dyDescent="0.2">
      <c r="C1093" s="6"/>
      <c r="D1093" s="6"/>
      <c r="AA1093" s="50"/>
      <c r="AB1093" s="50"/>
      <c r="AC1093" s="50"/>
      <c r="AD1093" s="50"/>
      <c r="AE1093" s="50"/>
      <c r="AG1093" s="61"/>
      <c r="AN1093" s="50"/>
      <c r="AO1093" s="50"/>
      <c r="AP1093" s="50"/>
      <c r="AQ1093" s="50"/>
      <c r="AR1093" s="50"/>
      <c r="AS1093" s="50"/>
      <c r="AT1093" s="50"/>
      <c r="AU1093" s="50"/>
    </row>
    <row r="1094" spans="3:47" x14ac:dyDescent="0.2">
      <c r="C1094" s="6"/>
      <c r="D1094" s="6"/>
      <c r="AA1094" s="50"/>
      <c r="AB1094" s="50"/>
      <c r="AC1094" s="50"/>
      <c r="AD1094" s="50"/>
      <c r="AE1094" s="50"/>
      <c r="AG1094" s="61"/>
      <c r="AN1094" s="50"/>
      <c r="AO1094" s="50"/>
      <c r="AP1094" s="50"/>
      <c r="AQ1094" s="50"/>
      <c r="AR1094" s="50"/>
      <c r="AS1094" s="50"/>
      <c r="AT1094" s="50"/>
      <c r="AU1094" s="50"/>
    </row>
    <row r="1095" spans="3:47" x14ac:dyDescent="0.2">
      <c r="C1095" s="6"/>
      <c r="D1095" s="6"/>
      <c r="AA1095" s="50"/>
      <c r="AB1095" s="50"/>
      <c r="AC1095" s="50"/>
      <c r="AD1095" s="50"/>
      <c r="AE1095" s="50"/>
      <c r="AG1095" s="61"/>
      <c r="AN1095" s="50"/>
      <c r="AO1095" s="50"/>
      <c r="AP1095" s="50"/>
      <c r="AQ1095" s="50"/>
      <c r="AR1095" s="50"/>
      <c r="AS1095" s="50"/>
      <c r="AT1095" s="50"/>
      <c r="AU1095" s="50"/>
    </row>
    <row r="1096" spans="3:47" x14ac:dyDescent="0.2">
      <c r="C1096" s="6"/>
      <c r="D1096" s="6"/>
      <c r="AA1096" s="50"/>
      <c r="AB1096" s="50"/>
      <c r="AC1096" s="50"/>
      <c r="AD1096" s="50"/>
      <c r="AE1096" s="50"/>
      <c r="AG1096" s="61"/>
      <c r="AN1096" s="50"/>
      <c r="AO1096" s="50"/>
      <c r="AP1096" s="50"/>
      <c r="AQ1096" s="50"/>
      <c r="AR1096" s="50"/>
      <c r="AS1096" s="50"/>
      <c r="AT1096" s="50"/>
      <c r="AU1096" s="50"/>
    </row>
    <row r="1097" spans="3:47" x14ac:dyDescent="0.2">
      <c r="C1097" s="6"/>
      <c r="D1097" s="6"/>
      <c r="AA1097" s="50"/>
      <c r="AB1097" s="50"/>
      <c r="AC1097" s="50"/>
      <c r="AD1097" s="50"/>
      <c r="AE1097" s="50"/>
      <c r="AG1097" s="61"/>
      <c r="AN1097" s="50"/>
      <c r="AO1097" s="50"/>
      <c r="AP1097" s="50"/>
      <c r="AQ1097" s="50"/>
      <c r="AR1097" s="50"/>
      <c r="AS1097" s="50"/>
      <c r="AT1097" s="50"/>
      <c r="AU1097" s="50"/>
    </row>
    <row r="1098" spans="3:47" x14ac:dyDescent="0.2">
      <c r="C1098" s="6"/>
      <c r="D1098" s="6"/>
      <c r="AA1098" s="50"/>
      <c r="AB1098" s="50"/>
      <c r="AC1098" s="50"/>
      <c r="AD1098" s="50"/>
      <c r="AE1098" s="50"/>
      <c r="AG1098" s="61"/>
      <c r="AN1098" s="50"/>
      <c r="AO1098" s="50"/>
      <c r="AP1098" s="50"/>
      <c r="AQ1098" s="50"/>
      <c r="AR1098" s="50"/>
      <c r="AS1098" s="50"/>
      <c r="AT1098" s="50"/>
      <c r="AU1098" s="50"/>
    </row>
    <row r="1099" spans="3:47" x14ac:dyDescent="0.2">
      <c r="C1099" s="6"/>
      <c r="D1099" s="6"/>
      <c r="AA1099" s="50"/>
      <c r="AB1099" s="50"/>
      <c r="AC1099" s="50"/>
      <c r="AD1099" s="50"/>
      <c r="AE1099" s="50"/>
      <c r="AG1099" s="61"/>
      <c r="AN1099" s="50"/>
      <c r="AO1099" s="50"/>
      <c r="AP1099" s="50"/>
      <c r="AQ1099" s="50"/>
      <c r="AR1099" s="50"/>
      <c r="AS1099" s="50"/>
      <c r="AT1099" s="50"/>
      <c r="AU1099" s="50"/>
    </row>
    <row r="1100" spans="3:47" x14ac:dyDescent="0.2">
      <c r="C1100" s="6"/>
      <c r="D1100" s="6"/>
      <c r="AA1100" s="50"/>
      <c r="AB1100" s="50"/>
      <c r="AC1100" s="50"/>
      <c r="AD1100" s="50"/>
      <c r="AE1100" s="50"/>
      <c r="AG1100" s="61"/>
      <c r="AN1100" s="50"/>
      <c r="AO1100" s="50"/>
      <c r="AP1100" s="50"/>
      <c r="AQ1100" s="50"/>
      <c r="AR1100" s="50"/>
      <c r="AS1100" s="50"/>
      <c r="AT1100" s="50"/>
      <c r="AU1100" s="50"/>
    </row>
    <row r="1101" spans="3:47" x14ac:dyDescent="0.2">
      <c r="C1101" s="6"/>
      <c r="D1101" s="6"/>
      <c r="AA1101" s="50"/>
      <c r="AB1101" s="50"/>
      <c r="AC1101" s="50"/>
      <c r="AD1101" s="50"/>
      <c r="AE1101" s="50"/>
      <c r="AG1101" s="61"/>
      <c r="AN1101" s="50"/>
      <c r="AO1101" s="50"/>
      <c r="AP1101" s="50"/>
      <c r="AQ1101" s="50"/>
      <c r="AR1101" s="50"/>
      <c r="AS1101" s="50"/>
      <c r="AT1101" s="50"/>
      <c r="AU1101" s="50"/>
    </row>
    <row r="1102" spans="3:47" x14ac:dyDescent="0.2">
      <c r="C1102" s="6"/>
      <c r="D1102" s="6"/>
      <c r="AA1102" s="50"/>
      <c r="AB1102" s="50"/>
      <c r="AC1102" s="50"/>
      <c r="AD1102" s="50"/>
      <c r="AE1102" s="50"/>
      <c r="AG1102" s="61"/>
      <c r="AN1102" s="50"/>
      <c r="AO1102" s="50"/>
      <c r="AP1102" s="50"/>
      <c r="AQ1102" s="50"/>
      <c r="AR1102" s="50"/>
      <c r="AS1102" s="50"/>
      <c r="AT1102" s="50"/>
      <c r="AU1102" s="50"/>
    </row>
    <row r="1103" spans="3:47" x14ac:dyDescent="0.2">
      <c r="C1103" s="6"/>
      <c r="D1103" s="6"/>
      <c r="AA1103" s="50"/>
      <c r="AB1103" s="50"/>
      <c r="AC1103" s="50"/>
      <c r="AD1103" s="50"/>
      <c r="AE1103" s="50"/>
      <c r="AG1103" s="61"/>
      <c r="AN1103" s="50"/>
      <c r="AO1103" s="50"/>
      <c r="AP1103" s="50"/>
      <c r="AQ1103" s="50"/>
      <c r="AR1103" s="50"/>
      <c r="AS1103" s="50"/>
      <c r="AT1103" s="50"/>
      <c r="AU1103" s="50"/>
    </row>
    <row r="1104" spans="3:47" x14ac:dyDescent="0.2">
      <c r="C1104" s="6"/>
      <c r="D1104" s="6"/>
      <c r="AA1104" s="50"/>
      <c r="AB1104" s="50"/>
      <c r="AC1104" s="50"/>
      <c r="AD1104" s="50"/>
      <c r="AE1104" s="50"/>
      <c r="AG1104" s="61"/>
      <c r="AN1104" s="50"/>
      <c r="AO1104" s="50"/>
      <c r="AP1104" s="50"/>
      <c r="AQ1104" s="50"/>
      <c r="AR1104" s="50"/>
      <c r="AS1104" s="50"/>
      <c r="AT1104" s="50"/>
      <c r="AU1104" s="50"/>
    </row>
    <row r="1105" spans="3:47" x14ac:dyDescent="0.2">
      <c r="C1105" s="6"/>
      <c r="D1105" s="6"/>
      <c r="AA1105" s="50"/>
      <c r="AB1105" s="50"/>
      <c r="AC1105" s="50"/>
      <c r="AD1105" s="50"/>
      <c r="AE1105" s="50"/>
      <c r="AG1105" s="61"/>
      <c r="AN1105" s="50"/>
      <c r="AO1105" s="50"/>
      <c r="AP1105" s="50"/>
      <c r="AQ1105" s="50"/>
      <c r="AR1105" s="50"/>
      <c r="AS1105" s="50"/>
      <c r="AT1105" s="50"/>
      <c r="AU1105" s="50"/>
    </row>
    <row r="1106" spans="3:47" x14ac:dyDescent="0.2">
      <c r="C1106" s="6"/>
      <c r="D1106" s="6"/>
      <c r="AA1106" s="50"/>
      <c r="AB1106" s="50"/>
      <c r="AC1106" s="50"/>
      <c r="AD1106" s="50"/>
      <c r="AE1106" s="50"/>
      <c r="AG1106" s="61"/>
      <c r="AN1106" s="50"/>
      <c r="AO1106" s="50"/>
      <c r="AP1106" s="50"/>
      <c r="AQ1106" s="50"/>
      <c r="AR1106" s="50"/>
      <c r="AS1106" s="50"/>
      <c r="AT1106" s="50"/>
      <c r="AU1106" s="50"/>
    </row>
    <row r="1107" spans="3:47" x14ac:dyDescent="0.2">
      <c r="C1107" s="6"/>
      <c r="D1107" s="6"/>
      <c r="AA1107" s="50"/>
      <c r="AB1107" s="50"/>
      <c r="AC1107" s="50"/>
      <c r="AD1107" s="50"/>
      <c r="AE1107" s="50"/>
      <c r="AG1107" s="61"/>
      <c r="AN1107" s="50"/>
      <c r="AO1107" s="50"/>
      <c r="AP1107" s="50"/>
      <c r="AQ1107" s="50"/>
      <c r="AR1107" s="50"/>
      <c r="AS1107" s="50"/>
      <c r="AT1107" s="50"/>
      <c r="AU1107" s="50"/>
    </row>
    <row r="1108" spans="3:47" x14ac:dyDescent="0.2">
      <c r="C1108" s="6"/>
      <c r="D1108" s="6"/>
      <c r="AA1108" s="50"/>
      <c r="AB1108" s="50"/>
      <c r="AC1108" s="50"/>
      <c r="AD1108" s="50"/>
      <c r="AE1108" s="50"/>
      <c r="AG1108" s="61"/>
      <c r="AN1108" s="50"/>
      <c r="AO1108" s="50"/>
      <c r="AP1108" s="50"/>
      <c r="AQ1108" s="50"/>
      <c r="AR1108" s="50"/>
      <c r="AS1108" s="50"/>
      <c r="AT1108" s="50"/>
      <c r="AU1108" s="50"/>
    </row>
    <row r="1109" spans="3:47" x14ac:dyDescent="0.2">
      <c r="C1109" s="6"/>
      <c r="D1109" s="6"/>
      <c r="AA1109" s="50"/>
      <c r="AB1109" s="50"/>
      <c r="AC1109" s="50"/>
      <c r="AD1109" s="50"/>
      <c r="AE1109" s="50"/>
      <c r="AG1109" s="61"/>
      <c r="AN1109" s="50"/>
      <c r="AO1109" s="50"/>
      <c r="AP1109" s="50"/>
      <c r="AQ1109" s="50"/>
      <c r="AR1109" s="50"/>
      <c r="AS1109" s="50"/>
      <c r="AT1109" s="50"/>
      <c r="AU1109" s="50"/>
    </row>
    <row r="1110" spans="3:47" x14ac:dyDescent="0.2">
      <c r="C1110" s="6"/>
      <c r="D1110" s="6"/>
      <c r="AA1110" s="50"/>
      <c r="AB1110" s="50"/>
      <c r="AC1110" s="50"/>
      <c r="AD1110" s="50"/>
      <c r="AE1110" s="50"/>
      <c r="AG1110" s="61"/>
      <c r="AN1110" s="50"/>
      <c r="AO1110" s="50"/>
      <c r="AP1110" s="50"/>
      <c r="AQ1110" s="50"/>
      <c r="AR1110" s="50"/>
      <c r="AS1110" s="50"/>
      <c r="AT1110" s="50"/>
      <c r="AU1110" s="50"/>
    </row>
    <row r="1111" spans="3:47" x14ac:dyDescent="0.2">
      <c r="C1111" s="6"/>
      <c r="D1111" s="6"/>
      <c r="AA1111" s="50"/>
      <c r="AB1111" s="50"/>
      <c r="AC1111" s="50"/>
      <c r="AD1111" s="50"/>
      <c r="AE1111" s="50"/>
      <c r="AG1111" s="61"/>
      <c r="AN1111" s="50"/>
      <c r="AO1111" s="50"/>
      <c r="AP1111" s="50"/>
      <c r="AQ1111" s="50"/>
      <c r="AR1111" s="50"/>
      <c r="AS1111" s="50"/>
      <c r="AT1111" s="50"/>
      <c r="AU1111" s="50"/>
    </row>
    <row r="1112" spans="3:47" x14ac:dyDescent="0.2">
      <c r="C1112" s="6"/>
      <c r="D1112" s="6"/>
      <c r="AA1112" s="50"/>
      <c r="AB1112" s="50"/>
      <c r="AC1112" s="50"/>
      <c r="AD1112" s="50"/>
      <c r="AE1112" s="50"/>
      <c r="AG1112" s="61"/>
      <c r="AN1112" s="50"/>
      <c r="AO1112" s="50"/>
      <c r="AP1112" s="50"/>
      <c r="AQ1112" s="50"/>
      <c r="AR1112" s="50"/>
      <c r="AS1112" s="50"/>
      <c r="AT1112" s="50"/>
      <c r="AU1112" s="50"/>
    </row>
    <row r="1113" spans="3:47" x14ac:dyDescent="0.2">
      <c r="C1113" s="6"/>
      <c r="D1113" s="6"/>
      <c r="AA1113" s="50"/>
      <c r="AB1113" s="50"/>
      <c r="AC1113" s="50"/>
      <c r="AD1113" s="50"/>
      <c r="AE1113" s="50"/>
      <c r="AG1113" s="61"/>
      <c r="AN1113" s="50"/>
      <c r="AO1113" s="50"/>
      <c r="AP1113" s="50"/>
      <c r="AQ1113" s="50"/>
      <c r="AR1113" s="50"/>
      <c r="AS1113" s="50"/>
      <c r="AT1113" s="50"/>
      <c r="AU1113" s="50"/>
    </row>
    <row r="1114" spans="3:47" x14ac:dyDescent="0.2">
      <c r="C1114" s="6"/>
      <c r="D1114" s="6"/>
      <c r="AA1114" s="50"/>
      <c r="AB1114" s="50"/>
      <c r="AC1114" s="50"/>
      <c r="AD1114" s="50"/>
      <c r="AE1114" s="50"/>
      <c r="AG1114" s="61"/>
      <c r="AN1114" s="50"/>
      <c r="AO1114" s="50"/>
      <c r="AP1114" s="50"/>
      <c r="AQ1114" s="50"/>
      <c r="AR1114" s="50"/>
      <c r="AS1114" s="50"/>
      <c r="AT1114" s="50"/>
      <c r="AU1114" s="50"/>
    </row>
    <row r="1115" spans="3:47" x14ac:dyDescent="0.2">
      <c r="C1115" s="6"/>
      <c r="D1115" s="6"/>
      <c r="AA1115" s="50"/>
      <c r="AB1115" s="50"/>
      <c r="AC1115" s="50"/>
      <c r="AD1115" s="50"/>
      <c r="AE1115" s="50"/>
      <c r="AG1115" s="61"/>
      <c r="AN1115" s="50"/>
      <c r="AO1115" s="50"/>
      <c r="AP1115" s="50"/>
      <c r="AQ1115" s="50"/>
      <c r="AR1115" s="50"/>
      <c r="AS1115" s="50"/>
      <c r="AT1115" s="50"/>
      <c r="AU1115" s="50"/>
    </row>
    <row r="1116" spans="3:47" x14ac:dyDescent="0.2">
      <c r="C1116" s="6"/>
      <c r="D1116" s="6"/>
      <c r="AA1116" s="50"/>
      <c r="AB1116" s="50"/>
      <c r="AC1116" s="50"/>
      <c r="AD1116" s="50"/>
      <c r="AE1116" s="50"/>
      <c r="AG1116" s="61"/>
      <c r="AN1116" s="50"/>
      <c r="AO1116" s="50"/>
      <c r="AP1116" s="50"/>
      <c r="AQ1116" s="50"/>
      <c r="AR1116" s="50"/>
      <c r="AS1116" s="50"/>
      <c r="AT1116" s="50"/>
      <c r="AU1116" s="50"/>
    </row>
    <row r="1117" spans="3:47" x14ac:dyDescent="0.2">
      <c r="C1117" s="6"/>
      <c r="D1117" s="6"/>
      <c r="AA1117" s="50"/>
      <c r="AB1117" s="50"/>
      <c r="AC1117" s="50"/>
      <c r="AD1117" s="50"/>
      <c r="AE1117" s="50"/>
      <c r="AG1117" s="61"/>
      <c r="AN1117" s="50"/>
      <c r="AO1117" s="50"/>
      <c r="AP1117" s="50"/>
      <c r="AQ1117" s="50"/>
      <c r="AR1117" s="50"/>
      <c r="AS1117" s="50"/>
      <c r="AT1117" s="50"/>
      <c r="AU1117" s="50"/>
    </row>
    <row r="1118" spans="3:47" x14ac:dyDescent="0.2">
      <c r="C1118" s="6"/>
      <c r="D1118" s="6"/>
      <c r="AA1118" s="50"/>
      <c r="AB1118" s="50"/>
      <c r="AC1118" s="50"/>
      <c r="AD1118" s="50"/>
      <c r="AE1118" s="50"/>
      <c r="AG1118" s="61"/>
      <c r="AN1118" s="50"/>
      <c r="AO1118" s="50"/>
      <c r="AP1118" s="50"/>
      <c r="AQ1118" s="50"/>
      <c r="AR1118" s="50"/>
      <c r="AS1118" s="50"/>
      <c r="AT1118" s="50"/>
      <c r="AU1118" s="50"/>
    </row>
    <row r="1119" spans="3:47" x14ac:dyDescent="0.2">
      <c r="C1119" s="6"/>
      <c r="D1119" s="6"/>
      <c r="AA1119" s="50"/>
      <c r="AB1119" s="50"/>
      <c r="AC1119" s="50"/>
      <c r="AD1119" s="50"/>
      <c r="AE1119" s="50"/>
      <c r="AG1119" s="61"/>
      <c r="AN1119" s="50"/>
      <c r="AO1119" s="50"/>
      <c r="AP1119" s="50"/>
      <c r="AQ1119" s="50"/>
      <c r="AR1119" s="50"/>
      <c r="AS1119" s="50"/>
      <c r="AT1119" s="50"/>
      <c r="AU1119" s="50"/>
    </row>
    <row r="1120" spans="3:47" x14ac:dyDescent="0.2">
      <c r="C1120" s="6"/>
      <c r="D1120" s="6"/>
      <c r="AA1120" s="50"/>
      <c r="AB1120" s="50"/>
      <c r="AC1120" s="50"/>
      <c r="AD1120" s="50"/>
      <c r="AE1120" s="50"/>
      <c r="AG1120" s="61"/>
      <c r="AN1120" s="50"/>
      <c r="AO1120" s="50"/>
      <c r="AP1120" s="50"/>
      <c r="AQ1120" s="50"/>
      <c r="AR1120" s="50"/>
      <c r="AS1120" s="50"/>
      <c r="AT1120" s="50"/>
      <c r="AU1120" s="50"/>
    </row>
    <row r="1121" spans="3:47" x14ac:dyDescent="0.2">
      <c r="C1121" s="6"/>
      <c r="D1121" s="6"/>
      <c r="AA1121" s="50"/>
      <c r="AB1121" s="50"/>
      <c r="AC1121" s="50"/>
      <c r="AD1121" s="50"/>
      <c r="AE1121" s="50"/>
      <c r="AG1121" s="61"/>
      <c r="AN1121" s="50"/>
      <c r="AO1121" s="50"/>
      <c r="AP1121" s="50"/>
      <c r="AQ1121" s="50"/>
      <c r="AR1121" s="50"/>
      <c r="AS1121" s="50"/>
      <c r="AT1121" s="50"/>
      <c r="AU1121" s="50"/>
    </row>
    <row r="1122" spans="3:47" x14ac:dyDescent="0.2">
      <c r="C1122" s="6"/>
      <c r="D1122" s="6"/>
      <c r="AA1122" s="50"/>
      <c r="AB1122" s="50"/>
      <c r="AC1122" s="50"/>
      <c r="AD1122" s="50"/>
      <c r="AE1122" s="50"/>
      <c r="AG1122" s="61"/>
      <c r="AN1122" s="50"/>
      <c r="AO1122" s="50"/>
      <c r="AP1122" s="50"/>
      <c r="AQ1122" s="50"/>
      <c r="AR1122" s="50"/>
      <c r="AS1122" s="50"/>
      <c r="AT1122" s="50"/>
      <c r="AU1122" s="50"/>
    </row>
    <row r="1123" spans="3:47" x14ac:dyDescent="0.2">
      <c r="C1123" s="6"/>
      <c r="D1123" s="6"/>
      <c r="AA1123" s="50"/>
      <c r="AB1123" s="50"/>
      <c r="AC1123" s="50"/>
      <c r="AD1123" s="50"/>
      <c r="AE1123" s="50"/>
      <c r="AG1123" s="61"/>
      <c r="AN1123" s="50"/>
      <c r="AO1123" s="50"/>
      <c r="AP1123" s="50"/>
      <c r="AQ1123" s="50"/>
      <c r="AR1123" s="50"/>
      <c r="AS1123" s="50"/>
      <c r="AT1123" s="50"/>
      <c r="AU1123" s="50"/>
    </row>
    <row r="1124" spans="3:47" x14ac:dyDescent="0.2">
      <c r="C1124" s="6"/>
      <c r="D1124" s="6"/>
      <c r="AA1124" s="50"/>
      <c r="AB1124" s="50"/>
      <c r="AC1124" s="50"/>
      <c r="AD1124" s="50"/>
      <c r="AE1124" s="50"/>
      <c r="AG1124" s="61"/>
      <c r="AN1124" s="50"/>
      <c r="AO1124" s="50"/>
      <c r="AP1124" s="50"/>
      <c r="AQ1124" s="50"/>
      <c r="AR1124" s="50"/>
      <c r="AS1124" s="50"/>
      <c r="AT1124" s="50"/>
      <c r="AU1124" s="50"/>
    </row>
    <row r="1125" spans="3:47" x14ac:dyDescent="0.2">
      <c r="C1125" s="6"/>
      <c r="D1125" s="6"/>
      <c r="AA1125" s="50"/>
      <c r="AB1125" s="50"/>
      <c r="AC1125" s="50"/>
      <c r="AD1125" s="50"/>
      <c r="AE1125" s="50"/>
      <c r="AG1125" s="61"/>
      <c r="AN1125" s="50"/>
      <c r="AO1125" s="50"/>
      <c r="AP1125" s="50"/>
      <c r="AQ1125" s="50"/>
      <c r="AR1125" s="50"/>
      <c r="AS1125" s="50"/>
      <c r="AT1125" s="50"/>
      <c r="AU1125" s="50"/>
    </row>
    <row r="1126" spans="3:47" x14ac:dyDescent="0.2">
      <c r="C1126" s="6"/>
      <c r="D1126" s="6"/>
      <c r="AA1126" s="50"/>
      <c r="AB1126" s="50"/>
      <c r="AC1126" s="50"/>
      <c r="AD1126" s="50"/>
      <c r="AE1126" s="50"/>
      <c r="AG1126" s="61"/>
      <c r="AN1126" s="50"/>
      <c r="AO1126" s="50"/>
      <c r="AP1126" s="50"/>
      <c r="AQ1126" s="50"/>
      <c r="AR1126" s="50"/>
      <c r="AS1126" s="50"/>
      <c r="AT1126" s="50"/>
      <c r="AU1126" s="50"/>
    </row>
    <row r="1127" spans="3:47" x14ac:dyDescent="0.2">
      <c r="C1127" s="6"/>
      <c r="D1127" s="6"/>
      <c r="AA1127" s="50"/>
      <c r="AB1127" s="50"/>
      <c r="AC1127" s="50"/>
      <c r="AD1127" s="50"/>
      <c r="AE1127" s="50"/>
      <c r="AG1127" s="61"/>
      <c r="AN1127" s="50"/>
      <c r="AO1127" s="50"/>
      <c r="AP1127" s="50"/>
      <c r="AQ1127" s="50"/>
      <c r="AR1127" s="50"/>
      <c r="AS1127" s="50"/>
      <c r="AT1127" s="50"/>
      <c r="AU1127" s="50"/>
    </row>
    <row r="1128" spans="3:47" x14ac:dyDescent="0.2">
      <c r="C1128" s="6"/>
      <c r="D1128" s="6"/>
      <c r="AA1128" s="50"/>
      <c r="AB1128" s="50"/>
      <c r="AC1128" s="50"/>
      <c r="AD1128" s="50"/>
      <c r="AE1128" s="50"/>
      <c r="AG1128" s="61"/>
      <c r="AN1128" s="50"/>
      <c r="AO1128" s="50"/>
      <c r="AP1128" s="50"/>
      <c r="AQ1128" s="50"/>
      <c r="AR1128" s="50"/>
      <c r="AS1128" s="50"/>
      <c r="AT1128" s="50"/>
      <c r="AU1128" s="50"/>
    </row>
    <row r="1129" spans="3:47" x14ac:dyDescent="0.2">
      <c r="C1129" s="6"/>
      <c r="D1129" s="6"/>
      <c r="AA1129" s="50"/>
      <c r="AB1129" s="50"/>
      <c r="AC1129" s="50"/>
      <c r="AD1129" s="50"/>
      <c r="AE1129" s="50"/>
      <c r="AG1129" s="61"/>
      <c r="AN1129" s="50"/>
      <c r="AO1129" s="50"/>
      <c r="AP1129" s="50"/>
      <c r="AQ1129" s="50"/>
      <c r="AR1129" s="50"/>
      <c r="AS1129" s="50"/>
      <c r="AT1129" s="50"/>
      <c r="AU1129" s="50"/>
    </row>
    <row r="1130" spans="3:47" x14ac:dyDescent="0.2">
      <c r="C1130" s="6"/>
      <c r="D1130" s="6"/>
      <c r="AA1130" s="50"/>
      <c r="AB1130" s="50"/>
      <c r="AC1130" s="50"/>
      <c r="AD1130" s="50"/>
      <c r="AE1130" s="50"/>
      <c r="AG1130" s="61"/>
      <c r="AN1130" s="50"/>
      <c r="AO1130" s="50"/>
      <c r="AP1130" s="50"/>
      <c r="AQ1130" s="50"/>
      <c r="AR1130" s="50"/>
      <c r="AS1130" s="50"/>
      <c r="AT1130" s="50"/>
      <c r="AU1130" s="50"/>
    </row>
    <row r="1131" spans="3:47" x14ac:dyDescent="0.2">
      <c r="C1131" s="6"/>
      <c r="D1131" s="6"/>
      <c r="AA1131" s="50"/>
      <c r="AB1131" s="50"/>
      <c r="AC1131" s="50"/>
      <c r="AD1131" s="50"/>
      <c r="AE1131" s="50"/>
      <c r="AG1131" s="61"/>
      <c r="AN1131" s="50"/>
      <c r="AO1131" s="50"/>
      <c r="AP1131" s="50"/>
      <c r="AQ1131" s="50"/>
      <c r="AR1131" s="50"/>
      <c r="AS1131" s="50"/>
      <c r="AT1131" s="50"/>
      <c r="AU1131" s="50"/>
    </row>
    <row r="1132" spans="3:47" x14ac:dyDescent="0.2">
      <c r="C1132" s="6"/>
      <c r="D1132" s="6"/>
      <c r="AA1132" s="50"/>
      <c r="AB1132" s="50"/>
      <c r="AC1132" s="50"/>
      <c r="AD1132" s="50"/>
      <c r="AE1132" s="50"/>
      <c r="AG1132" s="61"/>
      <c r="AN1132" s="50"/>
      <c r="AO1132" s="50"/>
      <c r="AP1132" s="50"/>
      <c r="AQ1132" s="50"/>
      <c r="AR1132" s="50"/>
      <c r="AS1132" s="50"/>
      <c r="AT1132" s="50"/>
      <c r="AU1132" s="50"/>
    </row>
    <row r="1133" spans="3:47" x14ac:dyDescent="0.2">
      <c r="C1133" s="6"/>
      <c r="D1133" s="6"/>
      <c r="AA1133" s="50"/>
      <c r="AB1133" s="50"/>
      <c r="AC1133" s="50"/>
      <c r="AD1133" s="50"/>
      <c r="AE1133" s="50"/>
      <c r="AG1133" s="61"/>
      <c r="AN1133" s="50"/>
      <c r="AO1133" s="50"/>
      <c r="AP1133" s="50"/>
      <c r="AQ1133" s="50"/>
      <c r="AR1133" s="50"/>
      <c r="AS1133" s="50"/>
      <c r="AT1133" s="50"/>
      <c r="AU1133" s="50"/>
    </row>
    <row r="1134" spans="3:47" x14ac:dyDescent="0.2">
      <c r="C1134" s="6"/>
      <c r="D1134" s="6"/>
      <c r="AA1134" s="50"/>
      <c r="AB1134" s="50"/>
      <c r="AC1134" s="50"/>
      <c r="AD1134" s="50"/>
      <c r="AE1134" s="50"/>
      <c r="AG1134" s="61"/>
      <c r="AN1134" s="50"/>
      <c r="AO1134" s="50"/>
      <c r="AP1134" s="50"/>
      <c r="AQ1134" s="50"/>
      <c r="AR1134" s="50"/>
      <c r="AS1134" s="50"/>
      <c r="AT1134" s="50"/>
      <c r="AU1134" s="50"/>
    </row>
    <row r="1135" spans="3:47" x14ac:dyDescent="0.2">
      <c r="C1135" s="6"/>
      <c r="D1135" s="6"/>
      <c r="AA1135" s="50"/>
      <c r="AB1135" s="50"/>
      <c r="AC1135" s="50"/>
      <c r="AD1135" s="50"/>
      <c r="AE1135" s="50"/>
      <c r="AG1135" s="61"/>
      <c r="AN1135" s="50"/>
      <c r="AO1135" s="50"/>
      <c r="AP1135" s="50"/>
      <c r="AQ1135" s="50"/>
      <c r="AR1135" s="50"/>
      <c r="AS1135" s="50"/>
      <c r="AT1135" s="50"/>
      <c r="AU1135" s="50"/>
    </row>
    <row r="1136" spans="3:47" x14ac:dyDescent="0.2">
      <c r="C1136" s="6"/>
      <c r="D1136" s="6"/>
      <c r="AA1136" s="50"/>
      <c r="AB1136" s="50"/>
      <c r="AC1136" s="50"/>
      <c r="AD1136" s="50"/>
      <c r="AE1136" s="50"/>
      <c r="AG1136" s="61"/>
      <c r="AN1136" s="50"/>
      <c r="AO1136" s="50"/>
      <c r="AP1136" s="50"/>
      <c r="AQ1136" s="50"/>
      <c r="AR1136" s="50"/>
      <c r="AS1136" s="50"/>
      <c r="AT1136" s="50"/>
      <c r="AU1136" s="50"/>
    </row>
    <row r="1137" spans="3:47" x14ac:dyDescent="0.2">
      <c r="C1137" s="6"/>
      <c r="D1137" s="6"/>
      <c r="AA1137" s="50"/>
      <c r="AB1137" s="50"/>
      <c r="AC1137" s="50"/>
      <c r="AD1137" s="50"/>
      <c r="AE1137" s="50"/>
      <c r="AG1137" s="61"/>
      <c r="AN1137" s="50"/>
      <c r="AO1137" s="50"/>
      <c r="AP1137" s="50"/>
      <c r="AQ1137" s="50"/>
      <c r="AR1137" s="50"/>
      <c r="AS1137" s="50"/>
      <c r="AT1137" s="50"/>
      <c r="AU1137" s="50"/>
    </row>
    <row r="1138" spans="3:47" x14ac:dyDescent="0.2">
      <c r="C1138" s="6"/>
      <c r="D1138" s="6"/>
      <c r="AA1138" s="50"/>
      <c r="AB1138" s="50"/>
      <c r="AC1138" s="50"/>
      <c r="AD1138" s="50"/>
      <c r="AE1138" s="50"/>
      <c r="AG1138" s="61"/>
      <c r="AN1138" s="50"/>
      <c r="AO1138" s="50"/>
      <c r="AP1138" s="50"/>
      <c r="AQ1138" s="50"/>
      <c r="AR1138" s="50"/>
      <c r="AS1138" s="50"/>
      <c r="AT1138" s="50"/>
      <c r="AU1138" s="50"/>
    </row>
    <row r="1139" spans="3:47" x14ac:dyDescent="0.2">
      <c r="C1139" s="6"/>
      <c r="D1139" s="6"/>
      <c r="AA1139" s="50"/>
      <c r="AB1139" s="50"/>
      <c r="AC1139" s="50"/>
      <c r="AD1139" s="50"/>
      <c r="AE1139" s="50"/>
      <c r="AG1139" s="61"/>
      <c r="AN1139" s="50"/>
      <c r="AO1139" s="50"/>
      <c r="AP1139" s="50"/>
      <c r="AQ1139" s="50"/>
      <c r="AR1139" s="50"/>
      <c r="AS1139" s="50"/>
      <c r="AT1139" s="50"/>
      <c r="AU1139" s="50"/>
    </row>
    <row r="1140" spans="3:47" x14ac:dyDescent="0.2">
      <c r="C1140" s="6"/>
      <c r="D1140" s="6"/>
      <c r="AA1140" s="50"/>
      <c r="AB1140" s="50"/>
      <c r="AC1140" s="50"/>
      <c r="AD1140" s="50"/>
      <c r="AE1140" s="50"/>
      <c r="AG1140" s="61"/>
      <c r="AN1140" s="50"/>
      <c r="AO1140" s="50"/>
      <c r="AP1140" s="50"/>
      <c r="AQ1140" s="50"/>
      <c r="AR1140" s="50"/>
      <c r="AS1140" s="50"/>
      <c r="AT1140" s="50"/>
      <c r="AU1140" s="50"/>
    </row>
    <row r="1141" spans="3:47" x14ac:dyDescent="0.2">
      <c r="C1141" s="6"/>
      <c r="D1141" s="6"/>
      <c r="AA1141" s="50"/>
      <c r="AB1141" s="50"/>
      <c r="AC1141" s="50"/>
      <c r="AD1141" s="50"/>
      <c r="AE1141" s="50"/>
      <c r="AG1141" s="61"/>
      <c r="AN1141" s="50"/>
      <c r="AO1141" s="50"/>
      <c r="AP1141" s="50"/>
      <c r="AQ1141" s="50"/>
      <c r="AR1141" s="50"/>
      <c r="AS1141" s="50"/>
      <c r="AT1141" s="50"/>
      <c r="AU1141" s="50"/>
    </row>
    <row r="1142" spans="3:47" x14ac:dyDescent="0.2">
      <c r="C1142" s="6"/>
      <c r="D1142" s="6"/>
      <c r="AA1142" s="50"/>
      <c r="AB1142" s="50"/>
      <c r="AC1142" s="50"/>
      <c r="AD1142" s="50"/>
      <c r="AE1142" s="50"/>
      <c r="AG1142" s="61"/>
      <c r="AN1142" s="50"/>
      <c r="AO1142" s="50"/>
      <c r="AP1142" s="50"/>
      <c r="AQ1142" s="50"/>
      <c r="AR1142" s="50"/>
      <c r="AS1142" s="50"/>
      <c r="AT1142" s="50"/>
      <c r="AU1142" s="50"/>
    </row>
    <row r="1143" spans="3:47" x14ac:dyDescent="0.2">
      <c r="C1143" s="6"/>
      <c r="D1143" s="6"/>
      <c r="AA1143" s="50"/>
      <c r="AB1143" s="50"/>
      <c r="AC1143" s="50"/>
      <c r="AD1143" s="50"/>
      <c r="AE1143" s="50"/>
      <c r="AG1143" s="61"/>
      <c r="AN1143" s="50"/>
      <c r="AO1143" s="50"/>
      <c r="AP1143" s="50"/>
      <c r="AQ1143" s="50"/>
      <c r="AR1143" s="50"/>
      <c r="AS1143" s="50"/>
      <c r="AT1143" s="50"/>
      <c r="AU1143" s="50"/>
    </row>
    <row r="1144" spans="3:47" x14ac:dyDescent="0.2">
      <c r="C1144" s="6"/>
      <c r="D1144" s="6"/>
      <c r="AA1144" s="50"/>
      <c r="AB1144" s="50"/>
      <c r="AC1144" s="50"/>
      <c r="AD1144" s="50"/>
      <c r="AE1144" s="50"/>
      <c r="AG1144" s="61"/>
      <c r="AN1144" s="50"/>
      <c r="AO1144" s="50"/>
      <c r="AP1144" s="50"/>
      <c r="AQ1144" s="50"/>
      <c r="AR1144" s="50"/>
      <c r="AS1144" s="50"/>
      <c r="AT1144" s="50"/>
      <c r="AU1144" s="50"/>
    </row>
    <row r="1145" spans="3:47" x14ac:dyDescent="0.2">
      <c r="C1145" s="6"/>
      <c r="D1145" s="6"/>
      <c r="AA1145" s="50"/>
      <c r="AB1145" s="50"/>
      <c r="AC1145" s="50"/>
      <c r="AD1145" s="50"/>
      <c r="AE1145" s="50"/>
      <c r="AG1145" s="61"/>
      <c r="AN1145" s="50"/>
      <c r="AO1145" s="50"/>
      <c r="AP1145" s="50"/>
      <c r="AQ1145" s="50"/>
      <c r="AR1145" s="50"/>
      <c r="AS1145" s="50"/>
      <c r="AT1145" s="50"/>
      <c r="AU1145" s="50"/>
    </row>
    <row r="1146" spans="3:47" x14ac:dyDescent="0.2">
      <c r="C1146" s="6"/>
      <c r="D1146" s="6"/>
      <c r="AA1146" s="50"/>
      <c r="AB1146" s="50"/>
      <c r="AC1146" s="50"/>
      <c r="AD1146" s="50"/>
      <c r="AE1146" s="50"/>
      <c r="AG1146" s="61"/>
      <c r="AN1146" s="50"/>
      <c r="AO1146" s="50"/>
      <c r="AP1146" s="50"/>
      <c r="AQ1146" s="50"/>
      <c r="AR1146" s="50"/>
      <c r="AS1146" s="50"/>
      <c r="AT1146" s="50"/>
      <c r="AU1146" s="50"/>
    </row>
    <row r="1147" spans="3:47" x14ac:dyDescent="0.2">
      <c r="C1147" s="6"/>
      <c r="D1147" s="6"/>
      <c r="AA1147" s="50"/>
      <c r="AB1147" s="50"/>
      <c r="AC1147" s="50"/>
      <c r="AD1147" s="50"/>
      <c r="AE1147" s="50"/>
      <c r="AG1147" s="61"/>
      <c r="AN1147" s="50"/>
      <c r="AO1147" s="50"/>
      <c r="AP1147" s="50"/>
      <c r="AQ1147" s="50"/>
      <c r="AR1147" s="50"/>
      <c r="AS1147" s="50"/>
      <c r="AT1147" s="50"/>
      <c r="AU1147" s="50"/>
    </row>
    <row r="1148" spans="3:47" x14ac:dyDescent="0.2">
      <c r="C1148" s="6"/>
      <c r="D1148" s="6"/>
      <c r="AA1148" s="50"/>
      <c r="AB1148" s="50"/>
      <c r="AC1148" s="50"/>
      <c r="AD1148" s="50"/>
      <c r="AE1148" s="50"/>
      <c r="AG1148" s="61"/>
      <c r="AN1148" s="50"/>
      <c r="AO1148" s="50"/>
      <c r="AP1148" s="50"/>
      <c r="AQ1148" s="50"/>
      <c r="AR1148" s="50"/>
      <c r="AS1148" s="50"/>
      <c r="AT1148" s="50"/>
      <c r="AU1148" s="50"/>
    </row>
    <row r="1149" spans="3:47" x14ac:dyDescent="0.2">
      <c r="C1149" s="6"/>
      <c r="D1149" s="6"/>
      <c r="AA1149" s="50"/>
      <c r="AB1149" s="50"/>
      <c r="AC1149" s="50"/>
      <c r="AD1149" s="50"/>
      <c r="AE1149" s="50"/>
      <c r="AG1149" s="61"/>
      <c r="AN1149" s="50"/>
      <c r="AO1149" s="50"/>
      <c r="AP1149" s="50"/>
      <c r="AQ1149" s="50"/>
      <c r="AR1149" s="50"/>
      <c r="AS1149" s="50"/>
      <c r="AT1149" s="50"/>
      <c r="AU1149" s="50"/>
    </row>
    <row r="1150" spans="3:47" x14ac:dyDescent="0.2">
      <c r="C1150" s="6"/>
      <c r="D1150" s="6"/>
      <c r="AA1150" s="50"/>
      <c r="AB1150" s="50"/>
      <c r="AC1150" s="50"/>
      <c r="AD1150" s="50"/>
      <c r="AE1150" s="50"/>
      <c r="AG1150" s="61"/>
      <c r="AN1150" s="50"/>
      <c r="AO1150" s="50"/>
      <c r="AP1150" s="50"/>
      <c r="AQ1150" s="50"/>
      <c r="AR1150" s="50"/>
      <c r="AS1150" s="50"/>
      <c r="AT1150" s="50"/>
      <c r="AU1150" s="50"/>
    </row>
    <row r="1151" spans="3:47" x14ac:dyDescent="0.2">
      <c r="C1151" s="6"/>
      <c r="D1151" s="6"/>
      <c r="AA1151" s="50"/>
      <c r="AB1151" s="50"/>
      <c r="AC1151" s="50"/>
      <c r="AD1151" s="50"/>
      <c r="AE1151" s="50"/>
      <c r="AG1151" s="61"/>
      <c r="AN1151" s="50"/>
      <c r="AO1151" s="50"/>
      <c r="AP1151" s="50"/>
      <c r="AQ1151" s="50"/>
      <c r="AR1151" s="50"/>
      <c r="AS1151" s="50"/>
      <c r="AT1151" s="50"/>
      <c r="AU1151" s="50"/>
    </row>
    <row r="1152" spans="3:47" x14ac:dyDescent="0.2">
      <c r="C1152" s="6"/>
      <c r="D1152" s="6"/>
      <c r="AA1152" s="50"/>
      <c r="AB1152" s="50"/>
      <c r="AC1152" s="50"/>
      <c r="AD1152" s="50"/>
      <c r="AE1152" s="50"/>
      <c r="AG1152" s="61"/>
      <c r="AN1152" s="50"/>
      <c r="AO1152" s="50"/>
      <c r="AP1152" s="50"/>
      <c r="AQ1152" s="50"/>
      <c r="AR1152" s="50"/>
      <c r="AS1152" s="50"/>
      <c r="AT1152" s="50"/>
      <c r="AU1152" s="50"/>
    </row>
    <row r="1153" spans="3:48" x14ac:dyDescent="0.2">
      <c r="C1153" s="6"/>
      <c r="D1153" s="6"/>
      <c r="AA1153" s="50"/>
      <c r="AB1153" s="50"/>
      <c r="AC1153" s="50"/>
      <c r="AD1153" s="50"/>
      <c r="AE1153" s="50"/>
      <c r="AG1153" s="61"/>
      <c r="AN1153" s="50"/>
      <c r="AO1153" s="50"/>
      <c r="AP1153" s="50"/>
      <c r="AQ1153" s="50"/>
      <c r="AR1153" s="50"/>
      <c r="AS1153" s="50"/>
      <c r="AT1153" s="50"/>
      <c r="AU1153" s="50"/>
    </row>
    <row r="1154" spans="3:48" x14ac:dyDescent="0.2">
      <c r="C1154" s="6"/>
      <c r="D1154" s="6"/>
      <c r="AA1154" s="50"/>
      <c r="AB1154" s="50"/>
      <c r="AC1154" s="50"/>
      <c r="AD1154" s="50"/>
      <c r="AE1154" s="50"/>
      <c r="AG1154" s="61"/>
      <c r="AN1154" s="50"/>
      <c r="AO1154" s="50"/>
      <c r="AP1154" s="50"/>
      <c r="AQ1154" s="50"/>
      <c r="AR1154" s="50"/>
      <c r="AS1154" s="50"/>
      <c r="AT1154" s="50"/>
      <c r="AU1154" s="50"/>
    </row>
    <row r="1155" spans="3:48" x14ac:dyDescent="0.2">
      <c r="C1155" s="6"/>
      <c r="D1155" s="6"/>
      <c r="AA1155" s="50"/>
      <c r="AB1155" s="50"/>
      <c r="AC1155" s="50"/>
      <c r="AD1155" s="50"/>
      <c r="AE1155" s="50"/>
      <c r="AG1155" s="61"/>
      <c r="AN1155" s="50"/>
      <c r="AO1155" s="50"/>
      <c r="AP1155" s="50"/>
      <c r="AQ1155" s="50"/>
      <c r="AR1155" s="50"/>
      <c r="AS1155" s="50"/>
      <c r="AT1155" s="50"/>
      <c r="AU1155" s="50"/>
    </row>
    <row r="1156" spans="3:48" x14ac:dyDescent="0.2">
      <c r="C1156" s="6"/>
      <c r="D1156" s="6"/>
      <c r="AA1156" s="50"/>
      <c r="AB1156" s="50"/>
      <c r="AC1156" s="50"/>
      <c r="AD1156" s="50"/>
      <c r="AE1156" s="50"/>
      <c r="AG1156" s="61"/>
      <c r="AN1156" s="50"/>
      <c r="AO1156" s="50"/>
      <c r="AP1156" s="50"/>
      <c r="AQ1156" s="50"/>
      <c r="AR1156" s="50"/>
      <c r="AS1156" s="50"/>
      <c r="AT1156" s="50"/>
      <c r="AU1156" s="50"/>
    </row>
    <row r="1157" spans="3:48" x14ac:dyDescent="0.2">
      <c r="C1157" s="6"/>
      <c r="D1157" s="6"/>
      <c r="AA1157" s="50"/>
      <c r="AB1157" s="50"/>
      <c r="AC1157" s="50"/>
      <c r="AD1157" s="50"/>
      <c r="AE1157" s="50"/>
      <c r="AG1157" s="61"/>
      <c r="AN1157" s="50"/>
      <c r="AO1157" s="50"/>
      <c r="AP1157" s="50"/>
      <c r="AQ1157" s="50"/>
      <c r="AR1157" s="50"/>
      <c r="AS1157" s="50"/>
      <c r="AT1157" s="50"/>
      <c r="AU1157" s="50"/>
      <c r="AV1157" s="50"/>
    </row>
    <row r="1158" spans="3:48" x14ac:dyDescent="0.2">
      <c r="C1158" s="6"/>
      <c r="D1158" s="6"/>
      <c r="AA1158" s="50"/>
      <c r="AB1158" s="50"/>
      <c r="AC1158" s="50"/>
      <c r="AD1158" s="50"/>
      <c r="AE1158" s="50"/>
      <c r="AG1158" s="61"/>
      <c r="AN1158" s="50"/>
      <c r="AO1158" s="50"/>
      <c r="AP1158" s="50"/>
      <c r="AQ1158" s="50"/>
      <c r="AR1158" s="50"/>
      <c r="AS1158" s="50"/>
      <c r="AT1158" s="50"/>
      <c r="AU1158" s="50"/>
    </row>
    <row r="1159" spans="3:48" x14ac:dyDescent="0.2">
      <c r="C1159" s="6"/>
      <c r="D1159" s="6"/>
      <c r="AA1159" s="50"/>
      <c r="AB1159" s="50"/>
      <c r="AC1159" s="50"/>
      <c r="AD1159" s="50"/>
      <c r="AE1159" s="50"/>
      <c r="AG1159" s="61"/>
      <c r="AN1159" s="50"/>
      <c r="AO1159" s="50"/>
      <c r="AP1159" s="50"/>
      <c r="AQ1159" s="50"/>
      <c r="AR1159" s="50"/>
      <c r="AS1159" s="50"/>
      <c r="AT1159" s="50"/>
      <c r="AU1159" s="50"/>
    </row>
    <row r="1160" spans="3:48" x14ac:dyDescent="0.2">
      <c r="C1160" s="6"/>
      <c r="D1160" s="6"/>
      <c r="AA1160" s="50"/>
      <c r="AB1160" s="50"/>
      <c r="AC1160" s="50"/>
      <c r="AD1160" s="50"/>
      <c r="AE1160" s="50"/>
      <c r="AG1160" s="61"/>
      <c r="AN1160" s="50"/>
      <c r="AO1160" s="50"/>
      <c r="AP1160" s="50"/>
      <c r="AQ1160" s="50"/>
      <c r="AR1160" s="50"/>
      <c r="AS1160" s="50"/>
      <c r="AT1160" s="50"/>
      <c r="AU1160" s="50"/>
    </row>
    <row r="1161" spans="3:48" x14ac:dyDescent="0.2">
      <c r="C1161" s="6"/>
      <c r="D1161" s="6"/>
      <c r="AA1161" s="50"/>
      <c r="AB1161" s="50"/>
      <c r="AC1161" s="50"/>
      <c r="AD1161" s="50"/>
      <c r="AE1161" s="50"/>
      <c r="AG1161" s="61"/>
      <c r="AN1161" s="50"/>
      <c r="AO1161" s="50"/>
      <c r="AP1161" s="50"/>
      <c r="AQ1161" s="50"/>
      <c r="AR1161" s="50"/>
      <c r="AS1161" s="50"/>
      <c r="AT1161" s="50"/>
      <c r="AU1161" s="50"/>
    </row>
    <row r="1162" spans="3:48" x14ac:dyDescent="0.2">
      <c r="C1162" s="6"/>
      <c r="D1162" s="6"/>
      <c r="AA1162" s="50"/>
      <c r="AB1162" s="50"/>
      <c r="AC1162" s="50"/>
      <c r="AD1162" s="50"/>
      <c r="AE1162" s="50"/>
      <c r="AG1162" s="61"/>
      <c r="AN1162" s="50"/>
      <c r="AO1162" s="50"/>
      <c r="AP1162" s="50"/>
      <c r="AQ1162" s="50"/>
      <c r="AR1162" s="50"/>
      <c r="AS1162" s="50"/>
      <c r="AT1162" s="50"/>
      <c r="AU1162" s="50"/>
    </row>
    <row r="1163" spans="3:48" x14ac:dyDescent="0.2">
      <c r="C1163" s="6"/>
      <c r="D1163" s="6"/>
      <c r="AA1163" s="50"/>
      <c r="AB1163" s="50"/>
      <c r="AC1163" s="50"/>
      <c r="AD1163" s="50"/>
      <c r="AE1163" s="50"/>
      <c r="AG1163" s="61"/>
      <c r="AN1163" s="50"/>
      <c r="AO1163" s="50"/>
      <c r="AP1163" s="50"/>
      <c r="AQ1163" s="50"/>
      <c r="AR1163" s="50"/>
      <c r="AS1163" s="50"/>
      <c r="AT1163" s="50"/>
      <c r="AU1163" s="50"/>
    </row>
    <row r="1164" spans="3:48" x14ac:dyDescent="0.2">
      <c r="C1164" s="6"/>
      <c r="D1164" s="6"/>
      <c r="AA1164" s="50"/>
      <c r="AB1164" s="50"/>
      <c r="AC1164" s="50"/>
      <c r="AD1164" s="50"/>
      <c r="AE1164" s="50"/>
      <c r="AG1164" s="61"/>
      <c r="AN1164" s="50"/>
      <c r="AO1164" s="50"/>
      <c r="AP1164" s="50"/>
      <c r="AQ1164" s="50"/>
      <c r="AR1164" s="50"/>
      <c r="AS1164" s="50"/>
      <c r="AT1164" s="50"/>
      <c r="AU1164" s="50"/>
    </row>
    <row r="1165" spans="3:48" x14ac:dyDescent="0.2">
      <c r="C1165" s="6"/>
      <c r="D1165" s="6"/>
      <c r="AA1165" s="50"/>
      <c r="AB1165" s="50"/>
      <c r="AC1165" s="50"/>
      <c r="AD1165" s="50"/>
      <c r="AE1165" s="50"/>
      <c r="AG1165" s="61"/>
      <c r="AN1165" s="50"/>
      <c r="AO1165" s="50"/>
      <c r="AP1165" s="50"/>
      <c r="AQ1165" s="50"/>
      <c r="AR1165" s="50"/>
      <c r="AS1165" s="50"/>
      <c r="AT1165" s="50"/>
      <c r="AU1165" s="50"/>
    </row>
    <row r="1166" spans="3:48" x14ac:dyDescent="0.2">
      <c r="C1166" s="6"/>
      <c r="D1166" s="6"/>
      <c r="AA1166" s="50"/>
      <c r="AB1166" s="50"/>
      <c r="AC1166" s="50"/>
      <c r="AD1166" s="50"/>
      <c r="AE1166" s="50"/>
      <c r="AG1166" s="61"/>
      <c r="AN1166" s="50"/>
      <c r="AO1166" s="50"/>
      <c r="AP1166" s="50"/>
      <c r="AQ1166" s="50"/>
      <c r="AR1166" s="50"/>
      <c r="AS1166" s="50"/>
      <c r="AT1166" s="50"/>
      <c r="AU1166" s="50"/>
    </row>
    <row r="1167" spans="3:48" x14ac:dyDescent="0.2">
      <c r="C1167" s="6"/>
      <c r="D1167" s="6"/>
      <c r="AA1167" s="50"/>
      <c r="AB1167" s="50"/>
      <c r="AC1167" s="50"/>
      <c r="AD1167" s="50"/>
      <c r="AE1167" s="50"/>
      <c r="AG1167" s="61"/>
      <c r="AN1167" s="50"/>
      <c r="AO1167" s="50"/>
      <c r="AP1167" s="50"/>
      <c r="AQ1167" s="50"/>
      <c r="AR1167" s="50"/>
      <c r="AS1167" s="50"/>
      <c r="AT1167" s="50"/>
      <c r="AU1167" s="50"/>
    </row>
    <row r="1168" spans="3:48" x14ac:dyDescent="0.2">
      <c r="C1168" s="6"/>
      <c r="D1168" s="6"/>
      <c r="AA1168" s="50"/>
      <c r="AB1168" s="50"/>
      <c r="AC1168" s="50"/>
      <c r="AD1168" s="50"/>
      <c r="AE1168" s="50"/>
      <c r="AG1168" s="61"/>
      <c r="AN1168" s="50"/>
      <c r="AO1168" s="50"/>
      <c r="AP1168" s="50"/>
      <c r="AQ1168" s="50"/>
      <c r="AR1168" s="50"/>
      <c r="AS1168" s="50"/>
      <c r="AT1168" s="50"/>
      <c r="AU1168" s="50"/>
    </row>
    <row r="1169" spans="3:64" x14ac:dyDescent="0.2">
      <c r="C1169" s="6"/>
      <c r="D1169" s="6"/>
      <c r="AA1169" s="50"/>
      <c r="AB1169" s="50"/>
      <c r="AC1169" s="50"/>
      <c r="AD1169" s="50"/>
      <c r="AE1169" s="50"/>
      <c r="AG1169" s="61"/>
      <c r="AN1169" s="50"/>
      <c r="AO1169" s="50"/>
      <c r="AP1169" s="50"/>
      <c r="AQ1169" s="50"/>
      <c r="AR1169" s="50"/>
      <c r="AS1169" s="50"/>
      <c r="AT1169" s="50"/>
      <c r="AU1169" s="50"/>
    </row>
    <row r="1170" spans="3:64" x14ac:dyDescent="0.2">
      <c r="C1170" s="6"/>
      <c r="D1170" s="6"/>
      <c r="AA1170" s="50"/>
      <c r="AB1170" s="50"/>
      <c r="AC1170" s="50"/>
      <c r="AD1170" s="50"/>
      <c r="AE1170" s="50"/>
      <c r="AG1170" s="61"/>
      <c r="AN1170" s="50"/>
      <c r="AO1170" s="50"/>
      <c r="AP1170" s="50"/>
      <c r="AQ1170" s="50"/>
      <c r="AR1170" s="50"/>
      <c r="AS1170" s="50"/>
      <c r="AT1170" s="50"/>
      <c r="AU1170" s="50"/>
    </row>
    <row r="1171" spans="3:64" x14ac:dyDescent="0.2">
      <c r="C1171" s="6"/>
      <c r="D1171" s="6"/>
      <c r="AA1171" s="50"/>
      <c r="AB1171" s="50"/>
      <c r="AC1171" s="50"/>
      <c r="AD1171" s="50"/>
      <c r="AE1171" s="50"/>
      <c r="AG1171" s="61"/>
      <c r="AN1171" s="50"/>
      <c r="AO1171" s="50"/>
      <c r="AP1171" s="50"/>
      <c r="AQ1171" s="50"/>
      <c r="AR1171" s="50"/>
      <c r="AS1171" s="50"/>
      <c r="AT1171" s="50"/>
      <c r="AU1171" s="50"/>
    </row>
    <row r="1172" spans="3:64" x14ac:dyDescent="0.2">
      <c r="C1172" s="6"/>
      <c r="D1172" s="6"/>
      <c r="AA1172" s="50"/>
      <c r="AB1172" s="50"/>
      <c r="AC1172" s="50"/>
      <c r="AD1172" s="50"/>
      <c r="AE1172" s="50"/>
      <c r="AG1172" s="61"/>
      <c r="AN1172" s="50"/>
      <c r="AO1172" s="50"/>
      <c r="AP1172" s="50"/>
      <c r="AQ1172" s="50"/>
      <c r="AR1172" s="50"/>
      <c r="AS1172" s="50"/>
      <c r="AT1172" s="50"/>
      <c r="AU1172" s="50"/>
    </row>
    <row r="1173" spans="3:64" x14ac:dyDescent="0.2">
      <c r="C1173" s="6"/>
      <c r="D1173" s="6"/>
      <c r="AA1173" s="50"/>
      <c r="AB1173" s="50"/>
      <c r="AC1173" s="50"/>
      <c r="AD1173" s="50"/>
      <c r="AE1173" s="50"/>
      <c r="AG1173" s="61"/>
      <c r="AN1173" s="50"/>
      <c r="AO1173" s="50"/>
      <c r="AP1173" s="50"/>
      <c r="AQ1173" s="50"/>
      <c r="AR1173" s="50"/>
      <c r="AS1173" s="50"/>
      <c r="AT1173" s="50"/>
      <c r="AU1173" s="50"/>
    </row>
    <row r="1174" spans="3:64" x14ac:dyDescent="0.2">
      <c r="C1174" s="6"/>
      <c r="D1174" s="6"/>
      <c r="AA1174" s="50"/>
      <c r="AB1174" s="50"/>
      <c r="AC1174" s="50"/>
      <c r="AD1174" s="50"/>
      <c r="AE1174" s="50"/>
      <c r="AG1174" s="61"/>
      <c r="AN1174" s="50"/>
      <c r="AO1174" s="50"/>
      <c r="AP1174" s="50"/>
      <c r="AQ1174" s="50"/>
      <c r="AR1174" s="50"/>
      <c r="AS1174" s="50"/>
      <c r="AT1174" s="50"/>
      <c r="AU1174" s="50"/>
    </row>
    <row r="1175" spans="3:64" x14ac:dyDescent="0.2">
      <c r="C1175" s="6"/>
      <c r="D1175" s="6"/>
      <c r="AA1175" s="50"/>
      <c r="AB1175" s="50"/>
      <c r="AC1175" s="50"/>
      <c r="AD1175" s="50"/>
      <c r="AE1175" s="50"/>
      <c r="AG1175" s="61"/>
      <c r="AN1175" s="50"/>
      <c r="AO1175" s="50"/>
      <c r="AP1175" s="50"/>
      <c r="AQ1175" s="50"/>
      <c r="AR1175" s="50"/>
      <c r="AS1175" s="50"/>
      <c r="AT1175" s="50"/>
      <c r="AU1175" s="50"/>
    </row>
    <row r="1176" spans="3:64" x14ac:dyDescent="0.2">
      <c r="C1176" s="6"/>
      <c r="D1176" s="6"/>
      <c r="AA1176" s="50"/>
      <c r="AB1176" s="50"/>
      <c r="AC1176" s="50"/>
      <c r="AD1176" s="50"/>
      <c r="AE1176" s="50"/>
      <c r="AG1176" s="61"/>
      <c r="AN1176" s="50"/>
      <c r="AO1176" s="50"/>
      <c r="AP1176" s="50"/>
      <c r="AQ1176" s="50"/>
      <c r="AR1176" s="50"/>
      <c r="AS1176" s="50"/>
      <c r="AT1176" s="50"/>
      <c r="AU1176" s="50"/>
    </row>
    <row r="1177" spans="3:64" x14ac:dyDescent="0.2">
      <c r="C1177" s="6"/>
      <c r="D1177" s="6"/>
      <c r="AA1177" s="50"/>
      <c r="AB1177" s="50"/>
      <c r="AC1177" s="50"/>
      <c r="AD1177" s="50"/>
      <c r="AE1177" s="50"/>
      <c r="AG1177" s="61"/>
      <c r="AN1177" s="50"/>
      <c r="AO1177" s="50"/>
      <c r="AP1177" s="50"/>
      <c r="AQ1177" s="50"/>
      <c r="AR1177" s="50"/>
      <c r="AS1177" s="50"/>
      <c r="AT1177" s="50"/>
      <c r="AU1177" s="50"/>
      <c r="AV1177" s="50"/>
      <c r="AW1177" s="50"/>
      <c r="AX1177" s="50"/>
      <c r="AY1177" s="50"/>
      <c r="AZ1177" s="50"/>
      <c r="BA1177" s="50"/>
      <c r="BB1177" s="50"/>
      <c r="BC1177" s="50"/>
      <c r="BD1177" s="50"/>
      <c r="BE1177" s="50"/>
      <c r="BF1177" s="50"/>
      <c r="BG1177" s="50"/>
      <c r="BH1177" s="50"/>
      <c r="BI1177" s="50"/>
      <c r="BJ1177" s="50"/>
      <c r="BK1177" s="50"/>
      <c r="BL1177" s="50"/>
    </row>
    <row r="1178" spans="3:64" x14ac:dyDescent="0.2">
      <c r="C1178" s="6"/>
      <c r="D1178" s="6"/>
      <c r="AA1178" s="50"/>
      <c r="AB1178" s="50"/>
      <c r="AC1178" s="50"/>
      <c r="AD1178" s="50"/>
      <c r="AE1178" s="50"/>
      <c r="AG1178" s="61"/>
      <c r="AN1178" s="50"/>
      <c r="AO1178" s="50"/>
      <c r="AP1178" s="50"/>
      <c r="AQ1178" s="50"/>
      <c r="AR1178" s="50"/>
      <c r="AS1178" s="50"/>
      <c r="AT1178" s="50"/>
      <c r="AU1178" s="50"/>
    </row>
    <row r="1179" spans="3:64" x14ac:dyDescent="0.2">
      <c r="C1179" s="6"/>
      <c r="D1179" s="6"/>
      <c r="AA1179" s="50"/>
      <c r="AB1179" s="50"/>
      <c r="AC1179" s="50"/>
      <c r="AD1179" s="50"/>
      <c r="AE1179" s="50"/>
      <c r="AG1179" s="61"/>
      <c r="AN1179" s="50"/>
      <c r="AO1179" s="50"/>
      <c r="AP1179" s="50"/>
      <c r="AQ1179" s="50"/>
      <c r="AR1179" s="50"/>
      <c r="AS1179" s="50"/>
      <c r="AT1179" s="50"/>
      <c r="AU1179" s="50"/>
    </row>
    <row r="1180" spans="3:64" x14ac:dyDescent="0.2">
      <c r="C1180" s="6"/>
      <c r="D1180" s="6"/>
      <c r="AA1180" s="50"/>
      <c r="AB1180" s="50"/>
      <c r="AC1180" s="50"/>
      <c r="AD1180" s="50"/>
      <c r="AE1180" s="50"/>
      <c r="AG1180" s="61"/>
      <c r="AN1180" s="50"/>
      <c r="AO1180" s="50"/>
      <c r="AP1180" s="50"/>
      <c r="AQ1180" s="50"/>
      <c r="AR1180" s="50"/>
      <c r="AS1180" s="50"/>
      <c r="AT1180" s="50"/>
      <c r="AU1180" s="50"/>
    </row>
    <row r="1181" spans="3:64" x14ac:dyDescent="0.2">
      <c r="C1181" s="6"/>
      <c r="D1181" s="6"/>
      <c r="AA1181" s="50"/>
      <c r="AB1181" s="50"/>
      <c r="AC1181" s="50"/>
      <c r="AD1181" s="50"/>
      <c r="AE1181" s="50"/>
      <c r="AG1181" s="61"/>
      <c r="AN1181" s="50"/>
      <c r="AO1181" s="50"/>
      <c r="AP1181" s="50"/>
      <c r="AQ1181" s="50"/>
      <c r="AR1181" s="50"/>
      <c r="AS1181" s="50"/>
      <c r="AT1181" s="50"/>
      <c r="AU1181" s="50"/>
    </row>
    <row r="1182" spans="3:64" x14ac:dyDescent="0.2">
      <c r="C1182" s="6"/>
      <c r="D1182" s="6"/>
      <c r="AA1182" s="50"/>
      <c r="AB1182" s="50"/>
      <c r="AC1182" s="50"/>
      <c r="AD1182" s="50"/>
      <c r="AE1182" s="50"/>
      <c r="AG1182" s="61"/>
      <c r="AN1182" s="50"/>
      <c r="AO1182" s="50"/>
      <c r="AP1182" s="50"/>
      <c r="AQ1182" s="50"/>
      <c r="AR1182" s="50"/>
      <c r="AS1182" s="50"/>
      <c r="AT1182" s="50"/>
      <c r="AU1182" s="50"/>
    </row>
    <row r="1183" spans="3:64" x14ac:dyDescent="0.2">
      <c r="C1183" s="6"/>
      <c r="D1183" s="6"/>
      <c r="AA1183" s="50"/>
      <c r="AB1183" s="50"/>
      <c r="AC1183" s="50"/>
      <c r="AD1183" s="50"/>
      <c r="AE1183" s="50"/>
      <c r="AG1183" s="61"/>
      <c r="AN1183" s="50"/>
      <c r="AO1183" s="50"/>
      <c r="AP1183" s="50"/>
      <c r="AQ1183" s="50"/>
      <c r="AR1183" s="50"/>
      <c r="AS1183" s="50"/>
      <c r="AT1183" s="50"/>
      <c r="AU1183" s="50"/>
    </row>
    <row r="1184" spans="3:64" x14ac:dyDescent="0.2">
      <c r="C1184" s="6"/>
      <c r="D1184" s="6"/>
      <c r="AA1184" s="50"/>
      <c r="AB1184" s="50"/>
      <c r="AC1184" s="50"/>
      <c r="AD1184" s="50"/>
      <c r="AE1184" s="50"/>
      <c r="AG1184" s="61"/>
      <c r="AN1184" s="50"/>
      <c r="AO1184" s="50"/>
      <c r="AP1184" s="50"/>
      <c r="AQ1184" s="50"/>
      <c r="AR1184" s="50"/>
      <c r="AS1184" s="50"/>
      <c r="AT1184" s="50"/>
      <c r="AU1184" s="50"/>
    </row>
    <row r="1185" spans="3:48" x14ac:dyDescent="0.2">
      <c r="C1185" s="6"/>
      <c r="D1185" s="6"/>
      <c r="AA1185" s="50"/>
      <c r="AB1185" s="50"/>
      <c r="AC1185" s="50"/>
      <c r="AD1185" s="50"/>
      <c r="AE1185" s="50"/>
      <c r="AG1185" s="61"/>
      <c r="AN1185" s="50"/>
      <c r="AO1185" s="50"/>
      <c r="AP1185" s="50"/>
      <c r="AQ1185" s="50"/>
      <c r="AR1185" s="50"/>
      <c r="AS1185" s="50"/>
      <c r="AT1185" s="50"/>
      <c r="AU1185" s="50"/>
    </row>
    <row r="1186" spans="3:48" x14ac:dyDescent="0.2">
      <c r="C1186" s="6"/>
      <c r="D1186" s="6"/>
      <c r="AA1186" s="50"/>
      <c r="AB1186" s="50"/>
      <c r="AC1186" s="50"/>
      <c r="AD1186" s="50"/>
      <c r="AE1186" s="50"/>
      <c r="AG1186" s="61"/>
      <c r="AN1186" s="50"/>
      <c r="AO1186" s="50"/>
      <c r="AP1186" s="50"/>
      <c r="AQ1186" s="50"/>
      <c r="AR1186" s="50"/>
      <c r="AS1186" s="50"/>
      <c r="AT1186" s="50"/>
      <c r="AU1186" s="50"/>
    </row>
    <row r="1187" spans="3:48" x14ac:dyDescent="0.2">
      <c r="C1187" s="6"/>
      <c r="D1187" s="6"/>
      <c r="AA1187" s="50"/>
      <c r="AB1187" s="50"/>
      <c r="AC1187" s="50"/>
      <c r="AD1187" s="50"/>
      <c r="AE1187" s="50"/>
      <c r="AG1187" s="61"/>
      <c r="AN1187" s="50"/>
      <c r="AO1187" s="50"/>
      <c r="AP1187" s="50"/>
      <c r="AQ1187" s="50"/>
      <c r="AR1187" s="50"/>
      <c r="AS1187" s="50"/>
      <c r="AT1187" s="50"/>
      <c r="AU1187" s="50"/>
    </row>
    <row r="1188" spans="3:48" x14ac:dyDescent="0.2">
      <c r="C1188" s="6"/>
      <c r="D1188" s="6"/>
      <c r="AA1188" s="50"/>
      <c r="AB1188" s="50"/>
      <c r="AC1188" s="50"/>
      <c r="AD1188" s="50"/>
      <c r="AE1188" s="50"/>
      <c r="AG1188" s="61"/>
      <c r="AN1188" s="50"/>
      <c r="AO1188" s="50"/>
      <c r="AP1188" s="50"/>
      <c r="AQ1188" s="50"/>
      <c r="AR1188" s="50"/>
      <c r="AS1188" s="50"/>
      <c r="AT1188" s="50"/>
      <c r="AU1188" s="50"/>
    </row>
    <row r="1189" spans="3:48" x14ac:dyDescent="0.2">
      <c r="C1189" s="6"/>
      <c r="D1189" s="6"/>
      <c r="AA1189" s="50"/>
      <c r="AB1189" s="50"/>
      <c r="AC1189" s="50"/>
      <c r="AD1189" s="50"/>
      <c r="AE1189" s="50"/>
      <c r="AG1189" s="61"/>
      <c r="AN1189" s="50"/>
      <c r="AO1189" s="50"/>
      <c r="AP1189" s="50"/>
      <c r="AQ1189" s="50"/>
      <c r="AR1189" s="50"/>
      <c r="AS1189" s="50"/>
      <c r="AT1189" s="50"/>
      <c r="AU1189" s="50"/>
    </row>
    <row r="1190" spans="3:48" x14ac:dyDescent="0.2">
      <c r="C1190" s="6"/>
      <c r="D1190" s="6"/>
      <c r="AA1190" s="50"/>
      <c r="AB1190" s="50"/>
      <c r="AC1190" s="50"/>
      <c r="AD1190" s="50"/>
      <c r="AE1190" s="50"/>
      <c r="AG1190" s="61"/>
      <c r="AN1190" s="50"/>
      <c r="AO1190" s="50"/>
      <c r="AP1190" s="50"/>
      <c r="AQ1190" s="50"/>
      <c r="AR1190" s="50"/>
      <c r="AS1190" s="50"/>
      <c r="AT1190" s="50"/>
      <c r="AU1190" s="50"/>
      <c r="AV1190" s="50"/>
    </row>
    <row r="1191" spans="3:48" x14ac:dyDescent="0.2">
      <c r="C1191" s="6"/>
      <c r="D1191" s="6"/>
      <c r="AA1191" s="50"/>
      <c r="AB1191" s="50"/>
      <c r="AC1191" s="50"/>
      <c r="AD1191" s="50"/>
      <c r="AE1191" s="50"/>
      <c r="AG1191" s="61"/>
      <c r="AN1191" s="50"/>
      <c r="AO1191" s="50"/>
      <c r="AP1191" s="50"/>
      <c r="AQ1191" s="50"/>
      <c r="AR1191" s="50"/>
      <c r="AS1191" s="50"/>
      <c r="AT1191" s="50"/>
      <c r="AU1191" s="50"/>
    </row>
    <row r="1192" spans="3:48" x14ac:dyDescent="0.2">
      <c r="C1192" s="6"/>
      <c r="D1192" s="6"/>
      <c r="AA1192" s="50"/>
      <c r="AB1192" s="50"/>
      <c r="AC1192" s="50"/>
      <c r="AD1192" s="50"/>
      <c r="AE1192" s="50"/>
      <c r="AG1192" s="61"/>
      <c r="AN1192" s="50"/>
      <c r="AO1192" s="50"/>
      <c r="AP1192" s="50"/>
      <c r="AQ1192" s="50"/>
      <c r="AR1192" s="50"/>
      <c r="AS1192" s="50"/>
      <c r="AT1192" s="50"/>
      <c r="AU1192" s="50"/>
    </row>
    <row r="1193" spans="3:48" x14ac:dyDescent="0.2">
      <c r="C1193" s="6"/>
      <c r="D1193" s="6"/>
      <c r="AA1193" s="50"/>
      <c r="AB1193" s="50"/>
      <c r="AC1193" s="50"/>
      <c r="AD1193" s="50"/>
      <c r="AE1193" s="50"/>
      <c r="AG1193" s="61"/>
      <c r="AN1193" s="50"/>
      <c r="AO1193" s="50"/>
      <c r="AP1193" s="50"/>
      <c r="AQ1193" s="50"/>
      <c r="AR1193" s="50"/>
      <c r="AS1193" s="50"/>
      <c r="AT1193" s="50"/>
      <c r="AU1193" s="50"/>
      <c r="AV1193" s="50"/>
    </row>
    <row r="1194" spans="3:48" x14ac:dyDescent="0.2">
      <c r="C1194" s="6"/>
      <c r="D1194" s="6"/>
      <c r="AA1194" s="50"/>
      <c r="AB1194" s="50"/>
      <c r="AC1194" s="50"/>
      <c r="AD1194" s="50"/>
      <c r="AE1194" s="50"/>
      <c r="AG1194" s="61"/>
      <c r="AN1194" s="50"/>
      <c r="AO1194" s="50"/>
      <c r="AP1194" s="50"/>
      <c r="AQ1194" s="50"/>
      <c r="AR1194" s="50"/>
      <c r="AS1194" s="50"/>
      <c r="AT1194" s="50"/>
      <c r="AU1194" s="50"/>
    </row>
    <row r="1195" spans="3:48" x14ac:dyDescent="0.2">
      <c r="C1195" s="6"/>
      <c r="D1195" s="6"/>
      <c r="AA1195" s="50"/>
      <c r="AB1195" s="50"/>
      <c r="AC1195" s="50"/>
      <c r="AD1195" s="50"/>
      <c r="AE1195" s="50"/>
      <c r="AG1195" s="61"/>
      <c r="AN1195" s="50"/>
      <c r="AO1195" s="50"/>
      <c r="AP1195" s="50"/>
      <c r="AQ1195" s="50"/>
      <c r="AR1195" s="50"/>
      <c r="AS1195" s="50"/>
      <c r="AT1195" s="50"/>
      <c r="AU1195" s="50"/>
    </row>
    <row r="1196" spans="3:48" x14ac:dyDescent="0.2">
      <c r="C1196" s="6"/>
      <c r="D1196" s="6"/>
      <c r="AA1196" s="50"/>
      <c r="AB1196" s="50"/>
      <c r="AC1196" s="50"/>
      <c r="AD1196" s="50"/>
      <c r="AE1196" s="50"/>
      <c r="AG1196" s="61"/>
      <c r="AN1196" s="50"/>
      <c r="AO1196" s="50"/>
      <c r="AP1196" s="50"/>
      <c r="AQ1196" s="50"/>
      <c r="AR1196" s="50"/>
      <c r="AS1196" s="50"/>
      <c r="AT1196" s="50"/>
      <c r="AU1196" s="50"/>
    </row>
    <row r="1197" spans="3:48" x14ac:dyDescent="0.2">
      <c r="C1197" s="6"/>
      <c r="D1197" s="6"/>
      <c r="AA1197" s="50"/>
      <c r="AB1197" s="50"/>
      <c r="AC1197" s="50"/>
      <c r="AD1197" s="50"/>
      <c r="AE1197" s="50"/>
      <c r="AG1197" s="61"/>
      <c r="AN1197" s="50"/>
      <c r="AO1197" s="50"/>
      <c r="AP1197" s="50"/>
      <c r="AQ1197" s="50"/>
      <c r="AR1197" s="50"/>
      <c r="AS1197" s="50"/>
      <c r="AT1197" s="50"/>
      <c r="AU1197" s="50"/>
    </row>
    <row r="1198" spans="3:48" x14ac:dyDescent="0.2">
      <c r="C1198" s="6"/>
      <c r="D1198" s="6"/>
      <c r="AA1198" s="50"/>
      <c r="AB1198" s="50"/>
      <c r="AC1198" s="50"/>
      <c r="AD1198" s="50"/>
      <c r="AE1198" s="50"/>
      <c r="AG1198" s="61"/>
      <c r="AN1198" s="50"/>
      <c r="AO1198" s="50"/>
      <c r="AP1198" s="50"/>
      <c r="AQ1198" s="50"/>
      <c r="AR1198" s="50"/>
      <c r="AS1198" s="50"/>
      <c r="AT1198" s="50"/>
      <c r="AU1198" s="50"/>
    </row>
    <row r="1199" spans="3:48" x14ac:dyDescent="0.2">
      <c r="C1199" s="6"/>
      <c r="D1199" s="6"/>
      <c r="AA1199" s="50"/>
      <c r="AB1199" s="50"/>
      <c r="AC1199" s="50"/>
      <c r="AD1199" s="50"/>
      <c r="AE1199" s="50"/>
      <c r="AG1199" s="61"/>
      <c r="AN1199" s="50"/>
      <c r="AO1199" s="50"/>
      <c r="AP1199" s="50"/>
      <c r="AQ1199" s="50"/>
      <c r="AR1199" s="50"/>
      <c r="AS1199" s="50"/>
      <c r="AT1199" s="50"/>
      <c r="AU1199" s="50"/>
    </row>
    <row r="1200" spans="3:48" x14ac:dyDescent="0.2">
      <c r="C1200" s="6"/>
      <c r="D1200" s="6"/>
      <c r="AA1200" s="50"/>
      <c r="AB1200" s="50"/>
      <c r="AC1200" s="50"/>
      <c r="AD1200" s="50"/>
      <c r="AE1200" s="50"/>
      <c r="AG1200" s="61"/>
      <c r="AN1200" s="50"/>
      <c r="AO1200" s="50"/>
      <c r="AP1200" s="50"/>
      <c r="AQ1200" s="50"/>
      <c r="AR1200" s="50"/>
      <c r="AS1200" s="50"/>
      <c r="AT1200" s="50"/>
      <c r="AU1200" s="50"/>
    </row>
    <row r="1201" spans="3:48" x14ac:dyDescent="0.2">
      <c r="C1201" s="6"/>
      <c r="D1201" s="6"/>
      <c r="AA1201" s="50"/>
      <c r="AB1201" s="50"/>
      <c r="AC1201" s="50"/>
      <c r="AD1201" s="50"/>
      <c r="AE1201" s="50"/>
      <c r="AG1201" s="61"/>
      <c r="AN1201" s="50"/>
      <c r="AO1201" s="50"/>
      <c r="AP1201" s="50"/>
      <c r="AQ1201" s="50"/>
      <c r="AR1201" s="50"/>
      <c r="AS1201" s="50"/>
      <c r="AT1201" s="50"/>
      <c r="AU1201" s="50"/>
    </row>
    <row r="1202" spans="3:48" x14ac:dyDescent="0.2">
      <c r="C1202" s="6"/>
      <c r="D1202" s="6"/>
      <c r="AA1202" s="50"/>
      <c r="AB1202" s="50"/>
      <c r="AC1202" s="50"/>
      <c r="AD1202" s="50"/>
      <c r="AE1202" s="50"/>
      <c r="AG1202" s="61"/>
      <c r="AN1202" s="50"/>
      <c r="AO1202" s="50"/>
      <c r="AP1202" s="50"/>
      <c r="AQ1202" s="50"/>
      <c r="AR1202" s="50"/>
      <c r="AS1202" s="50"/>
      <c r="AT1202" s="50"/>
      <c r="AU1202" s="50"/>
    </row>
    <row r="1203" spans="3:48" x14ac:dyDescent="0.2">
      <c r="C1203" s="6"/>
      <c r="D1203" s="6"/>
      <c r="AA1203" s="50"/>
      <c r="AB1203" s="50"/>
      <c r="AC1203" s="50"/>
      <c r="AD1203" s="50"/>
      <c r="AE1203" s="50"/>
      <c r="AG1203" s="61"/>
      <c r="AN1203" s="50"/>
      <c r="AO1203" s="50"/>
      <c r="AP1203" s="50"/>
      <c r="AQ1203" s="50"/>
      <c r="AR1203" s="50"/>
      <c r="AS1203" s="50"/>
      <c r="AT1203" s="50"/>
      <c r="AU1203" s="50"/>
    </row>
    <row r="1204" spans="3:48" x14ac:dyDescent="0.2">
      <c r="C1204" s="6"/>
      <c r="D1204" s="6"/>
      <c r="AA1204" s="50"/>
      <c r="AB1204" s="50"/>
      <c r="AC1204" s="50"/>
      <c r="AD1204" s="50"/>
      <c r="AE1204" s="50"/>
      <c r="AG1204" s="61"/>
      <c r="AN1204" s="50"/>
      <c r="AO1204" s="50"/>
      <c r="AP1204" s="50"/>
      <c r="AQ1204" s="50"/>
      <c r="AR1204" s="50"/>
      <c r="AS1204" s="50"/>
      <c r="AT1204" s="50"/>
      <c r="AU1204" s="50"/>
    </row>
    <row r="1205" spans="3:48" x14ac:dyDescent="0.2">
      <c r="C1205" s="6"/>
      <c r="D1205" s="6"/>
      <c r="AA1205" s="50"/>
      <c r="AB1205" s="50"/>
      <c r="AC1205" s="50"/>
      <c r="AD1205" s="50"/>
      <c r="AE1205" s="50"/>
      <c r="AG1205" s="61"/>
      <c r="AN1205" s="50"/>
      <c r="AO1205" s="50"/>
      <c r="AP1205" s="50"/>
      <c r="AQ1205" s="50"/>
      <c r="AR1205" s="50"/>
      <c r="AS1205" s="50"/>
      <c r="AT1205" s="50"/>
      <c r="AU1205" s="50"/>
      <c r="AV1205" s="50"/>
    </row>
    <row r="1206" spans="3:48" x14ac:dyDescent="0.2">
      <c r="C1206" s="6"/>
      <c r="D1206" s="6"/>
      <c r="AA1206" s="50"/>
      <c r="AB1206" s="50"/>
      <c r="AC1206" s="50"/>
      <c r="AD1206" s="50"/>
      <c r="AE1206" s="50"/>
      <c r="AG1206" s="61"/>
      <c r="AN1206" s="50"/>
      <c r="AO1206" s="50"/>
      <c r="AP1206" s="50"/>
      <c r="AQ1206" s="50"/>
      <c r="AR1206" s="50"/>
      <c r="AS1206" s="50"/>
      <c r="AT1206" s="50"/>
      <c r="AU1206" s="50"/>
    </row>
    <row r="1207" spans="3:48" x14ac:dyDescent="0.2">
      <c r="C1207" s="6"/>
      <c r="D1207" s="6"/>
      <c r="AA1207" s="50"/>
      <c r="AB1207" s="50"/>
      <c r="AC1207" s="50"/>
      <c r="AD1207" s="50"/>
      <c r="AE1207" s="50"/>
      <c r="AG1207" s="61"/>
      <c r="AN1207" s="50"/>
      <c r="AO1207" s="50"/>
      <c r="AP1207" s="50"/>
      <c r="AQ1207" s="50"/>
      <c r="AR1207" s="50"/>
      <c r="AS1207" s="50"/>
      <c r="AT1207" s="50"/>
      <c r="AU1207" s="50"/>
    </row>
    <row r="1208" spans="3:48" x14ac:dyDescent="0.2">
      <c r="C1208" s="6"/>
      <c r="D1208" s="6"/>
      <c r="AA1208" s="50"/>
      <c r="AB1208" s="50"/>
      <c r="AC1208" s="50"/>
      <c r="AD1208" s="50"/>
      <c r="AE1208" s="50"/>
      <c r="AG1208" s="61"/>
      <c r="AN1208" s="50"/>
      <c r="AO1208" s="50"/>
      <c r="AP1208" s="50"/>
      <c r="AQ1208" s="50"/>
      <c r="AR1208" s="50"/>
      <c r="AS1208" s="50"/>
      <c r="AT1208" s="50"/>
      <c r="AU1208" s="50"/>
    </row>
    <row r="1209" spans="3:48" x14ac:dyDescent="0.2">
      <c r="C1209" s="6"/>
      <c r="D1209" s="6"/>
      <c r="AA1209" s="50"/>
      <c r="AB1209" s="50"/>
      <c r="AC1209" s="50"/>
      <c r="AD1209" s="50"/>
      <c r="AE1209" s="50"/>
      <c r="AG1209" s="61"/>
      <c r="AN1209" s="50"/>
      <c r="AO1209" s="50"/>
      <c r="AP1209" s="50"/>
      <c r="AQ1209" s="50"/>
      <c r="AR1209" s="50"/>
      <c r="AS1209" s="50"/>
      <c r="AT1209" s="50"/>
      <c r="AU1209" s="50"/>
    </row>
    <row r="1210" spans="3:48" x14ac:dyDescent="0.2">
      <c r="C1210" s="6"/>
      <c r="D1210" s="6"/>
      <c r="AA1210" s="50"/>
      <c r="AB1210" s="50"/>
      <c r="AC1210" s="50"/>
      <c r="AD1210" s="50"/>
      <c r="AE1210" s="50"/>
      <c r="AG1210" s="61"/>
      <c r="AN1210" s="50"/>
      <c r="AO1210" s="50"/>
      <c r="AP1210" s="50"/>
      <c r="AQ1210" s="50"/>
      <c r="AR1210" s="50"/>
      <c r="AS1210" s="50"/>
      <c r="AT1210" s="50"/>
      <c r="AU1210" s="50"/>
    </row>
    <row r="1211" spans="3:48" x14ac:dyDescent="0.2">
      <c r="C1211" s="6"/>
      <c r="D1211" s="6"/>
      <c r="AA1211" s="50"/>
      <c r="AB1211" s="50"/>
      <c r="AC1211" s="50"/>
      <c r="AD1211" s="50"/>
      <c r="AE1211" s="50"/>
      <c r="AG1211" s="61"/>
      <c r="AN1211" s="50"/>
      <c r="AO1211" s="50"/>
      <c r="AP1211" s="50"/>
      <c r="AQ1211" s="50"/>
      <c r="AR1211" s="50"/>
      <c r="AS1211" s="50"/>
      <c r="AT1211" s="50"/>
      <c r="AU1211" s="50"/>
    </row>
    <row r="1212" spans="3:48" x14ac:dyDescent="0.2">
      <c r="C1212" s="6"/>
      <c r="D1212" s="6"/>
      <c r="AA1212" s="50"/>
      <c r="AB1212" s="50"/>
      <c r="AC1212" s="50"/>
      <c r="AD1212" s="50"/>
      <c r="AE1212" s="50"/>
      <c r="AG1212" s="61"/>
      <c r="AN1212" s="50"/>
      <c r="AO1212" s="50"/>
      <c r="AP1212" s="50"/>
      <c r="AQ1212" s="50"/>
      <c r="AR1212" s="50"/>
      <c r="AS1212" s="50"/>
      <c r="AT1212" s="50"/>
      <c r="AU1212" s="50"/>
    </row>
    <row r="1213" spans="3:48" x14ac:dyDescent="0.2">
      <c r="C1213" s="6"/>
      <c r="D1213" s="6"/>
      <c r="AA1213" s="50"/>
      <c r="AB1213" s="50"/>
      <c r="AC1213" s="50"/>
      <c r="AD1213" s="50"/>
      <c r="AE1213" s="50"/>
      <c r="AG1213" s="61"/>
      <c r="AN1213" s="50"/>
      <c r="AO1213" s="50"/>
      <c r="AP1213" s="50"/>
      <c r="AQ1213" s="50"/>
      <c r="AR1213" s="50"/>
      <c r="AS1213" s="50"/>
      <c r="AT1213" s="50"/>
      <c r="AU1213" s="50"/>
    </row>
    <row r="1214" spans="3:48" x14ac:dyDescent="0.2">
      <c r="C1214" s="6"/>
      <c r="D1214" s="6"/>
      <c r="AA1214" s="50"/>
      <c r="AB1214" s="50"/>
      <c r="AC1214" s="50"/>
      <c r="AD1214" s="50"/>
      <c r="AE1214" s="50"/>
      <c r="AG1214" s="61"/>
      <c r="AN1214" s="50"/>
      <c r="AO1214" s="50"/>
      <c r="AP1214" s="50"/>
      <c r="AQ1214" s="50"/>
      <c r="AR1214" s="50"/>
      <c r="AS1214" s="50"/>
      <c r="AT1214" s="50"/>
      <c r="AU1214" s="50"/>
    </row>
    <row r="1215" spans="3:48" x14ac:dyDescent="0.2">
      <c r="C1215" s="6"/>
      <c r="D1215" s="6"/>
      <c r="AA1215" s="50"/>
      <c r="AB1215" s="50"/>
      <c r="AC1215" s="50"/>
      <c r="AD1215" s="50"/>
      <c r="AE1215" s="50"/>
      <c r="AG1215" s="61"/>
      <c r="AN1215" s="50"/>
      <c r="AO1215" s="50"/>
      <c r="AP1215" s="50"/>
      <c r="AQ1215" s="50"/>
      <c r="AR1215" s="50"/>
      <c r="AS1215" s="50"/>
      <c r="AT1215" s="50"/>
      <c r="AU1215" s="50"/>
    </row>
    <row r="1216" spans="3:48" x14ac:dyDescent="0.2">
      <c r="C1216" s="6"/>
      <c r="D1216" s="6"/>
      <c r="AA1216" s="50"/>
      <c r="AB1216" s="50"/>
      <c r="AC1216" s="50"/>
      <c r="AD1216" s="50"/>
      <c r="AE1216" s="50"/>
      <c r="AG1216" s="61"/>
      <c r="AN1216" s="50"/>
      <c r="AO1216" s="50"/>
      <c r="AP1216" s="50"/>
      <c r="AQ1216" s="50"/>
      <c r="AR1216" s="50"/>
      <c r="AS1216" s="50"/>
      <c r="AT1216" s="50"/>
      <c r="AU1216" s="50"/>
    </row>
    <row r="1217" spans="3:64" x14ac:dyDescent="0.2">
      <c r="C1217" s="6"/>
      <c r="D1217" s="6"/>
      <c r="AA1217" s="50"/>
      <c r="AB1217" s="50"/>
      <c r="AC1217" s="50"/>
      <c r="AD1217" s="50"/>
      <c r="AE1217" s="50"/>
      <c r="AG1217" s="61"/>
      <c r="AN1217" s="50"/>
      <c r="AO1217" s="50"/>
      <c r="AP1217" s="50"/>
      <c r="AQ1217" s="50"/>
      <c r="AR1217" s="50"/>
      <c r="AS1217" s="50"/>
      <c r="AT1217" s="50"/>
      <c r="AU1217" s="50"/>
    </row>
    <row r="1218" spans="3:64" x14ac:dyDescent="0.2">
      <c r="C1218" s="6"/>
      <c r="D1218" s="6"/>
      <c r="AA1218" s="50"/>
      <c r="AB1218" s="50"/>
      <c r="AC1218" s="50"/>
      <c r="AD1218" s="50"/>
      <c r="AE1218" s="50"/>
      <c r="AG1218" s="61"/>
      <c r="AN1218" s="50"/>
      <c r="AO1218" s="50"/>
      <c r="AP1218" s="50"/>
      <c r="AQ1218" s="50"/>
      <c r="AR1218" s="50"/>
      <c r="AS1218" s="50"/>
      <c r="AT1218" s="50"/>
      <c r="AU1218" s="50"/>
    </row>
    <row r="1219" spans="3:64" x14ac:dyDescent="0.2">
      <c r="C1219" s="6"/>
      <c r="D1219" s="6"/>
      <c r="AA1219" s="50"/>
      <c r="AB1219" s="50"/>
      <c r="AC1219" s="50"/>
      <c r="AD1219" s="50"/>
      <c r="AE1219" s="50"/>
      <c r="AG1219" s="61"/>
      <c r="AN1219" s="50"/>
      <c r="AO1219" s="50"/>
      <c r="AP1219" s="50"/>
      <c r="AQ1219" s="50"/>
      <c r="AR1219" s="50"/>
      <c r="AS1219" s="50"/>
      <c r="AT1219" s="50"/>
      <c r="AU1219" s="50"/>
    </row>
    <row r="1220" spans="3:64" x14ac:dyDescent="0.2">
      <c r="C1220" s="6"/>
      <c r="D1220" s="6"/>
      <c r="AA1220" s="50"/>
      <c r="AB1220" s="50"/>
      <c r="AC1220" s="50"/>
      <c r="AD1220" s="50"/>
      <c r="AE1220" s="50"/>
      <c r="AG1220" s="61"/>
      <c r="AN1220" s="50"/>
      <c r="AO1220" s="50"/>
      <c r="AP1220" s="50"/>
      <c r="AQ1220" s="50"/>
      <c r="AR1220" s="50"/>
      <c r="AS1220" s="50"/>
      <c r="AT1220" s="50"/>
      <c r="AU1220" s="50"/>
    </row>
    <row r="1221" spans="3:64" x14ac:dyDescent="0.2">
      <c r="C1221" s="6"/>
      <c r="D1221" s="6"/>
      <c r="AA1221" s="50"/>
      <c r="AB1221" s="50"/>
      <c r="AC1221" s="50"/>
      <c r="AD1221" s="50"/>
      <c r="AE1221" s="50"/>
      <c r="AG1221" s="61"/>
      <c r="AN1221" s="50"/>
      <c r="AO1221" s="50"/>
      <c r="AP1221" s="50"/>
      <c r="AQ1221" s="50"/>
      <c r="AR1221" s="50"/>
      <c r="AS1221" s="50"/>
      <c r="AT1221" s="50"/>
      <c r="AU1221" s="50"/>
    </row>
    <row r="1222" spans="3:64" x14ac:dyDescent="0.2">
      <c r="C1222" s="6"/>
      <c r="D1222" s="6"/>
      <c r="AA1222" s="50"/>
      <c r="AB1222" s="50"/>
      <c r="AC1222" s="50"/>
      <c r="AD1222" s="50"/>
      <c r="AE1222" s="50"/>
      <c r="AG1222" s="61"/>
      <c r="AN1222" s="50"/>
      <c r="AO1222" s="50"/>
      <c r="AP1222" s="50"/>
      <c r="AQ1222" s="50"/>
      <c r="AR1222" s="50"/>
      <c r="AS1222" s="50"/>
      <c r="AT1222" s="50"/>
      <c r="AU1222" s="50"/>
    </row>
    <row r="1223" spans="3:64" x14ac:dyDescent="0.2">
      <c r="C1223" s="6"/>
      <c r="D1223" s="6"/>
      <c r="AA1223" s="50"/>
      <c r="AB1223" s="50"/>
      <c r="AC1223" s="50"/>
      <c r="AD1223" s="50"/>
      <c r="AE1223" s="50"/>
      <c r="AG1223" s="61"/>
      <c r="AN1223" s="50"/>
      <c r="AO1223" s="50"/>
      <c r="AP1223" s="50"/>
      <c r="AQ1223" s="50"/>
      <c r="AR1223" s="50"/>
      <c r="AS1223" s="50"/>
      <c r="AT1223" s="50"/>
      <c r="AU1223" s="50"/>
    </row>
    <row r="1224" spans="3:64" x14ac:dyDescent="0.2">
      <c r="C1224" s="6"/>
      <c r="D1224" s="6"/>
      <c r="AA1224" s="50"/>
      <c r="AB1224" s="50"/>
      <c r="AC1224" s="50"/>
      <c r="AD1224" s="50"/>
      <c r="AE1224" s="50"/>
      <c r="AG1224" s="61"/>
      <c r="AN1224" s="50"/>
      <c r="AO1224" s="50"/>
      <c r="AP1224" s="50"/>
      <c r="AQ1224" s="50"/>
      <c r="AR1224" s="50"/>
      <c r="AS1224" s="50"/>
      <c r="AT1224" s="50"/>
      <c r="AU1224" s="50"/>
    </row>
    <row r="1225" spans="3:64" x14ac:dyDescent="0.2">
      <c r="C1225" s="6"/>
      <c r="D1225" s="6"/>
      <c r="AA1225" s="50"/>
      <c r="AB1225" s="50"/>
      <c r="AC1225" s="50"/>
      <c r="AD1225" s="50"/>
      <c r="AE1225" s="50"/>
      <c r="AG1225" s="61"/>
      <c r="AN1225" s="50"/>
      <c r="AO1225" s="50"/>
      <c r="AP1225" s="50"/>
      <c r="AQ1225" s="50"/>
      <c r="AR1225" s="50"/>
      <c r="AS1225" s="50"/>
      <c r="AT1225" s="50"/>
      <c r="AU1225" s="50"/>
    </row>
    <row r="1226" spans="3:64" x14ac:dyDescent="0.2">
      <c r="C1226" s="6"/>
      <c r="D1226" s="6"/>
      <c r="AA1226" s="50"/>
      <c r="AB1226" s="50"/>
      <c r="AC1226" s="50"/>
      <c r="AD1226" s="50"/>
      <c r="AE1226" s="50"/>
      <c r="AG1226" s="61"/>
      <c r="AN1226" s="50"/>
      <c r="AO1226" s="50"/>
      <c r="AP1226" s="50"/>
      <c r="AQ1226" s="50"/>
      <c r="AR1226" s="50"/>
      <c r="AS1226" s="50"/>
      <c r="AT1226" s="50"/>
      <c r="AU1226" s="50"/>
    </row>
    <row r="1227" spans="3:64" x14ac:dyDescent="0.2">
      <c r="C1227" s="6"/>
      <c r="D1227" s="6"/>
      <c r="AA1227" s="50"/>
      <c r="AB1227" s="50"/>
      <c r="AC1227" s="50"/>
      <c r="AD1227" s="50"/>
      <c r="AE1227" s="50"/>
      <c r="AG1227" s="61"/>
      <c r="AN1227" s="50"/>
      <c r="AO1227" s="50"/>
      <c r="AP1227" s="50"/>
      <c r="AQ1227" s="50"/>
      <c r="AR1227" s="50"/>
      <c r="AS1227" s="50"/>
      <c r="AT1227" s="50"/>
      <c r="AU1227" s="50"/>
    </row>
    <row r="1228" spans="3:64" x14ac:dyDescent="0.2">
      <c r="C1228" s="6"/>
      <c r="D1228" s="6"/>
      <c r="AA1228" s="50"/>
      <c r="AB1228" s="50"/>
      <c r="AC1228" s="50"/>
      <c r="AD1228" s="50"/>
      <c r="AE1228" s="50"/>
      <c r="AG1228" s="61"/>
      <c r="AN1228" s="50"/>
      <c r="AO1228" s="50"/>
      <c r="AP1228" s="50"/>
      <c r="AQ1228" s="50"/>
      <c r="AR1228" s="50"/>
      <c r="AS1228" s="50"/>
      <c r="AT1228" s="50"/>
      <c r="AU1228" s="50"/>
    </row>
    <row r="1229" spans="3:64" x14ac:dyDescent="0.2">
      <c r="C1229" s="6"/>
      <c r="D1229" s="6"/>
      <c r="AA1229" s="50"/>
      <c r="AB1229" s="50"/>
      <c r="AC1229" s="50"/>
      <c r="AD1229" s="50"/>
      <c r="AE1229" s="50"/>
      <c r="AG1229" s="61"/>
      <c r="AN1229" s="50"/>
      <c r="AO1229" s="50"/>
      <c r="AP1229" s="50"/>
      <c r="AQ1229" s="50"/>
      <c r="AR1229" s="50"/>
      <c r="AS1229" s="50"/>
      <c r="AT1229" s="50"/>
      <c r="AU1229" s="50"/>
    </row>
    <row r="1230" spans="3:64" x14ac:dyDescent="0.2">
      <c r="C1230" s="6"/>
      <c r="D1230" s="6"/>
      <c r="AA1230" s="50"/>
      <c r="AB1230" s="50"/>
      <c r="AC1230" s="50"/>
      <c r="AD1230" s="50"/>
      <c r="AE1230" s="50"/>
      <c r="AG1230" s="61"/>
      <c r="AN1230" s="50"/>
      <c r="AO1230" s="50"/>
      <c r="AP1230" s="50"/>
      <c r="AQ1230" s="50"/>
      <c r="AR1230" s="50"/>
      <c r="AS1230" s="50"/>
      <c r="AT1230" s="50"/>
      <c r="AU1230" s="50"/>
    </row>
    <row r="1231" spans="3:64" x14ac:dyDescent="0.2">
      <c r="C1231" s="6"/>
      <c r="D1231" s="6"/>
      <c r="AA1231" s="50"/>
      <c r="AB1231" s="50"/>
      <c r="AC1231" s="50"/>
      <c r="AD1231" s="50"/>
      <c r="AE1231" s="50"/>
      <c r="AG1231" s="61"/>
      <c r="AN1231" s="50"/>
      <c r="AO1231" s="50"/>
      <c r="AP1231" s="50"/>
      <c r="AQ1231" s="50"/>
      <c r="AR1231" s="50"/>
      <c r="AS1231" s="50"/>
      <c r="AT1231" s="50"/>
      <c r="AU1231" s="50"/>
    </row>
    <row r="1232" spans="3:64" x14ac:dyDescent="0.2">
      <c r="C1232" s="6"/>
      <c r="D1232" s="6"/>
      <c r="AA1232" s="50"/>
      <c r="AB1232" s="50"/>
      <c r="AC1232" s="50"/>
      <c r="AD1232" s="50"/>
      <c r="AE1232" s="50"/>
      <c r="AG1232" s="61"/>
      <c r="AN1232" s="50"/>
      <c r="AO1232" s="50"/>
      <c r="AP1232" s="50"/>
      <c r="AQ1232" s="50"/>
      <c r="AR1232" s="50"/>
      <c r="AS1232" s="50"/>
      <c r="AT1232" s="50"/>
      <c r="AU1232" s="50"/>
      <c r="AV1232" s="50"/>
      <c r="AW1232" s="50"/>
      <c r="AX1232" s="50"/>
      <c r="AY1232" s="50"/>
      <c r="AZ1232" s="50"/>
      <c r="BA1232" s="50"/>
      <c r="BB1232" s="50"/>
      <c r="BC1232" s="50"/>
      <c r="BD1232" s="50"/>
      <c r="BE1232" s="50"/>
      <c r="BF1232" s="50"/>
      <c r="BG1232" s="50"/>
      <c r="BH1232" s="50"/>
      <c r="BI1232" s="50"/>
      <c r="BJ1232" s="50"/>
      <c r="BK1232" s="50"/>
      <c r="BL1232" s="50"/>
    </row>
    <row r="1233" spans="3:47" x14ac:dyDescent="0.2">
      <c r="C1233" s="6"/>
      <c r="D1233" s="6"/>
      <c r="AA1233" s="50"/>
      <c r="AB1233" s="50"/>
      <c r="AC1233" s="50"/>
      <c r="AD1233" s="50"/>
      <c r="AE1233" s="50"/>
      <c r="AG1233" s="61"/>
      <c r="AN1233" s="50"/>
      <c r="AO1233" s="50"/>
      <c r="AP1233" s="50"/>
      <c r="AQ1233" s="50"/>
      <c r="AR1233" s="50"/>
      <c r="AS1233" s="50"/>
      <c r="AT1233" s="50"/>
      <c r="AU1233" s="50"/>
    </row>
    <row r="1234" spans="3:47" x14ac:dyDescent="0.2">
      <c r="C1234" s="6"/>
      <c r="D1234" s="6"/>
      <c r="AA1234" s="50"/>
      <c r="AB1234" s="50"/>
      <c r="AC1234" s="50"/>
      <c r="AD1234" s="50"/>
      <c r="AE1234" s="50"/>
      <c r="AG1234" s="61"/>
      <c r="AN1234" s="50"/>
      <c r="AO1234" s="50"/>
      <c r="AP1234" s="50"/>
      <c r="AQ1234" s="50"/>
      <c r="AR1234" s="50"/>
      <c r="AS1234" s="50"/>
      <c r="AT1234" s="50"/>
      <c r="AU1234" s="50"/>
    </row>
    <row r="1235" spans="3:47" x14ac:dyDescent="0.2">
      <c r="C1235" s="6"/>
      <c r="D1235" s="6"/>
      <c r="AA1235" s="50"/>
      <c r="AB1235" s="50"/>
      <c r="AC1235" s="50"/>
      <c r="AD1235" s="50"/>
      <c r="AE1235" s="50"/>
      <c r="AG1235" s="61"/>
      <c r="AN1235" s="50"/>
      <c r="AO1235" s="50"/>
      <c r="AP1235" s="50"/>
      <c r="AQ1235" s="50"/>
      <c r="AR1235" s="50"/>
      <c r="AS1235" s="50"/>
      <c r="AT1235" s="50"/>
      <c r="AU1235" s="50"/>
    </row>
    <row r="1236" spans="3:47" x14ac:dyDescent="0.2">
      <c r="C1236" s="6"/>
      <c r="D1236" s="6"/>
      <c r="AA1236" s="50"/>
      <c r="AB1236" s="50"/>
      <c r="AC1236" s="50"/>
      <c r="AD1236" s="50"/>
      <c r="AE1236" s="50"/>
      <c r="AG1236" s="61"/>
      <c r="AN1236" s="50"/>
      <c r="AO1236" s="50"/>
      <c r="AP1236" s="50"/>
      <c r="AQ1236" s="50"/>
      <c r="AR1236" s="50"/>
      <c r="AS1236" s="50"/>
      <c r="AT1236" s="50"/>
      <c r="AU1236" s="50"/>
    </row>
    <row r="1237" spans="3:47" x14ac:dyDescent="0.2">
      <c r="C1237" s="6"/>
      <c r="D1237" s="6"/>
      <c r="AA1237" s="50"/>
      <c r="AB1237" s="50"/>
      <c r="AC1237" s="50"/>
      <c r="AD1237" s="50"/>
      <c r="AE1237" s="50"/>
      <c r="AG1237" s="61"/>
      <c r="AN1237" s="50"/>
      <c r="AO1237" s="50"/>
      <c r="AP1237" s="50"/>
      <c r="AQ1237" s="50"/>
      <c r="AR1237" s="50"/>
      <c r="AS1237" s="50"/>
      <c r="AT1237" s="50"/>
      <c r="AU1237" s="50"/>
    </row>
    <row r="1238" spans="3:47" x14ac:dyDescent="0.2">
      <c r="C1238" s="6"/>
      <c r="D1238" s="6"/>
      <c r="AA1238" s="50"/>
      <c r="AB1238" s="50"/>
      <c r="AC1238" s="50"/>
      <c r="AD1238" s="50"/>
      <c r="AE1238" s="50"/>
      <c r="AG1238" s="61"/>
      <c r="AN1238" s="50"/>
      <c r="AO1238" s="50"/>
      <c r="AP1238" s="50"/>
      <c r="AQ1238" s="50"/>
      <c r="AR1238" s="50"/>
      <c r="AS1238" s="50"/>
      <c r="AT1238" s="50"/>
      <c r="AU1238" s="50"/>
    </row>
    <row r="1239" spans="3:47" x14ac:dyDescent="0.2">
      <c r="C1239" s="6"/>
      <c r="D1239" s="6"/>
      <c r="AA1239" s="50"/>
      <c r="AB1239" s="50"/>
      <c r="AC1239" s="50"/>
      <c r="AD1239" s="50"/>
      <c r="AE1239" s="50"/>
      <c r="AG1239" s="61"/>
      <c r="AN1239" s="50"/>
      <c r="AO1239" s="50"/>
      <c r="AP1239" s="50"/>
      <c r="AQ1239" s="50"/>
      <c r="AR1239" s="50"/>
      <c r="AS1239" s="50"/>
      <c r="AT1239" s="50"/>
      <c r="AU1239" s="50"/>
    </row>
    <row r="1240" spans="3:47" x14ac:dyDescent="0.2">
      <c r="C1240" s="6"/>
      <c r="D1240" s="6"/>
      <c r="AA1240" s="50"/>
      <c r="AB1240" s="50"/>
      <c r="AC1240" s="50"/>
      <c r="AD1240" s="50"/>
      <c r="AE1240" s="50"/>
      <c r="AG1240" s="61"/>
      <c r="AN1240" s="50"/>
      <c r="AO1240" s="50"/>
      <c r="AP1240" s="50"/>
      <c r="AQ1240" s="50"/>
      <c r="AR1240" s="50"/>
      <c r="AS1240" s="50"/>
      <c r="AT1240" s="50"/>
      <c r="AU1240" s="50"/>
    </row>
    <row r="1241" spans="3:47" x14ac:dyDescent="0.2">
      <c r="C1241" s="6"/>
      <c r="D1241" s="6"/>
      <c r="AA1241" s="50"/>
      <c r="AB1241" s="50"/>
      <c r="AC1241" s="50"/>
      <c r="AD1241" s="50"/>
      <c r="AE1241" s="50"/>
      <c r="AG1241" s="61"/>
      <c r="AN1241" s="50"/>
      <c r="AO1241" s="50"/>
      <c r="AP1241" s="50"/>
      <c r="AQ1241" s="50"/>
      <c r="AR1241" s="50"/>
      <c r="AS1241" s="50"/>
      <c r="AT1241" s="50"/>
      <c r="AU1241" s="50"/>
    </row>
    <row r="1242" spans="3:47" x14ac:dyDescent="0.2">
      <c r="C1242" s="6"/>
      <c r="D1242" s="6"/>
      <c r="AA1242" s="50"/>
      <c r="AB1242" s="50"/>
      <c r="AC1242" s="50"/>
      <c r="AD1242" s="50"/>
      <c r="AE1242" s="50"/>
      <c r="AG1242" s="61"/>
      <c r="AN1242" s="50"/>
      <c r="AO1242" s="50"/>
      <c r="AP1242" s="50"/>
      <c r="AQ1242" s="50"/>
      <c r="AR1242" s="50"/>
      <c r="AS1242" s="50"/>
      <c r="AT1242" s="50"/>
      <c r="AU1242" s="50"/>
    </row>
    <row r="1243" spans="3:47" x14ac:dyDescent="0.2">
      <c r="C1243" s="6"/>
      <c r="D1243" s="6"/>
      <c r="AA1243" s="50"/>
      <c r="AB1243" s="50"/>
      <c r="AC1243" s="50"/>
      <c r="AD1243" s="50"/>
      <c r="AE1243" s="50"/>
      <c r="AG1243" s="61"/>
      <c r="AN1243" s="50"/>
      <c r="AO1243" s="50"/>
      <c r="AP1243" s="50"/>
      <c r="AQ1243" s="50"/>
      <c r="AR1243" s="50"/>
      <c r="AS1243" s="50"/>
      <c r="AT1243" s="50"/>
      <c r="AU1243" s="50"/>
    </row>
    <row r="1244" spans="3:47" x14ac:dyDescent="0.2">
      <c r="C1244" s="6"/>
      <c r="D1244" s="6"/>
      <c r="AA1244" s="50"/>
      <c r="AB1244" s="50"/>
      <c r="AC1244" s="50"/>
      <c r="AD1244" s="50"/>
      <c r="AE1244" s="50"/>
      <c r="AG1244" s="61"/>
      <c r="AN1244" s="50"/>
      <c r="AO1244" s="50"/>
      <c r="AP1244" s="50"/>
      <c r="AQ1244" s="50"/>
      <c r="AR1244" s="50"/>
      <c r="AS1244" s="50"/>
      <c r="AT1244" s="50"/>
      <c r="AU1244" s="50"/>
    </row>
    <row r="1245" spans="3:47" x14ac:dyDescent="0.2">
      <c r="C1245" s="6"/>
      <c r="D1245" s="6"/>
      <c r="AA1245" s="50"/>
      <c r="AB1245" s="50"/>
      <c r="AC1245" s="50"/>
      <c r="AD1245" s="50"/>
      <c r="AE1245" s="50"/>
      <c r="AG1245" s="61"/>
      <c r="AN1245" s="50"/>
      <c r="AO1245" s="50"/>
      <c r="AP1245" s="50"/>
      <c r="AQ1245" s="50"/>
      <c r="AR1245" s="50"/>
      <c r="AS1245" s="50"/>
      <c r="AT1245" s="50"/>
      <c r="AU1245" s="50"/>
    </row>
    <row r="1246" spans="3:47" x14ac:dyDescent="0.2">
      <c r="C1246" s="6"/>
      <c r="D1246" s="6"/>
      <c r="AA1246" s="50"/>
      <c r="AB1246" s="50"/>
      <c r="AC1246" s="50"/>
      <c r="AD1246" s="50"/>
      <c r="AE1246" s="50"/>
      <c r="AG1246" s="61"/>
      <c r="AN1246" s="50"/>
      <c r="AO1246" s="50"/>
      <c r="AP1246" s="50"/>
      <c r="AQ1246" s="50"/>
      <c r="AR1246" s="50"/>
      <c r="AS1246" s="50"/>
      <c r="AT1246" s="50"/>
      <c r="AU1246" s="50"/>
    </row>
    <row r="1247" spans="3:47" x14ac:dyDescent="0.2">
      <c r="C1247" s="6"/>
      <c r="D1247" s="6"/>
      <c r="AA1247" s="50"/>
      <c r="AB1247" s="50"/>
      <c r="AC1247" s="50"/>
      <c r="AD1247" s="50"/>
      <c r="AE1247" s="50"/>
      <c r="AG1247" s="61"/>
      <c r="AN1247" s="50"/>
      <c r="AO1247" s="50"/>
      <c r="AP1247" s="50"/>
      <c r="AQ1247" s="50"/>
      <c r="AR1247" s="50"/>
      <c r="AS1247" s="50"/>
      <c r="AT1247" s="50"/>
      <c r="AU1247" s="50"/>
    </row>
    <row r="1248" spans="3:47" x14ac:dyDescent="0.2">
      <c r="C1248" s="6"/>
      <c r="D1248" s="6"/>
      <c r="AA1248" s="50"/>
      <c r="AB1248" s="50"/>
      <c r="AC1248" s="50"/>
      <c r="AD1248" s="50"/>
      <c r="AE1248" s="50"/>
      <c r="AG1248" s="61"/>
      <c r="AN1248" s="50"/>
      <c r="AO1248" s="50"/>
      <c r="AP1248" s="50"/>
      <c r="AQ1248" s="50"/>
      <c r="AR1248" s="50"/>
      <c r="AS1248" s="50"/>
      <c r="AT1248" s="50"/>
      <c r="AU1248" s="50"/>
    </row>
    <row r="1249" spans="3:64" x14ac:dyDescent="0.2">
      <c r="C1249" s="6"/>
      <c r="D1249" s="6"/>
      <c r="AA1249" s="50"/>
      <c r="AB1249" s="50"/>
      <c r="AC1249" s="50"/>
      <c r="AD1249" s="50"/>
      <c r="AE1249" s="50"/>
      <c r="AG1249" s="61"/>
      <c r="AN1249" s="50"/>
      <c r="AO1249" s="50"/>
      <c r="AP1249" s="50"/>
      <c r="AQ1249" s="50"/>
      <c r="AR1249" s="50"/>
      <c r="AS1249" s="50"/>
      <c r="AT1249" s="50"/>
      <c r="AU1249" s="50"/>
      <c r="AV1249" s="50"/>
      <c r="AW1249" s="50"/>
      <c r="AX1249" s="50"/>
      <c r="AY1249" s="50"/>
      <c r="AZ1249" s="50"/>
      <c r="BA1249" s="50"/>
      <c r="BB1249" s="50"/>
      <c r="BC1249" s="50"/>
      <c r="BD1249" s="50"/>
      <c r="BE1249" s="50"/>
      <c r="BF1249" s="50"/>
      <c r="BG1249" s="50"/>
      <c r="BH1249" s="50"/>
      <c r="BI1249" s="50"/>
      <c r="BJ1249" s="50"/>
      <c r="BK1249" s="50"/>
      <c r="BL1249" s="50"/>
    </row>
    <row r="1250" spans="3:64" x14ac:dyDescent="0.2">
      <c r="C1250" s="6"/>
      <c r="D1250" s="6"/>
      <c r="AA1250" s="50"/>
      <c r="AB1250" s="50"/>
      <c r="AC1250" s="50"/>
      <c r="AD1250" s="50"/>
      <c r="AE1250" s="50"/>
      <c r="AG1250" s="61"/>
      <c r="AN1250" s="50"/>
      <c r="AO1250" s="50"/>
      <c r="AP1250" s="50"/>
      <c r="AQ1250" s="50"/>
      <c r="AR1250" s="50"/>
      <c r="AS1250" s="50"/>
      <c r="AT1250" s="50"/>
      <c r="AU1250" s="50"/>
    </row>
    <row r="1251" spans="3:64" x14ac:dyDescent="0.2">
      <c r="C1251" s="6"/>
      <c r="D1251" s="6"/>
      <c r="AA1251" s="50"/>
      <c r="AB1251" s="50"/>
      <c r="AC1251" s="50"/>
      <c r="AD1251" s="50"/>
      <c r="AE1251" s="50"/>
      <c r="AG1251" s="61"/>
      <c r="AN1251" s="50"/>
      <c r="AO1251" s="50"/>
      <c r="AP1251" s="50"/>
      <c r="AQ1251" s="50"/>
      <c r="AR1251" s="50"/>
      <c r="AS1251" s="50"/>
      <c r="AT1251" s="50"/>
      <c r="AU1251" s="50"/>
    </row>
    <row r="1252" spans="3:64" x14ac:dyDescent="0.2">
      <c r="C1252" s="6"/>
      <c r="D1252" s="6"/>
      <c r="AA1252" s="50"/>
      <c r="AB1252" s="50"/>
      <c r="AC1252" s="50"/>
      <c r="AD1252" s="50"/>
      <c r="AE1252" s="50"/>
      <c r="AG1252" s="61"/>
      <c r="AN1252" s="50"/>
      <c r="AO1252" s="50"/>
      <c r="AP1252" s="50"/>
      <c r="AQ1252" s="50"/>
      <c r="AR1252" s="50"/>
      <c r="AS1252" s="50"/>
      <c r="AT1252" s="50"/>
      <c r="AU1252" s="50"/>
    </row>
    <row r="1253" spans="3:64" x14ac:dyDescent="0.2">
      <c r="C1253" s="6"/>
      <c r="D1253" s="6"/>
      <c r="AA1253" s="50"/>
      <c r="AB1253" s="50"/>
      <c r="AC1253" s="50"/>
      <c r="AD1253" s="50"/>
      <c r="AE1253" s="50"/>
      <c r="AG1253" s="61"/>
      <c r="AN1253" s="50"/>
      <c r="AO1253" s="50"/>
      <c r="AP1253" s="50"/>
      <c r="AQ1253" s="50"/>
      <c r="AR1253" s="50"/>
      <c r="AS1253" s="50"/>
      <c r="AT1253" s="50"/>
      <c r="AU1253" s="50"/>
    </row>
    <row r="1254" spans="3:64" x14ac:dyDescent="0.2">
      <c r="C1254" s="6"/>
      <c r="D1254" s="6"/>
      <c r="AA1254" s="50"/>
      <c r="AB1254" s="50"/>
      <c r="AC1254" s="50"/>
      <c r="AD1254" s="50"/>
      <c r="AE1254" s="50"/>
      <c r="AG1254" s="61"/>
      <c r="AN1254" s="50"/>
      <c r="AO1254" s="50"/>
      <c r="AP1254" s="50"/>
      <c r="AQ1254" s="50"/>
      <c r="AR1254" s="50"/>
      <c r="AS1254" s="50"/>
      <c r="AT1254" s="50"/>
      <c r="AU1254" s="50"/>
    </row>
    <row r="1255" spans="3:64" x14ac:dyDescent="0.2">
      <c r="C1255" s="6"/>
      <c r="D1255" s="6"/>
      <c r="AA1255" s="50"/>
      <c r="AB1255" s="50"/>
      <c r="AC1255" s="50"/>
      <c r="AD1255" s="50"/>
      <c r="AE1255" s="50"/>
      <c r="AG1255" s="61"/>
      <c r="AN1255" s="50"/>
      <c r="AO1255" s="50"/>
      <c r="AP1255" s="50"/>
      <c r="AQ1255" s="50"/>
      <c r="AR1255" s="50"/>
      <c r="AS1255" s="50"/>
      <c r="AT1255" s="50"/>
      <c r="AU1255" s="50"/>
    </row>
    <row r="1256" spans="3:64" x14ac:dyDescent="0.2">
      <c r="C1256" s="6"/>
      <c r="D1256" s="6"/>
      <c r="AA1256" s="50"/>
      <c r="AB1256" s="50"/>
      <c r="AC1256" s="50"/>
      <c r="AD1256" s="50"/>
      <c r="AE1256" s="50"/>
      <c r="AG1256" s="61"/>
      <c r="AN1256" s="50"/>
      <c r="AO1256" s="50"/>
      <c r="AP1256" s="50"/>
      <c r="AQ1256" s="50"/>
      <c r="AR1256" s="50"/>
      <c r="AS1256" s="50"/>
      <c r="AT1256" s="50"/>
      <c r="AU1256" s="50"/>
    </row>
    <row r="1257" spans="3:64" x14ac:dyDescent="0.2">
      <c r="C1257" s="6"/>
      <c r="D1257" s="6"/>
      <c r="AA1257" s="50"/>
      <c r="AB1257" s="50"/>
      <c r="AC1257" s="50"/>
      <c r="AD1257" s="50"/>
      <c r="AE1257" s="50"/>
      <c r="AG1257" s="61"/>
      <c r="AN1257" s="50"/>
      <c r="AO1257" s="50"/>
      <c r="AP1257" s="50"/>
      <c r="AQ1257" s="50"/>
      <c r="AR1257" s="50"/>
      <c r="AS1257" s="50"/>
      <c r="AT1257" s="50"/>
      <c r="AU1257" s="50"/>
    </row>
    <row r="1258" spans="3:64" x14ac:dyDescent="0.2">
      <c r="C1258" s="6"/>
      <c r="D1258" s="6"/>
      <c r="AA1258" s="50"/>
      <c r="AB1258" s="50"/>
      <c r="AC1258" s="50"/>
      <c r="AD1258" s="50"/>
      <c r="AE1258" s="50"/>
      <c r="AG1258" s="61"/>
      <c r="AN1258" s="50"/>
      <c r="AO1258" s="50"/>
      <c r="AP1258" s="50"/>
      <c r="AQ1258" s="50"/>
      <c r="AR1258" s="50"/>
      <c r="AS1258" s="50"/>
      <c r="AT1258" s="50"/>
      <c r="AU1258" s="50"/>
      <c r="AV1258" s="50"/>
      <c r="AW1258" s="50"/>
      <c r="AX1258" s="50"/>
      <c r="AY1258" s="50"/>
      <c r="AZ1258" s="50"/>
      <c r="BA1258" s="50"/>
      <c r="BB1258" s="50"/>
      <c r="BC1258" s="50"/>
      <c r="BD1258" s="50"/>
      <c r="BE1258" s="50"/>
      <c r="BF1258" s="50"/>
      <c r="BG1258" s="50"/>
      <c r="BH1258" s="50"/>
      <c r="BI1258" s="50"/>
      <c r="BJ1258" s="50"/>
      <c r="BK1258" s="50"/>
      <c r="BL1258" s="50"/>
    </row>
    <row r="1259" spans="3:64" x14ac:dyDescent="0.2">
      <c r="C1259" s="6"/>
      <c r="D1259" s="6"/>
      <c r="AA1259" s="50"/>
      <c r="AB1259" s="50"/>
      <c r="AC1259" s="50"/>
      <c r="AD1259" s="50"/>
      <c r="AE1259" s="50"/>
      <c r="AG1259" s="61"/>
      <c r="AN1259" s="50"/>
      <c r="AO1259" s="50"/>
      <c r="AP1259" s="50"/>
      <c r="AQ1259" s="50"/>
      <c r="AR1259" s="50"/>
      <c r="AS1259" s="50"/>
      <c r="AT1259" s="50"/>
      <c r="AU1259" s="50"/>
    </row>
    <row r="1260" spans="3:64" x14ac:dyDescent="0.2">
      <c r="C1260" s="6"/>
      <c r="D1260" s="6"/>
      <c r="AA1260" s="50"/>
      <c r="AB1260" s="50"/>
      <c r="AC1260" s="50"/>
      <c r="AD1260" s="50"/>
      <c r="AE1260" s="50"/>
      <c r="AG1260" s="61"/>
      <c r="AN1260" s="50"/>
      <c r="AO1260" s="50"/>
      <c r="AP1260" s="50"/>
      <c r="AQ1260" s="50"/>
      <c r="AR1260" s="50"/>
      <c r="AS1260" s="50"/>
      <c r="AT1260" s="50"/>
      <c r="AU1260" s="50"/>
    </row>
    <row r="1261" spans="3:64" x14ac:dyDescent="0.2">
      <c r="C1261" s="6"/>
      <c r="D1261" s="6"/>
      <c r="AA1261" s="50"/>
      <c r="AB1261" s="50"/>
      <c r="AC1261" s="50"/>
      <c r="AD1261" s="50"/>
      <c r="AE1261" s="50"/>
      <c r="AG1261" s="61"/>
      <c r="AN1261" s="50"/>
      <c r="AO1261" s="50"/>
      <c r="AP1261" s="50"/>
      <c r="AQ1261" s="50"/>
      <c r="AR1261" s="50"/>
      <c r="AS1261" s="50"/>
      <c r="AT1261" s="50"/>
      <c r="AU1261" s="50"/>
    </row>
    <row r="1262" spans="3:64" x14ac:dyDescent="0.2">
      <c r="C1262" s="6"/>
      <c r="D1262" s="6"/>
      <c r="AA1262" s="50"/>
      <c r="AB1262" s="50"/>
      <c r="AC1262" s="50"/>
      <c r="AD1262" s="50"/>
      <c r="AE1262" s="50"/>
      <c r="AG1262" s="61"/>
      <c r="AN1262" s="50"/>
      <c r="AO1262" s="50"/>
      <c r="AP1262" s="50"/>
      <c r="AQ1262" s="50"/>
      <c r="AR1262" s="50"/>
      <c r="AS1262" s="50"/>
      <c r="AT1262" s="50"/>
      <c r="AU1262" s="50"/>
    </row>
    <row r="1263" spans="3:64" x14ac:dyDescent="0.2">
      <c r="C1263" s="6"/>
      <c r="D1263" s="6"/>
      <c r="AA1263" s="50"/>
      <c r="AB1263" s="50"/>
      <c r="AC1263" s="50"/>
      <c r="AD1263" s="50"/>
      <c r="AE1263" s="50"/>
      <c r="AG1263" s="61"/>
      <c r="AN1263" s="50"/>
      <c r="AO1263" s="50"/>
      <c r="AP1263" s="50"/>
      <c r="AQ1263" s="50"/>
      <c r="AR1263" s="50"/>
      <c r="AS1263" s="50"/>
      <c r="AT1263" s="50"/>
      <c r="AU1263" s="50"/>
    </row>
    <row r="1264" spans="3:64" x14ac:dyDescent="0.2">
      <c r="C1264" s="6"/>
      <c r="D1264" s="6"/>
      <c r="AA1264" s="50"/>
      <c r="AB1264" s="50"/>
      <c r="AC1264" s="50"/>
      <c r="AD1264" s="50"/>
      <c r="AE1264" s="50"/>
      <c r="AG1264" s="61"/>
      <c r="AN1264" s="50"/>
      <c r="AO1264" s="50"/>
      <c r="AP1264" s="50"/>
      <c r="AQ1264" s="50"/>
      <c r="AR1264" s="50"/>
      <c r="AS1264" s="50"/>
      <c r="AT1264" s="50"/>
      <c r="AU1264" s="50"/>
    </row>
    <row r="1265" spans="3:47" x14ac:dyDescent="0.2">
      <c r="C1265" s="6"/>
      <c r="D1265" s="6"/>
      <c r="AA1265" s="50"/>
      <c r="AB1265" s="50"/>
      <c r="AC1265" s="50"/>
      <c r="AD1265" s="50"/>
      <c r="AE1265" s="50"/>
      <c r="AG1265" s="61"/>
      <c r="AN1265" s="50"/>
      <c r="AO1265" s="50"/>
      <c r="AP1265" s="50"/>
      <c r="AQ1265" s="50"/>
      <c r="AR1265" s="50"/>
      <c r="AS1265" s="50"/>
      <c r="AT1265" s="50"/>
      <c r="AU1265" s="50"/>
    </row>
    <row r="1266" spans="3:47" x14ac:dyDescent="0.2">
      <c r="C1266" s="6"/>
      <c r="D1266" s="6"/>
      <c r="AA1266" s="50"/>
      <c r="AB1266" s="50"/>
      <c r="AC1266" s="50"/>
      <c r="AD1266" s="50"/>
      <c r="AE1266" s="50"/>
      <c r="AG1266" s="61"/>
      <c r="AN1266" s="50"/>
      <c r="AO1266" s="50"/>
      <c r="AP1266" s="50"/>
      <c r="AQ1266" s="50"/>
      <c r="AR1266" s="50"/>
      <c r="AS1266" s="50"/>
      <c r="AT1266" s="50"/>
      <c r="AU1266" s="50"/>
    </row>
    <row r="1267" spans="3:47" x14ac:dyDescent="0.2">
      <c r="C1267" s="6"/>
      <c r="D1267" s="6"/>
      <c r="AA1267" s="50"/>
      <c r="AB1267" s="50"/>
      <c r="AC1267" s="50"/>
      <c r="AD1267" s="50"/>
      <c r="AE1267" s="50"/>
      <c r="AG1267" s="61"/>
      <c r="AN1267" s="50"/>
      <c r="AO1267" s="50"/>
      <c r="AP1267" s="50"/>
      <c r="AQ1267" s="50"/>
      <c r="AR1267" s="50"/>
      <c r="AS1267" s="50"/>
      <c r="AT1267" s="50"/>
      <c r="AU1267" s="50"/>
    </row>
    <row r="1268" spans="3:47" x14ac:dyDescent="0.2">
      <c r="C1268" s="6"/>
      <c r="D1268" s="6"/>
      <c r="AA1268" s="50"/>
      <c r="AB1268" s="50"/>
      <c r="AC1268" s="50"/>
      <c r="AD1268" s="50"/>
      <c r="AE1268" s="50"/>
      <c r="AG1268" s="61"/>
      <c r="AN1268" s="50"/>
      <c r="AO1268" s="50"/>
      <c r="AP1268" s="50"/>
      <c r="AQ1268" s="50"/>
      <c r="AR1268" s="50"/>
      <c r="AS1268" s="50"/>
      <c r="AT1268" s="50"/>
      <c r="AU1268" s="50"/>
    </row>
    <row r="1269" spans="3:47" x14ac:dyDescent="0.2">
      <c r="C1269" s="6"/>
      <c r="D1269" s="6"/>
      <c r="AA1269" s="50"/>
      <c r="AB1269" s="50"/>
      <c r="AC1269" s="50"/>
      <c r="AD1269" s="50"/>
      <c r="AE1269" s="50"/>
      <c r="AG1269" s="61"/>
      <c r="AN1269" s="50"/>
      <c r="AO1269" s="50"/>
      <c r="AP1269" s="50"/>
      <c r="AQ1269" s="50"/>
      <c r="AR1269" s="50"/>
      <c r="AS1269" s="50"/>
      <c r="AT1269" s="50"/>
      <c r="AU1269" s="50"/>
    </row>
    <row r="1270" spans="3:47" x14ac:dyDescent="0.2">
      <c r="C1270" s="6"/>
      <c r="D1270" s="6"/>
      <c r="AA1270" s="50"/>
      <c r="AB1270" s="50"/>
      <c r="AC1270" s="50"/>
      <c r="AD1270" s="50"/>
      <c r="AE1270" s="50"/>
      <c r="AG1270" s="61"/>
      <c r="AN1270" s="50"/>
      <c r="AO1270" s="50"/>
      <c r="AP1270" s="50"/>
      <c r="AQ1270" s="50"/>
      <c r="AR1270" s="50"/>
      <c r="AS1270" s="50"/>
      <c r="AT1270" s="50"/>
      <c r="AU1270" s="50"/>
    </row>
    <row r="1271" spans="3:47" x14ac:dyDescent="0.2">
      <c r="C1271" s="6"/>
      <c r="D1271" s="6"/>
      <c r="AA1271" s="50"/>
      <c r="AB1271" s="50"/>
      <c r="AC1271" s="50"/>
      <c r="AD1271" s="50"/>
      <c r="AE1271" s="50"/>
      <c r="AG1271" s="61"/>
      <c r="AN1271" s="50"/>
      <c r="AO1271" s="50"/>
      <c r="AP1271" s="50"/>
      <c r="AQ1271" s="50"/>
      <c r="AR1271" s="50"/>
      <c r="AS1271" s="50"/>
      <c r="AT1271" s="50"/>
      <c r="AU1271" s="50"/>
    </row>
    <row r="1272" spans="3:47" x14ac:dyDescent="0.2">
      <c r="C1272" s="6"/>
      <c r="D1272" s="6"/>
      <c r="AA1272" s="50"/>
      <c r="AB1272" s="50"/>
      <c r="AC1272" s="50"/>
      <c r="AD1272" s="50"/>
      <c r="AE1272" s="50"/>
      <c r="AG1272" s="61"/>
      <c r="AN1272" s="50"/>
      <c r="AO1272" s="50"/>
      <c r="AP1272" s="50"/>
      <c r="AQ1272" s="50"/>
      <c r="AR1272" s="50"/>
      <c r="AS1272" s="50"/>
      <c r="AT1272" s="50"/>
      <c r="AU1272" s="50"/>
    </row>
    <row r="1273" spans="3:47" x14ac:dyDescent="0.2">
      <c r="C1273" s="6"/>
      <c r="D1273" s="6"/>
      <c r="AA1273" s="50"/>
      <c r="AB1273" s="50"/>
      <c r="AC1273" s="50"/>
      <c r="AD1273" s="50"/>
      <c r="AE1273" s="50"/>
      <c r="AG1273" s="61"/>
      <c r="AN1273" s="50"/>
      <c r="AO1273" s="50"/>
      <c r="AP1273" s="50"/>
      <c r="AQ1273" s="50"/>
      <c r="AR1273" s="50"/>
      <c r="AS1273" s="50"/>
      <c r="AT1273" s="50"/>
      <c r="AU1273" s="50"/>
    </row>
    <row r="1274" spans="3:47" x14ac:dyDescent="0.2">
      <c r="C1274" s="6"/>
      <c r="D1274" s="6"/>
      <c r="AA1274" s="50"/>
      <c r="AB1274" s="50"/>
      <c r="AC1274" s="50"/>
      <c r="AD1274" s="50"/>
      <c r="AE1274" s="50"/>
      <c r="AG1274" s="61"/>
      <c r="AN1274" s="50"/>
      <c r="AO1274" s="50"/>
      <c r="AP1274" s="50"/>
      <c r="AQ1274" s="50"/>
      <c r="AR1274" s="50"/>
      <c r="AS1274" s="50"/>
      <c r="AT1274" s="50"/>
      <c r="AU1274" s="50"/>
    </row>
    <row r="1275" spans="3:47" x14ac:dyDescent="0.2">
      <c r="C1275" s="6"/>
      <c r="D1275" s="6"/>
      <c r="AA1275" s="50"/>
      <c r="AB1275" s="50"/>
      <c r="AC1275" s="50"/>
      <c r="AD1275" s="50"/>
      <c r="AE1275" s="50"/>
      <c r="AG1275" s="61"/>
      <c r="AN1275" s="50"/>
      <c r="AO1275" s="50"/>
      <c r="AP1275" s="50"/>
      <c r="AQ1275" s="50"/>
      <c r="AR1275" s="50"/>
      <c r="AS1275" s="50"/>
      <c r="AT1275" s="50"/>
      <c r="AU1275" s="50"/>
    </row>
    <row r="1276" spans="3:47" x14ac:dyDescent="0.2">
      <c r="C1276" s="6"/>
      <c r="D1276" s="6"/>
      <c r="AA1276" s="50"/>
      <c r="AB1276" s="50"/>
      <c r="AC1276" s="50"/>
      <c r="AD1276" s="50"/>
      <c r="AE1276" s="50"/>
      <c r="AG1276" s="61"/>
      <c r="AN1276" s="50"/>
      <c r="AO1276" s="50"/>
      <c r="AP1276" s="50"/>
      <c r="AQ1276" s="50"/>
      <c r="AR1276" s="50"/>
      <c r="AS1276" s="50"/>
      <c r="AT1276" s="50"/>
      <c r="AU1276" s="50"/>
    </row>
    <row r="1277" spans="3:47" x14ac:dyDescent="0.2">
      <c r="C1277" s="6"/>
      <c r="D1277" s="6"/>
      <c r="AA1277" s="50"/>
      <c r="AB1277" s="50"/>
      <c r="AC1277" s="50"/>
      <c r="AD1277" s="50"/>
      <c r="AE1277" s="50"/>
      <c r="AG1277" s="61"/>
      <c r="AN1277" s="50"/>
      <c r="AO1277" s="50"/>
      <c r="AP1277" s="50"/>
      <c r="AQ1277" s="50"/>
      <c r="AR1277" s="50"/>
      <c r="AS1277" s="50"/>
      <c r="AT1277" s="50"/>
      <c r="AU1277" s="50"/>
    </row>
    <row r="1278" spans="3:47" x14ac:dyDescent="0.2">
      <c r="C1278" s="6"/>
      <c r="D1278" s="6"/>
      <c r="AA1278" s="50"/>
      <c r="AB1278" s="50"/>
      <c r="AC1278" s="50"/>
      <c r="AD1278" s="50"/>
      <c r="AE1278" s="50"/>
      <c r="AG1278" s="61"/>
      <c r="AN1278" s="50"/>
      <c r="AO1278" s="50"/>
      <c r="AP1278" s="50"/>
      <c r="AQ1278" s="50"/>
      <c r="AR1278" s="50"/>
      <c r="AS1278" s="50"/>
      <c r="AT1278" s="50"/>
      <c r="AU1278" s="50"/>
    </row>
    <row r="1279" spans="3:47" x14ac:dyDescent="0.2">
      <c r="C1279" s="6"/>
      <c r="D1279" s="6"/>
      <c r="AA1279" s="50"/>
      <c r="AB1279" s="50"/>
      <c r="AC1279" s="50"/>
      <c r="AD1279" s="50"/>
      <c r="AE1279" s="50"/>
      <c r="AG1279" s="61"/>
      <c r="AN1279" s="50"/>
      <c r="AO1279" s="50"/>
      <c r="AP1279" s="50"/>
      <c r="AQ1279" s="50"/>
      <c r="AR1279" s="50"/>
      <c r="AS1279" s="50"/>
      <c r="AT1279" s="50"/>
      <c r="AU1279" s="50"/>
    </row>
    <row r="1280" spans="3:47" x14ac:dyDescent="0.2">
      <c r="C1280" s="6"/>
      <c r="D1280" s="6"/>
      <c r="AA1280" s="50"/>
      <c r="AB1280" s="50"/>
      <c r="AC1280" s="50"/>
      <c r="AD1280" s="50"/>
      <c r="AE1280" s="50"/>
      <c r="AG1280" s="61"/>
      <c r="AN1280" s="50"/>
      <c r="AO1280" s="50"/>
      <c r="AP1280" s="50"/>
      <c r="AQ1280" s="50"/>
      <c r="AR1280" s="50"/>
      <c r="AS1280" s="50"/>
      <c r="AT1280" s="50"/>
      <c r="AU1280" s="50"/>
    </row>
    <row r="1281" spans="3:64" x14ac:dyDescent="0.2">
      <c r="C1281" s="6"/>
      <c r="D1281" s="6"/>
      <c r="AA1281" s="50"/>
      <c r="AB1281" s="50"/>
      <c r="AC1281" s="50"/>
      <c r="AD1281" s="50"/>
      <c r="AE1281" s="50"/>
      <c r="AG1281" s="61"/>
      <c r="AN1281" s="50"/>
      <c r="AO1281" s="50"/>
      <c r="AP1281" s="50"/>
      <c r="AQ1281" s="50"/>
      <c r="AR1281" s="50"/>
      <c r="AS1281" s="50"/>
      <c r="AT1281" s="50"/>
      <c r="AU1281" s="50"/>
    </row>
    <row r="1282" spans="3:64" x14ac:dyDescent="0.2">
      <c r="C1282" s="6"/>
      <c r="D1282" s="6"/>
      <c r="AA1282" s="50"/>
      <c r="AB1282" s="50"/>
      <c r="AC1282" s="50"/>
      <c r="AD1282" s="50"/>
      <c r="AE1282" s="50"/>
      <c r="AG1282" s="61"/>
      <c r="AN1282" s="50"/>
      <c r="AO1282" s="50"/>
      <c r="AP1282" s="50"/>
      <c r="AQ1282" s="50"/>
      <c r="AR1282" s="50"/>
      <c r="AS1282" s="50"/>
      <c r="AT1282" s="50"/>
      <c r="AU1282" s="50"/>
    </row>
    <row r="1283" spans="3:64" x14ac:dyDescent="0.2">
      <c r="C1283" s="6"/>
      <c r="D1283" s="6"/>
      <c r="AA1283" s="50"/>
      <c r="AB1283" s="50"/>
      <c r="AC1283" s="50"/>
      <c r="AD1283" s="50"/>
      <c r="AE1283" s="50"/>
      <c r="AG1283" s="61"/>
      <c r="AN1283" s="50"/>
      <c r="AO1283" s="50"/>
      <c r="AP1283" s="50"/>
      <c r="AQ1283" s="50"/>
      <c r="AR1283" s="50"/>
      <c r="AS1283" s="50"/>
      <c r="AT1283" s="50"/>
      <c r="AU1283" s="50"/>
    </row>
    <row r="1284" spans="3:64" x14ac:dyDescent="0.2">
      <c r="C1284" s="6"/>
      <c r="D1284" s="6"/>
      <c r="AA1284" s="50"/>
      <c r="AB1284" s="50"/>
      <c r="AC1284" s="50"/>
      <c r="AD1284" s="50"/>
      <c r="AE1284" s="50"/>
      <c r="AG1284" s="61"/>
      <c r="AN1284" s="50"/>
      <c r="AO1284" s="50"/>
      <c r="AP1284" s="50"/>
      <c r="AQ1284" s="50"/>
      <c r="AR1284" s="50"/>
      <c r="AS1284" s="50"/>
      <c r="AT1284" s="50"/>
      <c r="AU1284" s="50"/>
    </row>
    <row r="1285" spans="3:64" x14ac:dyDescent="0.2">
      <c r="C1285" s="6"/>
      <c r="D1285" s="6"/>
      <c r="AA1285" s="50"/>
      <c r="AB1285" s="50"/>
      <c r="AC1285" s="50"/>
      <c r="AD1285" s="50"/>
      <c r="AE1285" s="50"/>
      <c r="AG1285" s="61"/>
      <c r="AN1285" s="50"/>
      <c r="AO1285" s="50"/>
      <c r="AP1285" s="50"/>
      <c r="AQ1285" s="50"/>
      <c r="AR1285" s="50"/>
      <c r="AS1285" s="50"/>
      <c r="AT1285" s="50"/>
      <c r="AU1285" s="50"/>
    </row>
    <row r="1286" spans="3:64" x14ac:dyDescent="0.2">
      <c r="C1286" s="6"/>
      <c r="D1286" s="6"/>
      <c r="AA1286" s="50"/>
      <c r="AB1286" s="50"/>
      <c r="AC1286" s="50"/>
      <c r="AD1286" s="50"/>
      <c r="AE1286" s="50"/>
      <c r="AG1286" s="61"/>
      <c r="AN1286" s="50"/>
      <c r="AO1286" s="50"/>
      <c r="AP1286" s="50"/>
      <c r="AQ1286" s="50"/>
      <c r="AR1286" s="50"/>
      <c r="AS1286" s="50"/>
      <c r="AT1286" s="50"/>
      <c r="AU1286" s="50"/>
    </row>
    <row r="1287" spans="3:64" x14ac:dyDescent="0.2">
      <c r="C1287" s="6"/>
      <c r="D1287" s="6"/>
      <c r="AA1287" s="50"/>
      <c r="AB1287" s="50"/>
      <c r="AC1287" s="50"/>
      <c r="AD1287" s="50"/>
      <c r="AE1287" s="50"/>
      <c r="AG1287" s="61"/>
      <c r="AN1287" s="50"/>
      <c r="AO1287" s="50"/>
      <c r="AP1287" s="50"/>
      <c r="AQ1287" s="50"/>
      <c r="AR1287" s="50"/>
      <c r="AS1287" s="50"/>
      <c r="AT1287" s="50"/>
      <c r="AU1287" s="50"/>
    </row>
    <row r="1288" spans="3:64" x14ac:dyDescent="0.2">
      <c r="C1288" s="6"/>
      <c r="D1288" s="6"/>
      <c r="AA1288" s="50"/>
      <c r="AB1288" s="50"/>
      <c r="AC1288" s="50"/>
      <c r="AD1288" s="50"/>
      <c r="AE1288" s="50"/>
      <c r="AG1288" s="61"/>
      <c r="AN1288" s="50"/>
      <c r="AO1288" s="50"/>
      <c r="AP1288" s="50"/>
      <c r="AQ1288" s="50"/>
      <c r="AR1288" s="50"/>
      <c r="AS1288" s="50"/>
      <c r="AT1288" s="50"/>
      <c r="AU1288" s="50"/>
    </row>
    <row r="1289" spans="3:64" x14ac:dyDescent="0.2">
      <c r="C1289" s="6"/>
      <c r="D1289" s="6"/>
      <c r="AA1289" s="50"/>
      <c r="AB1289" s="50"/>
      <c r="AC1289" s="50"/>
      <c r="AD1289" s="50"/>
      <c r="AE1289" s="50"/>
      <c r="AG1289" s="61"/>
      <c r="AN1289" s="50"/>
      <c r="AO1289" s="50"/>
      <c r="AP1289" s="50"/>
      <c r="AQ1289" s="50"/>
      <c r="AR1289" s="50"/>
      <c r="AS1289" s="50"/>
      <c r="AT1289" s="50"/>
      <c r="AU1289" s="50"/>
    </row>
    <row r="1290" spans="3:64" x14ac:dyDescent="0.2">
      <c r="C1290" s="6"/>
      <c r="D1290" s="6"/>
      <c r="AA1290" s="50"/>
      <c r="AB1290" s="50"/>
      <c r="AC1290" s="50"/>
      <c r="AD1290" s="50"/>
      <c r="AE1290" s="50"/>
      <c r="AG1290" s="61"/>
      <c r="AN1290" s="50"/>
      <c r="AO1290" s="50"/>
      <c r="AP1290" s="50"/>
      <c r="AQ1290" s="50"/>
      <c r="AR1290" s="50"/>
      <c r="AS1290" s="50"/>
      <c r="AT1290" s="50"/>
      <c r="AU1290" s="50"/>
    </row>
    <row r="1291" spans="3:64" x14ac:dyDescent="0.2">
      <c r="C1291" s="6"/>
      <c r="D1291" s="6"/>
      <c r="AA1291" s="50"/>
      <c r="AB1291" s="50"/>
      <c r="AC1291" s="50"/>
      <c r="AD1291" s="50"/>
      <c r="AE1291" s="50"/>
      <c r="AG1291" s="61"/>
      <c r="AN1291" s="50"/>
      <c r="AO1291" s="50"/>
      <c r="AP1291" s="50"/>
      <c r="AQ1291" s="50"/>
      <c r="AR1291" s="50"/>
      <c r="AS1291" s="50"/>
      <c r="AT1291" s="50"/>
      <c r="AU1291" s="50"/>
      <c r="AV1291" s="50"/>
      <c r="AW1291" s="50"/>
      <c r="AX1291" s="50"/>
      <c r="AY1291" s="50"/>
      <c r="AZ1291" s="50"/>
      <c r="BA1291" s="50"/>
      <c r="BB1291" s="50"/>
      <c r="BC1291" s="50"/>
      <c r="BD1291" s="50"/>
      <c r="BE1291" s="50"/>
      <c r="BF1291" s="50"/>
      <c r="BG1291" s="50"/>
      <c r="BH1291" s="50"/>
      <c r="BI1291" s="50"/>
      <c r="BJ1291" s="50"/>
      <c r="BK1291" s="50"/>
      <c r="BL1291" s="50"/>
    </row>
    <row r="1292" spans="3:64" x14ac:dyDescent="0.2">
      <c r="C1292" s="6"/>
      <c r="D1292" s="6"/>
      <c r="AA1292" s="50"/>
      <c r="AB1292" s="50"/>
      <c r="AC1292" s="50"/>
      <c r="AD1292" s="50"/>
      <c r="AE1292" s="50"/>
      <c r="AG1292" s="61"/>
      <c r="AN1292" s="50"/>
      <c r="AO1292" s="50"/>
      <c r="AP1292" s="50"/>
      <c r="AQ1292" s="50"/>
      <c r="AR1292" s="50"/>
      <c r="AS1292" s="50"/>
      <c r="AT1292" s="50"/>
      <c r="AU1292" s="50"/>
    </row>
    <row r="1293" spans="3:64" x14ac:dyDescent="0.2">
      <c r="C1293" s="6"/>
      <c r="D1293" s="6"/>
      <c r="AA1293" s="50"/>
      <c r="AB1293" s="50"/>
      <c r="AC1293" s="50"/>
      <c r="AD1293" s="50"/>
      <c r="AE1293" s="50"/>
      <c r="AG1293" s="61"/>
      <c r="AN1293" s="50"/>
      <c r="AO1293" s="50"/>
      <c r="AP1293" s="50"/>
      <c r="AQ1293" s="50"/>
      <c r="AR1293" s="50"/>
      <c r="AS1293" s="50"/>
      <c r="AT1293" s="50"/>
      <c r="AU1293" s="50"/>
      <c r="AV1293" s="50"/>
      <c r="AW1293" s="50"/>
      <c r="AX1293" s="50"/>
      <c r="AY1293" s="50"/>
      <c r="AZ1293" s="50"/>
      <c r="BA1293" s="50"/>
      <c r="BB1293" s="50"/>
      <c r="BC1293" s="50"/>
      <c r="BD1293" s="50"/>
      <c r="BE1293" s="50"/>
      <c r="BF1293" s="50"/>
      <c r="BG1293" s="50"/>
      <c r="BH1293" s="50"/>
      <c r="BI1293" s="50"/>
      <c r="BJ1293" s="50"/>
      <c r="BK1293" s="50"/>
      <c r="BL1293" s="50"/>
    </row>
    <row r="1294" spans="3:64" x14ac:dyDescent="0.2">
      <c r="C1294" s="6"/>
      <c r="D1294" s="6"/>
      <c r="AA1294" s="50"/>
      <c r="AB1294" s="50"/>
      <c r="AC1294" s="50"/>
      <c r="AD1294" s="50"/>
      <c r="AE1294" s="50"/>
      <c r="AG1294" s="61"/>
      <c r="AN1294" s="50"/>
      <c r="AO1294" s="50"/>
      <c r="AP1294" s="50"/>
      <c r="AQ1294" s="50"/>
      <c r="AR1294" s="50"/>
      <c r="AS1294" s="50"/>
      <c r="AT1294" s="50"/>
      <c r="AU1294" s="50"/>
    </row>
    <row r="1295" spans="3:64" x14ac:dyDescent="0.2">
      <c r="C1295" s="6"/>
      <c r="D1295" s="6"/>
      <c r="AA1295" s="50"/>
      <c r="AB1295" s="50"/>
      <c r="AC1295" s="50"/>
      <c r="AD1295" s="50"/>
      <c r="AE1295" s="50"/>
      <c r="AG1295" s="61"/>
      <c r="AN1295" s="50"/>
      <c r="AO1295" s="50"/>
      <c r="AP1295" s="50"/>
      <c r="AQ1295" s="50"/>
      <c r="AR1295" s="50"/>
      <c r="AS1295" s="50"/>
      <c r="AT1295" s="50"/>
      <c r="AU1295" s="50"/>
      <c r="AV1295" s="50"/>
    </row>
    <row r="1296" spans="3:64" x14ac:dyDescent="0.2">
      <c r="C1296" s="6"/>
      <c r="D1296" s="6"/>
      <c r="AA1296" s="50"/>
      <c r="AB1296" s="50"/>
      <c r="AC1296" s="50"/>
      <c r="AD1296" s="50"/>
      <c r="AE1296" s="50"/>
      <c r="AG1296" s="61"/>
      <c r="AN1296" s="50"/>
      <c r="AO1296" s="50"/>
      <c r="AP1296" s="50"/>
      <c r="AQ1296" s="50"/>
      <c r="AR1296" s="50"/>
      <c r="AS1296" s="50"/>
      <c r="AT1296" s="50"/>
      <c r="AU1296" s="50"/>
    </row>
    <row r="1297" spans="3:64" x14ac:dyDescent="0.2">
      <c r="C1297" s="6"/>
      <c r="D1297" s="6"/>
      <c r="AA1297" s="50"/>
      <c r="AB1297" s="50"/>
      <c r="AC1297" s="50"/>
      <c r="AD1297" s="50"/>
      <c r="AE1297" s="50"/>
      <c r="AG1297" s="61"/>
      <c r="AN1297" s="50"/>
      <c r="AO1297" s="50"/>
      <c r="AP1297" s="50"/>
      <c r="AQ1297" s="50"/>
      <c r="AR1297" s="50"/>
      <c r="AS1297" s="50"/>
      <c r="AT1297" s="50"/>
      <c r="AU1297" s="50"/>
      <c r="AV1297" s="50"/>
      <c r="AW1297" s="50"/>
      <c r="AX1297" s="50"/>
      <c r="AY1297" s="50"/>
      <c r="AZ1297" s="50"/>
      <c r="BA1297" s="50"/>
      <c r="BB1297" s="50"/>
      <c r="BC1297" s="50"/>
      <c r="BD1297" s="50"/>
      <c r="BE1297" s="50"/>
      <c r="BF1297" s="50"/>
      <c r="BG1297" s="50"/>
      <c r="BH1297" s="50"/>
      <c r="BI1297" s="50"/>
      <c r="BJ1297" s="50"/>
      <c r="BK1297" s="50"/>
      <c r="BL1297" s="50"/>
    </row>
    <row r="1298" spans="3:64" x14ac:dyDescent="0.2">
      <c r="C1298" s="6"/>
      <c r="D1298" s="6"/>
      <c r="AA1298" s="50"/>
      <c r="AB1298" s="50"/>
      <c r="AC1298" s="50"/>
      <c r="AD1298" s="50"/>
      <c r="AE1298" s="50"/>
      <c r="AG1298" s="61"/>
      <c r="AN1298" s="50"/>
      <c r="AO1298" s="50"/>
      <c r="AP1298" s="50"/>
      <c r="AQ1298" s="50"/>
      <c r="AR1298" s="50"/>
      <c r="AS1298" s="50"/>
      <c r="AT1298" s="50"/>
      <c r="AU1298" s="50"/>
    </row>
    <row r="1299" spans="3:64" x14ac:dyDescent="0.2">
      <c r="C1299" s="6"/>
      <c r="D1299" s="6"/>
      <c r="AA1299" s="50"/>
      <c r="AB1299" s="50"/>
      <c r="AC1299" s="50"/>
      <c r="AD1299" s="50"/>
      <c r="AE1299" s="50"/>
      <c r="AG1299" s="61"/>
      <c r="AN1299" s="50"/>
      <c r="AO1299" s="50"/>
      <c r="AP1299" s="50"/>
      <c r="AQ1299" s="50"/>
      <c r="AR1299" s="50"/>
      <c r="AS1299" s="50"/>
      <c r="AT1299" s="50"/>
      <c r="AU1299" s="50"/>
    </row>
    <row r="1300" spans="3:64" x14ac:dyDescent="0.2">
      <c r="C1300" s="6"/>
      <c r="D1300" s="6"/>
      <c r="AA1300" s="50"/>
      <c r="AB1300" s="50"/>
      <c r="AC1300" s="50"/>
      <c r="AD1300" s="50"/>
      <c r="AE1300" s="50"/>
      <c r="AG1300" s="61"/>
      <c r="AN1300" s="50"/>
      <c r="AO1300" s="50"/>
      <c r="AP1300" s="50"/>
      <c r="AQ1300" s="50"/>
      <c r="AR1300" s="50"/>
      <c r="AS1300" s="50"/>
      <c r="AT1300" s="50"/>
      <c r="AU1300" s="50"/>
    </row>
    <row r="1301" spans="3:64" x14ac:dyDescent="0.2">
      <c r="C1301" s="6"/>
      <c r="D1301" s="6"/>
      <c r="AA1301" s="50"/>
      <c r="AB1301" s="50"/>
      <c r="AC1301" s="50"/>
      <c r="AD1301" s="50"/>
      <c r="AE1301" s="50"/>
      <c r="AG1301" s="61"/>
      <c r="AN1301" s="50"/>
      <c r="AO1301" s="50"/>
      <c r="AP1301" s="50"/>
      <c r="AQ1301" s="50"/>
      <c r="AR1301" s="50"/>
      <c r="AS1301" s="50"/>
      <c r="AT1301" s="50"/>
      <c r="AU1301" s="50"/>
      <c r="AV1301" s="50"/>
    </row>
    <row r="1302" spans="3:64" x14ac:dyDescent="0.2">
      <c r="C1302" s="6"/>
      <c r="D1302" s="6"/>
      <c r="AA1302" s="50"/>
      <c r="AB1302" s="50"/>
      <c r="AC1302" s="50"/>
      <c r="AD1302" s="50"/>
      <c r="AE1302" s="50"/>
      <c r="AG1302" s="61"/>
      <c r="AN1302" s="50"/>
      <c r="AO1302" s="50"/>
      <c r="AP1302" s="50"/>
      <c r="AQ1302" s="50"/>
      <c r="AR1302" s="50"/>
      <c r="AS1302" s="50"/>
      <c r="AT1302" s="50"/>
      <c r="AU1302" s="50"/>
    </row>
    <row r="1303" spans="3:64" x14ac:dyDescent="0.2">
      <c r="C1303" s="6"/>
      <c r="D1303" s="6"/>
      <c r="AA1303" s="50"/>
      <c r="AB1303" s="50"/>
      <c r="AC1303" s="50"/>
      <c r="AD1303" s="50"/>
      <c r="AE1303" s="50"/>
      <c r="AG1303" s="61"/>
      <c r="AN1303" s="50"/>
      <c r="AO1303" s="50"/>
      <c r="AP1303" s="50"/>
      <c r="AQ1303" s="50"/>
      <c r="AR1303" s="50"/>
      <c r="AS1303" s="50"/>
      <c r="AT1303" s="50"/>
      <c r="AU1303" s="50"/>
    </row>
    <row r="1304" spans="3:64" x14ac:dyDescent="0.2">
      <c r="C1304" s="6"/>
      <c r="D1304" s="6"/>
      <c r="AA1304" s="50"/>
      <c r="AB1304" s="50"/>
      <c r="AC1304" s="50"/>
      <c r="AD1304" s="50"/>
      <c r="AE1304" s="50"/>
      <c r="AG1304" s="61"/>
      <c r="AN1304" s="50"/>
      <c r="AO1304" s="50"/>
      <c r="AP1304" s="50"/>
      <c r="AQ1304" s="50"/>
      <c r="AR1304" s="50"/>
      <c r="AS1304" s="50"/>
      <c r="AT1304" s="50"/>
      <c r="AU1304" s="50"/>
    </row>
    <row r="1305" spans="3:64" x14ac:dyDescent="0.2">
      <c r="C1305" s="6"/>
      <c r="D1305" s="6"/>
      <c r="AA1305" s="50"/>
      <c r="AB1305" s="50"/>
      <c r="AC1305" s="50"/>
      <c r="AD1305" s="50"/>
      <c r="AE1305" s="50"/>
      <c r="AG1305" s="61"/>
      <c r="AN1305" s="50"/>
      <c r="AO1305" s="50"/>
      <c r="AP1305" s="50"/>
      <c r="AQ1305" s="50"/>
      <c r="AR1305" s="50"/>
      <c r="AS1305" s="50"/>
      <c r="AT1305" s="50"/>
      <c r="AU1305" s="50"/>
    </row>
    <row r="1306" spans="3:64" x14ac:dyDescent="0.2">
      <c r="C1306" s="6"/>
      <c r="D1306" s="6"/>
      <c r="AA1306" s="50"/>
      <c r="AB1306" s="50"/>
      <c r="AC1306" s="50"/>
      <c r="AD1306" s="50"/>
      <c r="AE1306" s="50"/>
      <c r="AG1306" s="61"/>
      <c r="AN1306" s="50"/>
      <c r="AO1306" s="50"/>
      <c r="AP1306" s="50"/>
      <c r="AQ1306" s="50"/>
      <c r="AR1306" s="50"/>
      <c r="AS1306" s="50"/>
      <c r="AT1306" s="50"/>
      <c r="AU1306" s="50"/>
    </row>
    <row r="1307" spans="3:64" x14ac:dyDescent="0.2">
      <c r="C1307" s="6"/>
      <c r="D1307" s="6"/>
      <c r="AA1307" s="50"/>
      <c r="AB1307" s="50"/>
      <c r="AC1307" s="50"/>
      <c r="AD1307" s="50"/>
      <c r="AE1307" s="50"/>
      <c r="AG1307" s="61"/>
      <c r="AN1307" s="50"/>
      <c r="AO1307" s="50"/>
      <c r="AP1307" s="50"/>
      <c r="AQ1307" s="50"/>
      <c r="AR1307" s="50"/>
      <c r="AS1307" s="50"/>
      <c r="AT1307" s="50"/>
      <c r="AU1307" s="50"/>
    </row>
    <row r="1308" spans="3:64" x14ac:dyDescent="0.2">
      <c r="C1308" s="6"/>
      <c r="D1308" s="6"/>
      <c r="AA1308" s="50"/>
      <c r="AB1308" s="50"/>
      <c r="AC1308" s="50"/>
      <c r="AD1308" s="50"/>
      <c r="AE1308" s="50"/>
      <c r="AG1308" s="61"/>
      <c r="AN1308" s="50"/>
      <c r="AO1308" s="50"/>
      <c r="AP1308" s="50"/>
      <c r="AQ1308" s="50"/>
      <c r="AR1308" s="50"/>
      <c r="AS1308" s="50"/>
      <c r="AT1308" s="50"/>
      <c r="AU1308" s="50"/>
    </row>
    <row r="1309" spans="3:64" x14ac:dyDescent="0.2">
      <c r="C1309" s="6"/>
      <c r="D1309" s="6"/>
      <c r="AA1309" s="50"/>
      <c r="AB1309" s="50"/>
      <c r="AC1309" s="50"/>
      <c r="AD1309" s="50"/>
      <c r="AE1309" s="50"/>
      <c r="AG1309" s="61"/>
      <c r="AN1309" s="50"/>
      <c r="AO1309" s="50"/>
      <c r="AP1309" s="50"/>
      <c r="AQ1309" s="50"/>
      <c r="AR1309" s="50"/>
      <c r="AS1309" s="50"/>
      <c r="AT1309" s="50"/>
      <c r="AU1309" s="50"/>
    </row>
    <row r="1310" spans="3:64" x14ac:dyDescent="0.2">
      <c r="C1310" s="6"/>
      <c r="D1310" s="6"/>
      <c r="AA1310" s="50"/>
      <c r="AB1310" s="50"/>
      <c r="AC1310" s="50"/>
      <c r="AD1310" s="50"/>
      <c r="AE1310" s="50"/>
      <c r="AG1310" s="61"/>
      <c r="AN1310" s="50"/>
      <c r="AO1310" s="50"/>
      <c r="AP1310" s="50"/>
      <c r="AQ1310" s="50"/>
      <c r="AR1310" s="50"/>
      <c r="AS1310" s="50"/>
      <c r="AT1310" s="50"/>
      <c r="AU1310" s="50"/>
    </row>
    <row r="1311" spans="3:64" x14ac:dyDescent="0.2">
      <c r="C1311" s="6"/>
      <c r="D1311" s="6"/>
      <c r="AA1311" s="50"/>
      <c r="AB1311" s="50"/>
      <c r="AC1311" s="50"/>
      <c r="AD1311" s="50"/>
      <c r="AE1311" s="50"/>
      <c r="AG1311" s="61"/>
      <c r="AN1311" s="50"/>
      <c r="AO1311" s="50"/>
      <c r="AP1311" s="50"/>
      <c r="AQ1311" s="50"/>
      <c r="AR1311" s="50"/>
      <c r="AS1311" s="50"/>
      <c r="AT1311" s="50"/>
      <c r="AU1311" s="50"/>
    </row>
    <row r="1312" spans="3:64" x14ac:dyDescent="0.2">
      <c r="C1312" s="6"/>
      <c r="D1312" s="6"/>
      <c r="AA1312" s="50"/>
      <c r="AB1312" s="50"/>
      <c r="AC1312" s="50"/>
      <c r="AD1312" s="50"/>
      <c r="AE1312" s="50"/>
      <c r="AG1312" s="61"/>
      <c r="AN1312" s="50"/>
      <c r="AO1312" s="50"/>
      <c r="AP1312" s="50"/>
      <c r="AQ1312" s="50"/>
      <c r="AR1312" s="50"/>
      <c r="AS1312" s="50"/>
      <c r="AT1312" s="50"/>
      <c r="AU1312" s="50"/>
    </row>
    <row r="1313" spans="3:64" x14ac:dyDescent="0.2">
      <c r="C1313" s="6"/>
      <c r="D1313" s="6"/>
      <c r="AA1313" s="50"/>
      <c r="AB1313" s="50"/>
      <c r="AC1313" s="50"/>
      <c r="AD1313" s="50"/>
      <c r="AE1313" s="50"/>
      <c r="AG1313" s="61"/>
      <c r="AN1313" s="50"/>
      <c r="AO1313" s="50"/>
      <c r="AP1313" s="50"/>
      <c r="AQ1313" s="50"/>
      <c r="AR1313" s="50"/>
      <c r="AS1313" s="50"/>
      <c r="AT1313" s="50"/>
      <c r="AU1313" s="50"/>
    </row>
    <row r="1314" spans="3:64" x14ac:dyDescent="0.2">
      <c r="C1314" s="6"/>
      <c r="D1314" s="6"/>
      <c r="AA1314" s="50"/>
      <c r="AB1314" s="50"/>
      <c r="AC1314" s="50"/>
      <c r="AD1314" s="50"/>
      <c r="AE1314" s="50"/>
      <c r="AG1314" s="61"/>
      <c r="AN1314" s="50"/>
      <c r="AO1314" s="50"/>
      <c r="AP1314" s="50"/>
      <c r="AQ1314" s="50"/>
      <c r="AR1314" s="50"/>
      <c r="AS1314" s="50"/>
      <c r="AT1314" s="50"/>
      <c r="AU1314" s="50"/>
    </row>
    <row r="1315" spans="3:64" x14ac:dyDescent="0.2">
      <c r="C1315" s="6"/>
      <c r="D1315" s="6"/>
      <c r="AA1315" s="50"/>
      <c r="AB1315" s="50"/>
      <c r="AC1315" s="50"/>
      <c r="AD1315" s="50"/>
      <c r="AE1315" s="50"/>
      <c r="AG1315" s="61"/>
      <c r="AN1315" s="50"/>
      <c r="AO1315" s="50"/>
      <c r="AP1315" s="50"/>
      <c r="AQ1315" s="50"/>
      <c r="AR1315" s="50"/>
      <c r="AS1315" s="50"/>
      <c r="AT1315" s="50"/>
      <c r="AU1315" s="50"/>
    </row>
    <row r="1316" spans="3:64" x14ac:dyDescent="0.2">
      <c r="C1316" s="6"/>
      <c r="D1316" s="6"/>
      <c r="AA1316" s="50"/>
      <c r="AB1316" s="50"/>
      <c r="AC1316" s="50"/>
      <c r="AD1316" s="50"/>
      <c r="AE1316" s="50"/>
      <c r="AG1316" s="61"/>
      <c r="AN1316" s="50"/>
      <c r="AO1316" s="50"/>
      <c r="AP1316" s="50"/>
      <c r="AQ1316" s="50"/>
      <c r="AR1316" s="50"/>
      <c r="AS1316" s="50"/>
      <c r="AT1316" s="50"/>
      <c r="AU1316" s="50"/>
    </row>
    <row r="1317" spans="3:64" x14ac:dyDescent="0.2">
      <c r="C1317" s="6"/>
      <c r="D1317" s="6"/>
      <c r="AA1317" s="50"/>
      <c r="AB1317" s="50"/>
      <c r="AC1317" s="50"/>
      <c r="AD1317" s="50"/>
      <c r="AE1317" s="50"/>
      <c r="AG1317" s="61"/>
      <c r="AN1317" s="50"/>
      <c r="AO1317" s="50"/>
      <c r="AP1317" s="50"/>
      <c r="AQ1317" s="50"/>
      <c r="AR1317" s="50"/>
      <c r="AS1317" s="50"/>
      <c r="AT1317" s="50"/>
      <c r="AU1317" s="50"/>
    </row>
    <row r="1318" spans="3:64" x14ac:dyDescent="0.2">
      <c r="C1318" s="6"/>
      <c r="D1318" s="6"/>
      <c r="AA1318" s="50"/>
      <c r="AB1318" s="50"/>
      <c r="AC1318" s="50"/>
      <c r="AD1318" s="50"/>
      <c r="AE1318" s="50"/>
      <c r="AG1318" s="61"/>
      <c r="AN1318" s="50"/>
      <c r="AO1318" s="50"/>
      <c r="AP1318" s="50"/>
      <c r="AQ1318" s="50"/>
      <c r="AR1318" s="50"/>
      <c r="AS1318" s="50"/>
      <c r="AT1318" s="50"/>
      <c r="AU1318" s="50"/>
    </row>
    <row r="1319" spans="3:64" x14ac:dyDescent="0.2">
      <c r="C1319" s="6"/>
      <c r="D1319" s="6"/>
      <c r="AA1319" s="50"/>
      <c r="AB1319" s="50"/>
      <c r="AC1319" s="50"/>
      <c r="AD1319" s="50"/>
      <c r="AE1319" s="50"/>
      <c r="AG1319" s="61"/>
      <c r="AN1319" s="50"/>
      <c r="AO1319" s="50"/>
      <c r="AP1319" s="50"/>
      <c r="AQ1319" s="50"/>
      <c r="AR1319" s="50"/>
      <c r="AS1319" s="50"/>
      <c r="AT1319" s="50"/>
      <c r="AU1319" s="50"/>
    </row>
    <row r="1320" spans="3:64" x14ac:dyDescent="0.2">
      <c r="C1320" s="6"/>
      <c r="D1320" s="6"/>
      <c r="AA1320" s="50"/>
      <c r="AB1320" s="50"/>
      <c r="AC1320" s="50"/>
      <c r="AD1320" s="50"/>
      <c r="AE1320" s="50"/>
      <c r="AG1320" s="61"/>
      <c r="AN1320" s="50"/>
      <c r="AO1320" s="50"/>
      <c r="AP1320" s="50"/>
      <c r="AQ1320" s="50"/>
      <c r="AR1320" s="50"/>
      <c r="AS1320" s="50"/>
      <c r="AT1320" s="50"/>
      <c r="AU1320" s="50"/>
    </row>
    <row r="1321" spans="3:64" x14ac:dyDescent="0.2">
      <c r="C1321" s="6"/>
      <c r="D1321" s="6"/>
      <c r="AA1321" s="50"/>
      <c r="AB1321" s="50"/>
      <c r="AC1321" s="50"/>
      <c r="AD1321" s="50"/>
      <c r="AE1321" s="50"/>
      <c r="AG1321" s="61"/>
      <c r="AN1321" s="50"/>
      <c r="AO1321" s="50"/>
      <c r="AP1321" s="50"/>
      <c r="AQ1321" s="50"/>
      <c r="AR1321" s="50"/>
      <c r="AS1321" s="50"/>
      <c r="AT1321" s="50"/>
      <c r="AU1321" s="50"/>
    </row>
    <row r="1322" spans="3:64" x14ac:dyDescent="0.2">
      <c r="C1322" s="6"/>
      <c r="D1322" s="6"/>
      <c r="AA1322" s="50"/>
      <c r="AB1322" s="50"/>
      <c r="AC1322" s="50"/>
      <c r="AD1322" s="50"/>
      <c r="AE1322" s="50"/>
      <c r="AG1322" s="61"/>
      <c r="AN1322" s="50"/>
      <c r="AO1322" s="50"/>
      <c r="AP1322" s="50"/>
      <c r="AQ1322" s="50"/>
      <c r="AR1322" s="50"/>
      <c r="AS1322" s="50"/>
      <c r="AT1322" s="50"/>
      <c r="AU1322" s="50"/>
    </row>
    <row r="1323" spans="3:64" x14ac:dyDescent="0.2">
      <c r="C1323" s="6"/>
      <c r="D1323" s="6"/>
      <c r="AA1323" s="50"/>
      <c r="AB1323" s="50"/>
      <c r="AC1323" s="50"/>
      <c r="AD1323" s="50"/>
      <c r="AE1323" s="50"/>
      <c r="AG1323" s="61"/>
      <c r="AN1323" s="50"/>
      <c r="AO1323" s="50"/>
      <c r="AP1323" s="50"/>
      <c r="AQ1323" s="50"/>
      <c r="AR1323" s="50"/>
      <c r="AS1323" s="50"/>
      <c r="AT1323" s="50"/>
      <c r="AU1323" s="50"/>
    </row>
    <row r="1324" spans="3:64" x14ac:dyDescent="0.2">
      <c r="C1324" s="6"/>
      <c r="D1324" s="6"/>
      <c r="AA1324" s="50"/>
      <c r="AB1324" s="50"/>
      <c r="AC1324" s="50"/>
      <c r="AD1324" s="50"/>
      <c r="AE1324" s="50"/>
      <c r="AG1324" s="61"/>
      <c r="AN1324" s="50"/>
      <c r="AO1324" s="50"/>
      <c r="AP1324" s="50"/>
      <c r="AQ1324" s="50"/>
      <c r="AR1324" s="50"/>
      <c r="AS1324" s="50"/>
      <c r="AT1324" s="50"/>
      <c r="AU1324" s="50"/>
    </row>
    <row r="1325" spans="3:64" x14ac:dyDescent="0.2">
      <c r="C1325" s="6"/>
      <c r="D1325" s="6"/>
      <c r="AA1325" s="50"/>
      <c r="AB1325" s="50"/>
      <c r="AC1325" s="50"/>
      <c r="AD1325" s="50"/>
      <c r="AE1325" s="50"/>
      <c r="AG1325" s="61"/>
      <c r="AN1325" s="50"/>
      <c r="AO1325" s="50"/>
      <c r="AP1325" s="50"/>
      <c r="AQ1325" s="50"/>
      <c r="AR1325" s="50"/>
      <c r="AS1325" s="50"/>
      <c r="AT1325" s="50"/>
      <c r="AU1325" s="50"/>
      <c r="AV1325" s="50"/>
      <c r="AW1325" s="50"/>
      <c r="AX1325" s="50"/>
      <c r="AY1325" s="50"/>
      <c r="AZ1325" s="50"/>
      <c r="BA1325" s="50"/>
      <c r="BB1325" s="50"/>
      <c r="BC1325" s="50"/>
      <c r="BD1325" s="50"/>
      <c r="BE1325" s="50"/>
      <c r="BF1325" s="50"/>
      <c r="BG1325" s="50"/>
      <c r="BH1325" s="50"/>
      <c r="BI1325" s="50"/>
      <c r="BJ1325" s="50"/>
      <c r="BK1325" s="50"/>
      <c r="BL1325" s="50"/>
    </row>
    <row r="1326" spans="3:64" x14ac:dyDescent="0.2">
      <c r="C1326" s="6"/>
      <c r="D1326" s="6"/>
      <c r="AA1326" s="50"/>
      <c r="AB1326" s="50"/>
      <c r="AC1326" s="50"/>
      <c r="AD1326" s="50"/>
      <c r="AE1326" s="50"/>
      <c r="AG1326" s="61"/>
      <c r="AN1326" s="50"/>
      <c r="AO1326" s="50"/>
      <c r="AP1326" s="50"/>
      <c r="AQ1326" s="50"/>
      <c r="AR1326" s="50"/>
      <c r="AS1326" s="50"/>
      <c r="AT1326" s="50"/>
      <c r="AU1326" s="50"/>
    </row>
    <row r="1327" spans="3:64" x14ac:dyDescent="0.2">
      <c r="C1327" s="6"/>
      <c r="D1327" s="6"/>
      <c r="AA1327" s="50"/>
      <c r="AB1327" s="50"/>
      <c r="AC1327" s="50"/>
      <c r="AD1327" s="50"/>
      <c r="AE1327" s="50"/>
      <c r="AG1327" s="61"/>
      <c r="AN1327" s="50"/>
      <c r="AO1327" s="50"/>
      <c r="AP1327" s="50"/>
      <c r="AQ1327" s="50"/>
      <c r="AR1327" s="50"/>
      <c r="AS1327" s="50"/>
      <c r="AT1327" s="50"/>
      <c r="AU1327" s="50"/>
      <c r="AV1327" s="50"/>
      <c r="AW1327" s="50"/>
      <c r="AX1327" s="50"/>
      <c r="AY1327" s="50"/>
      <c r="AZ1327" s="50"/>
      <c r="BA1327" s="50"/>
      <c r="BB1327" s="50"/>
      <c r="BC1327" s="50"/>
      <c r="BD1327" s="50"/>
      <c r="BE1327" s="50"/>
      <c r="BF1327" s="50"/>
      <c r="BG1327" s="50"/>
      <c r="BH1327" s="50"/>
      <c r="BI1327" s="50"/>
      <c r="BJ1327" s="50"/>
      <c r="BK1327" s="50"/>
      <c r="BL1327" s="50"/>
    </row>
    <row r="1328" spans="3:64" x14ac:dyDescent="0.2">
      <c r="C1328" s="6"/>
      <c r="D1328" s="6"/>
      <c r="AA1328" s="50"/>
      <c r="AB1328" s="50"/>
      <c r="AC1328" s="50"/>
      <c r="AD1328" s="50"/>
      <c r="AE1328" s="50"/>
      <c r="AG1328" s="61"/>
      <c r="AN1328" s="50"/>
      <c r="AO1328" s="50"/>
      <c r="AP1328" s="50"/>
      <c r="AQ1328" s="50"/>
      <c r="AR1328" s="50"/>
      <c r="AS1328" s="50"/>
      <c r="AT1328" s="50"/>
      <c r="AU1328" s="50"/>
    </row>
    <row r="1329" spans="3:64" x14ac:dyDescent="0.2">
      <c r="C1329" s="6"/>
      <c r="D1329" s="6"/>
      <c r="AA1329" s="50"/>
      <c r="AB1329" s="50"/>
      <c r="AC1329" s="50"/>
      <c r="AD1329" s="50"/>
      <c r="AE1329" s="50"/>
      <c r="AG1329" s="61"/>
      <c r="AN1329" s="50"/>
      <c r="AO1329" s="50"/>
      <c r="AP1329" s="50"/>
      <c r="AQ1329" s="50"/>
      <c r="AR1329" s="50"/>
      <c r="AS1329" s="50"/>
      <c r="AT1329" s="50"/>
      <c r="AU1329" s="50"/>
      <c r="AV1329" s="50"/>
      <c r="AW1329" s="50"/>
      <c r="AX1329" s="50"/>
      <c r="AY1329" s="50"/>
      <c r="AZ1329" s="50"/>
      <c r="BA1329" s="50"/>
      <c r="BB1329" s="50"/>
      <c r="BC1329" s="50"/>
      <c r="BD1329" s="50"/>
      <c r="BE1329" s="50"/>
      <c r="BF1329" s="50"/>
      <c r="BG1329" s="50"/>
      <c r="BH1329" s="50"/>
      <c r="BI1329" s="50"/>
      <c r="BJ1329" s="50"/>
      <c r="BK1329" s="50"/>
      <c r="BL1329" s="50"/>
    </row>
    <row r="1330" spans="3:64" x14ac:dyDescent="0.2">
      <c r="C1330" s="6"/>
      <c r="D1330" s="6"/>
      <c r="AA1330" s="50"/>
      <c r="AB1330" s="50"/>
      <c r="AC1330" s="50"/>
      <c r="AD1330" s="50"/>
      <c r="AE1330" s="50"/>
      <c r="AG1330" s="61"/>
      <c r="AN1330" s="50"/>
      <c r="AO1330" s="50"/>
      <c r="AP1330" s="50"/>
      <c r="AQ1330" s="50"/>
      <c r="AR1330" s="50"/>
      <c r="AS1330" s="50"/>
      <c r="AT1330" s="50"/>
      <c r="AU1330" s="50"/>
    </row>
    <row r="1331" spans="3:64" x14ac:dyDescent="0.2">
      <c r="C1331" s="6"/>
      <c r="D1331" s="6"/>
      <c r="AA1331" s="50"/>
      <c r="AB1331" s="50"/>
      <c r="AC1331" s="50"/>
      <c r="AD1331" s="50"/>
      <c r="AE1331" s="50"/>
      <c r="AG1331" s="61"/>
      <c r="AN1331" s="50"/>
      <c r="AO1331" s="50"/>
      <c r="AP1331" s="50"/>
      <c r="AQ1331" s="50"/>
      <c r="AR1331" s="50"/>
      <c r="AS1331" s="50"/>
      <c r="AT1331" s="50"/>
      <c r="AU1331" s="50"/>
    </row>
    <row r="1332" spans="3:64" x14ac:dyDescent="0.2">
      <c r="C1332" s="6"/>
      <c r="D1332" s="6"/>
      <c r="AA1332" s="50"/>
      <c r="AB1332" s="50"/>
      <c r="AC1332" s="50"/>
      <c r="AD1332" s="50"/>
      <c r="AE1332" s="50"/>
      <c r="AG1332" s="61"/>
      <c r="AN1332" s="50"/>
      <c r="AO1332" s="50"/>
      <c r="AP1332" s="50"/>
      <c r="AQ1332" s="50"/>
      <c r="AR1332" s="50"/>
      <c r="AS1332" s="50"/>
      <c r="AT1332" s="50"/>
      <c r="AU1332" s="50"/>
    </row>
    <row r="1333" spans="3:64" x14ac:dyDescent="0.2">
      <c r="C1333" s="6"/>
      <c r="D1333" s="6"/>
      <c r="AA1333" s="50"/>
      <c r="AB1333" s="50"/>
      <c r="AC1333" s="50"/>
      <c r="AD1333" s="50"/>
      <c r="AE1333" s="50"/>
      <c r="AG1333" s="61"/>
      <c r="AN1333" s="50"/>
      <c r="AO1333" s="50"/>
      <c r="AP1333" s="50"/>
      <c r="AQ1333" s="50"/>
      <c r="AR1333" s="50"/>
      <c r="AS1333" s="50"/>
      <c r="AT1333" s="50"/>
      <c r="AU1333" s="50"/>
    </row>
    <row r="1334" spans="3:64" x14ac:dyDescent="0.2">
      <c r="C1334" s="6"/>
      <c r="D1334" s="6"/>
      <c r="AA1334" s="50"/>
      <c r="AB1334" s="50"/>
      <c r="AC1334" s="50"/>
      <c r="AD1334" s="50"/>
      <c r="AE1334" s="50"/>
      <c r="AG1334" s="61"/>
      <c r="AN1334" s="50"/>
      <c r="AO1334" s="50"/>
      <c r="AP1334" s="50"/>
      <c r="AQ1334" s="50"/>
      <c r="AR1334" s="50"/>
      <c r="AS1334" s="50"/>
      <c r="AT1334" s="50"/>
      <c r="AU1334" s="50"/>
    </row>
    <row r="1335" spans="3:64" x14ac:dyDescent="0.2">
      <c r="C1335" s="6"/>
      <c r="D1335" s="6"/>
      <c r="AA1335" s="50"/>
      <c r="AB1335" s="50"/>
      <c r="AC1335" s="50"/>
      <c r="AD1335" s="50"/>
      <c r="AE1335" s="50"/>
      <c r="AG1335" s="61"/>
      <c r="AN1335" s="50"/>
      <c r="AO1335" s="50"/>
      <c r="AP1335" s="50"/>
      <c r="AQ1335" s="50"/>
      <c r="AR1335" s="50"/>
      <c r="AS1335" s="50"/>
      <c r="AT1335" s="50"/>
      <c r="AU1335" s="50"/>
    </row>
    <row r="1336" spans="3:64" x14ac:dyDescent="0.2">
      <c r="C1336" s="6"/>
      <c r="D1336" s="6"/>
      <c r="AA1336" s="50"/>
      <c r="AB1336" s="50"/>
      <c r="AC1336" s="50"/>
      <c r="AD1336" s="50"/>
      <c r="AE1336" s="50"/>
      <c r="AG1336" s="61"/>
      <c r="AN1336" s="50"/>
      <c r="AO1336" s="50"/>
      <c r="AP1336" s="50"/>
      <c r="AQ1336" s="50"/>
      <c r="AR1336" s="50"/>
      <c r="AS1336" s="50"/>
      <c r="AT1336" s="50"/>
      <c r="AU1336" s="50"/>
    </row>
    <row r="1337" spans="3:64" x14ac:dyDescent="0.2">
      <c r="C1337" s="6"/>
      <c r="D1337" s="6"/>
      <c r="AA1337" s="50"/>
      <c r="AB1337" s="50"/>
      <c r="AC1337" s="50"/>
      <c r="AD1337" s="50"/>
      <c r="AE1337" s="50"/>
      <c r="AG1337" s="61"/>
      <c r="AN1337" s="50"/>
      <c r="AO1337" s="50"/>
      <c r="AP1337" s="50"/>
      <c r="AQ1337" s="50"/>
      <c r="AR1337" s="50"/>
      <c r="AS1337" s="50"/>
      <c r="AT1337" s="50"/>
      <c r="AU1337" s="50"/>
    </row>
    <row r="1338" spans="3:64" x14ac:dyDescent="0.2">
      <c r="C1338" s="6"/>
      <c r="D1338" s="6"/>
      <c r="AA1338" s="50"/>
      <c r="AB1338" s="50"/>
      <c r="AC1338" s="50"/>
      <c r="AD1338" s="50"/>
      <c r="AE1338" s="50"/>
      <c r="AG1338" s="61"/>
      <c r="AN1338" s="50"/>
      <c r="AO1338" s="50"/>
      <c r="AP1338" s="50"/>
      <c r="AQ1338" s="50"/>
      <c r="AR1338" s="50"/>
      <c r="AS1338" s="50"/>
      <c r="AT1338" s="50"/>
      <c r="AU1338" s="50"/>
      <c r="AV1338" s="50"/>
    </row>
    <row r="1339" spans="3:64" x14ac:dyDescent="0.2">
      <c r="C1339" s="6"/>
      <c r="D1339" s="6"/>
      <c r="AA1339" s="50"/>
      <c r="AB1339" s="50"/>
      <c r="AC1339" s="50"/>
      <c r="AD1339" s="50"/>
      <c r="AE1339" s="50"/>
      <c r="AG1339" s="61"/>
      <c r="AN1339" s="50"/>
      <c r="AO1339" s="50"/>
      <c r="AP1339" s="50"/>
      <c r="AQ1339" s="50"/>
      <c r="AR1339" s="50"/>
      <c r="AS1339" s="50"/>
      <c r="AT1339" s="50"/>
      <c r="AU1339" s="50"/>
    </row>
    <row r="1340" spans="3:64" x14ac:dyDescent="0.2">
      <c r="C1340" s="6"/>
      <c r="D1340" s="6"/>
      <c r="AA1340" s="50"/>
      <c r="AB1340" s="50"/>
      <c r="AC1340" s="50"/>
      <c r="AD1340" s="50"/>
      <c r="AE1340" s="50"/>
      <c r="AG1340" s="61"/>
      <c r="AN1340" s="50"/>
      <c r="AO1340" s="50"/>
      <c r="AP1340" s="50"/>
      <c r="AQ1340" s="50"/>
      <c r="AR1340" s="50"/>
      <c r="AS1340" s="50"/>
      <c r="AT1340" s="50"/>
      <c r="AU1340" s="50"/>
      <c r="AV1340" s="50"/>
    </row>
    <row r="1341" spans="3:64" x14ac:dyDescent="0.2">
      <c r="C1341" s="6"/>
      <c r="D1341" s="6"/>
      <c r="AA1341" s="50"/>
      <c r="AB1341" s="50"/>
      <c r="AC1341" s="50"/>
      <c r="AD1341" s="50"/>
      <c r="AE1341" s="50"/>
      <c r="AG1341" s="61"/>
      <c r="AN1341" s="50"/>
      <c r="AO1341" s="50"/>
      <c r="AP1341" s="50"/>
      <c r="AQ1341" s="50"/>
      <c r="AR1341" s="50"/>
      <c r="AS1341" s="50"/>
      <c r="AT1341" s="50"/>
      <c r="AU1341" s="50"/>
      <c r="AV1341" s="50"/>
      <c r="AW1341" s="50"/>
      <c r="AX1341" s="50"/>
      <c r="AY1341" s="50"/>
      <c r="AZ1341" s="50"/>
      <c r="BA1341" s="50"/>
      <c r="BB1341" s="50"/>
      <c r="BC1341" s="50"/>
      <c r="BD1341" s="50"/>
      <c r="BE1341" s="50"/>
      <c r="BF1341" s="50"/>
      <c r="BG1341" s="50"/>
      <c r="BH1341" s="50"/>
      <c r="BI1341" s="50"/>
      <c r="BJ1341" s="50"/>
      <c r="BK1341" s="50"/>
      <c r="BL1341" s="50"/>
    </row>
    <row r="1342" spans="3:64" x14ac:dyDescent="0.2">
      <c r="C1342" s="6"/>
      <c r="D1342" s="6"/>
      <c r="AA1342" s="50"/>
      <c r="AB1342" s="50"/>
      <c r="AC1342" s="50"/>
      <c r="AD1342" s="50"/>
      <c r="AE1342" s="50"/>
      <c r="AG1342" s="61"/>
      <c r="AN1342" s="50"/>
      <c r="AO1342" s="50"/>
      <c r="AP1342" s="50"/>
      <c r="AQ1342" s="50"/>
      <c r="AR1342" s="50"/>
      <c r="AS1342" s="50"/>
      <c r="AT1342" s="50"/>
      <c r="AU1342" s="50"/>
    </row>
    <row r="1343" spans="3:64" x14ac:dyDescent="0.2">
      <c r="C1343" s="6"/>
      <c r="D1343" s="6"/>
      <c r="AA1343" s="50"/>
      <c r="AB1343" s="50"/>
      <c r="AC1343" s="50"/>
      <c r="AD1343" s="50"/>
      <c r="AE1343" s="50"/>
      <c r="AG1343" s="61"/>
      <c r="AN1343" s="50"/>
      <c r="AO1343" s="50"/>
      <c r="AP1343" s="50"/>
      <c r="AQ1343" s="50"/>
      <c r="AR1343" s="50"/>
      <c r="AS1343" s="50"/>
      <c r="AT1343" s="50"/>
      <c r="AU1343" s="50"/>
    </row>
    <row r="1344" spans="3:64" x14ac:dyDescent="0.2">
      <c r="C1344" s="6"/>
      <c r="D1344" s="6"/>
      <c r="AA1344" s="50"/>
      <c r="AB1344" s="50"/>
      <c r="AC1344" s="50"/>
      <c r="AD1344" s="50"/>
      <c r="AE1344" s="50"/>
      <c r="AG1344" s="61"/>
      <c r="AN1344" s="50"/>
      <c r="AO1344" s="50"/>
      <c r="AP1344" s="50"/>
      <c r="AQ1344" s="50"/>
      <c r="AR1344" s="50"/>
      <c r="AS1344" s="50"/>
      <c r="AT1344" s="50"/>
      <c r="AU1344" s="50"/>
    </row>
    <row r="1345" spans="3:64" x14ac:dyDescent="0.2">
      <c r="C1345" s="6"/>
      <c r="D1345" s="6"/>
      <c r="AA1345" s="50"/>
      <c r="AB1345" s="50"/>
      <c r="AC1345" s="50"/>
      <c r="AD1345" s="50"/>
      <c r="AE1345" s="50"/>
      <c r="AG1345" s="61"/>
      <c r="AN1345" s="50"/>
      <c r="AO1345" s="50"/>
      <c r="AP1345" s="50"/>
      <c r="AQ1345" s="50"/>
      <c r="AR1345" s="50"/>
      <c r="AS1345" s="50"/>
      <c r="AT1345" s="50"/>
      <c r="AU1345" s="50"/>
    </row>
    <row r="1346" spans="3:64" x14ac:dyDescent="0.2">
      <c r="C1346" s="6"/>
      <c r="D1346" s="6"/>
      <c r="AA1346" s="50"/>
      <c r="AB1346" s="50"/>
      <c r="AC1346" s="50"/>
      <c r="AD1346" s="50"/>
      <c r="AE1346" s="50"/>
      <c r="AG1346" s="61"/>
      <c r="AN1346" s="50"/>
      <c r="AO1346" s="50"/>
      <c r="AP1346" s="50"/>
      <c r="AQ1346" s="50"/>
      <c r="AR1346" s="50"/>
      <c r="AS1346" s="50"/>
      <c r="AT1346" s="50"/>
      <c r="AU1346" s="50"/>
    </row>
    <row r="1347" spans="3:64" x14ac:dyDescent="0.2">
      <c r="C1347" s="6"/>
      <c r="D1347" s="6"/>
      <c r="AA1347" s="50"/>
      <c r="AB1347" s="50"/>
      <c r="AC1347" s="50"/>
      <c r="AD1347" s="50"/>
      <c r="AE1347" s="50"/>
      <c r="AG1347" s="61"/>
      <c r="AN1347" s="50"/>
      <c r="AO1347" s="50"/>
      <c r="AP1347" s="50"/>
      <c r="AQ1347" s="50"/>
      <c r="AR1347" s="50"/>
      <c r="AS1347" s="50"/>
      <c r="AT1347" s="50"/>
      <c r="AU1347" s="50"/>
    </row>
    <row r="1348" spans="3:64" x14ac:dyDescent="0.2">
      <c r="C1348" s="6"/>
      <c r="D1348" s="6"/>
      <c r="AA1348" s="50"/>
      <c r="AB1348" s="50"/>
      <c r="AC1348" s="50"/>
      <c r="AD1348" s="50"/>
      <c r="AE1348" s="50"/>
      <c r="AG1348" s="61"/>
      <c r="AN1348" s="50"/>
      <c r="AO1348" s="50"/>
      <c r="AP1348" s="50"/>
      <c r="AQ1348" s="50"/>
      <c r="AR1348" s="50"/>
      <c r="AS1348" s="50"/>
      <c r="AT1348" s="50"/>
      <c r="AU1348" s="50"/>
      <c r="AV1348" s="50"/>
      <c r="AW1348" s="50"/>
      <c r="AX1348" s="50"/>
      <c r="AY1348" s="50"/>
      <c r="AZ1348" s="50"/>
      <c r="BA1348" s="50"/>
      <c r="BB1348" s="50"/>
      <c r="BC1348" s="50"/>
      <c r="BD1348" s="50"/>
      <c r="BE1348" s="50"/>
      <c r="BF1348" s="50"/>
      <c r="BG1348" s="50"/>
      <c r="BH1348" s="50"/>
      <c r="BI1348" s="50"/>
      <c r="BJ1348" s="50"/>
      <c r="BK1348" s="50"/>
      <c r="BL1348" s="50"/>
    </row>
    <row r="1349" spans="3:64" x14ac:dyDescent="0.2">
      <c r="C1349" s="6"/>
      <c r="D1349" s="6"/>
      <c r="AA1349" s="50"/>
      <c r="AB1349" s="50"/>
      <c r="AC1349" s="50"/>
      <c r="AD1349" s="50"/>
      <c r="AE1349" s="50"/>
      <c r="AG1349" s="61"/>
      <c r="AN1349" s="50"/>
      <c r="AO1349" s="50"/>
      <c r="AP1349" s="50"/>
      <c r="AQ1349" s="50"/>
      <c r="AR1349" s="50"/>
      <c r="AS1349" s="50"/>
      <c r="AT1349" s="50"/>
      <c r="AU1349" s="50"/>
      <c r="AV1349" s="50"/>
      <c r="AX1349" s="50"/>
    </row>
    <row r="1350" spans="3:64" x14ac:dyDescent="0.2">
      <c r="C1350" s="6"/>
      <c r="D1350" s="6"/>
      <c r="AA1350" s="50"/>
      <c r="AB1350" s="50"/>
      <c r="AC1350" s="50"/>
      <c r="AD1350" s="50"/>
      <c r="AE1350" s="50"/>
      <c r="AG1350" s="61"/>
      <c r="AN1350" s="50"/>
      <c r="AO1350" s="50"/>
      <c r="AP1350" s="50"/>
      <c r="AQ1350" s="50"/>
      <c r="AR1350" s="50"/>
      <c r="AS1350" s="50"/>
      <c r="AT1350" s="50"/>
      <c r="AU1350" s="50"/>
      <c r="AV1350" s="50"/>
      <c r="AW1350" s="50"/>
      <c r="AX1350" s="50"/>
      <c r="AY1350" s="50"/>
      <c r="AZ1350" s="50"/>
      <c r="BA1350" s="50"/>
      <c r="BB1350" s="50"/>
      <c r="BC1350" s="50"/>
      <c r="BD1350" s="50"/>
      <c r="BE1350" s="50"/>
      <c r="BF1350" s="50"/>
      <c r="BG1350" s="50"/>
      <c r="BH1350" s="50"/>
      <c r="BI1350" s="50"/>
      <c r="BJ1350" s="50"/>
      <c r="BK1350" s="50"/>
      <c r="BL1350" s="50"/>
    </row>
    <row r="1351" spans="3:64" x14ac:dyDescent="0.2">
      <c r="C1351" s="6"/>
      <c r="D1351" s="6"/>
      <c r="AA1351" s="50"/>
      <c r="AB1351" s="50"/>
      <c r="AC1351" s="50"/>
      <c r="AD1351" s="50"/>
      <c r="AE1351" s="50"/>
      <c r="AG1351" s="61"/>
      <c r="AN1351" s="50"/>
      <c r="AO1351" s="50"/>
      <c r="AP1351" s="50"/>
      <c r="AQ1351" s="50"/>
      <c r="AR1351" s="50"/>
      <c r="AS1351" s="50"/>
      <c r="AT1351" s="50"/>
      <c r="AU1351" s="50"/>
      <c r="AV1351" s="50"/>
      <c r="AW1351" s="50"/>
      <c r="AX1351" s="50"/>
      <c r="AY1351" s="50"/>
      <c r="AZ1351" s="50"/>
      <c r="BA1351" s="50"/>
      <c r="BB1351" s="50"/>
      <c r="BC1351" s="50"/>
      <c r="BD1351" s="50"/>
      <c r="BE1351" s="50"/>
      <c r="BF1351" s="50"/>
      <c r="BG1351" s="50"/>
      <c r="BH1351" s="50"/>
      <c r="BI1351" s="50"/>
      <c r="BJ1351" s="50"/>
      <c r="BK1351" s="50"/>
      <c r="BL1351" s="50"/>
    </row>
    <row r="1352" spans="3:64" x14ac:dyDescent="0.2">
      <c r="C1352" s="6"/>
      <c r="D1352" s="6"/>
      <c r="AA1352" s="50"/>
      <c r="AB1352" s="50"/>
      <c r="AC1352" s="50"/>
      <c r="AD1352" s="50"/>
      <c r="AE1352" s="50"/>
      <c r="AG1352" s="61"/>
      <c r="AN1352" s="50"/>
      <c r="AO1352" s="50"/>
      <c r="AP1352" s="50"/>
      <c r="AQ1352" s="50"/>
      <c r="AR1352" s="50"/>
      <c r="AS1352" s="50"/>
      <c r="AT1352" s="50"/>
      <c r="AU1352" s="50"/>
    </row>
    <row r="1353" spans="3:64" x14ac:dyDescent="0.2">
      <c r="C1353" s="6"/>
      <c r="D1353" s="6"/>
      <c r="AA1353" s="50"/>
      <c r="AB1353" s="50"/>
      <c r="AC1353" s="50"/>
      <c r="AD1353" s="50"/>
      <c r="AE1353" s="50"/>
      <c r="AG1353" s="61"/>
      <c r="AN1353" s="50"/>
      <c r="AO1353" s="50"/>
      <c r="AP1353" s="50"/>
      <c r="AQ1353" s="50"/>
      <c r="AR1353" s="50"/>
      <c r="AS1353" s="50"/>
      <c r="AT1353" s="50"/>
      <c r="AU1353" s="50"/>
    </row>
    <row r="1354" spans="3:64" x14ac:dyDescent="0.2">
      <c r="C1354" s="6"/>
      <c r="D1354" s="6"/>
      <c r="AA1354" s="50"/>
      <c r="AB1354" s="50"/>
      <c r="AC1354" s="50"/>
      <c r="AD1354" s="50"/>
      <c r="AE1354" s="50"/>
      <c r="AG1354" s="61"/>
      <c r="AN1354" s="50"/>
      <c r="AO1354" s="50"/>
      <c r="AP1354" s="50"/>
      <c r="AQ1354" s="50"/>
      <c r="AR1354" s="50"/>
      <c r="AS1354" s="50"/>
      <c r="AT1354" s="50"/>
      <c r="AU1354" s="50"/>
    </row>
    <row r="1355" spans="3:64" x14ac:dyDescent="0.2">
      <c r="C1355" s="6"/>
      <c r="D1355" s="6"/>
      <c r="AA1355" s="50"/>
      <c r="AB1355" s="50"/>
      <c r="AC1355" s="50"/>
      <c r="AD1355" s="50"/>
      <c r="AE1355" s="50"/>
      <c r="AG1355" s="61"/>
      <c r="AN1355" s="50"/>
      <c r="AO1355" s="50"/>
      <c r="AP1355" s="50"/>
      <c r="AQ1355" s="50"/>
      <c r="AR1355" s="50"/>
      <c r="AS1355" s="50"/>
      <c r="AT1355" s="50"/>
      <c r="AU1355" s="50"/>
    </row>
    <row r="1356" spans="3:64" x14ac:dyDescent="0.2">
      <c r="C1356" s="6"/>
      <c r="D1356" s="6"/>
      <c r="AA1356" s="50"/>
      <c r="AB1356" s="50"/>
      <c r="AC1356" s="50"/>
      <c r="AD1356" s="50"/>
      <c r="AE1356" s="50"/>
      <c r="AG1356" s="61"/>
      <c r="AN1356" s="50"/>
      <c r="AO1356" s="50"/>
      <c r="AP1356" s="50"/>
      <c r="AQ1356" s="50"/>
      <c r="AR1356" s="50"/>
      <c r="AS1356" s="50"/>
      <c r="AT1356" s="50"/>
      <c r="AU1356" s="50"/>
    </row>
    <row r="1357" spans="3:64" x14ac:dyDescent="0.2">
      <c r="C1357" s="6"/>
      <c r="D1357" s="6"/>
      <c r="AA1357" s="50"/>
      <c r="AB1357" s="50"/>
      <c r="AC1357" s="50"/>
      <c r="AD1357" s="50"/>
      <c r="AE1357" s="50"/>
      <c r="AG1357" s="61"/>
      <c r="AN1357" s="50"/>
      <c r="AO1357" s="50"/>
      <c r="AP1357" s="50"/>
      <c r="AQ1357" s="50"/>
      <c r="AR1357" s="50"/>
      <c r="AS1357" s="50"/>
      <c r="AT1357" s="50"/>
      <c r="AU1357" s="50"/>
    </row>
    <row r="1358" spans="3:64" x14ac:dyDescent="0.2">
      <c r="C1358" s="6"/>
      <c r="D1358" s="6"/>
      <c r="AA1358" s="50"/>
      <c r="AB1358" s="50"/>
      <c r="AC1358" s="50"/>
      <c r="AD1358" s="50"/>
      <c r="AE1358" s="50"/>
      <c r="AG1358" s="61"/>
      <c r="AN1358" s="50"/>
      <c r="AO1358" s="50"/>
      <c r="AP1358" s="50"/>
      <c r="AQ1358" s="50"/>
      <c r="AR1358" s="50"/>
      <c r="AS1358" s="50"/>
      <c r="AT1358" s="50"/>
      <c r="AU1358" s="50"/>
    </row>
    <row r="1359" spans="3:64" x14ac:dyDescent="0.2">
      <c r="C1359" s="6"/>
      <c r="D1359" s="6"/>
      <c r="AA1359" s="50"/>
      <c r="AB1359" s="50"/>
      <c r="AC1359" s="50"/>
      <c r="AD1359" s="50"/>
      <c r="AE1359" s="50"/>
      <c r="AG1359" s="61"/>
      <c r="AN1359" s="50"/>
      <c r="AO1359" s="50"/>
      <c r="AP1359" s="50"/>
      <c r="AQ1359" s="50"/>
      <c r="AR1359" s="50"/>
      <c r="AS1359" s="50"/>
      <c r="AT1359" s="50"/>
      <c r="AU1359" s="50"/>
    </row>
    <row r="1360" spans="3:64" x14ac:dyDescent="0.2">
      <c r="C1360" s="6"/>
      <c r="D1360" s="6"/>
      <c r="AA1360" s="50"/>
      <c r="AB1360" s="50"/>
      <c r="AC1360" s="50"/>
      <c r="AD1360" s="50"/>
      <c r="AE1360" s="50"/>
      <c r="AG1360" s="61"/>
      <c r="AN1360" s="50"/>
      <c r="AO1360" s="50"/>
      <c r="AP1360" s="50"/>
      <c r="AQ1360" s="50"/>
      <c r="AR1360" s="50"/>
      <c r="AS1360" s="50"/>
      <c r="AT1360" s="50"/>
      <c r="AU1360" s="50"/>
    </row>
    <row r="1361" spans="3:64" x14ac:dyDescent="0.2">
      <c r="C1361" s="6"/>
      <c r="D1361" s="6"/>
      <c r="AA1361" s="50"/>
      <c r="AB1361" s="50"/>
      <c r="AC1361" s="50"/>
      <c r="AD1361" s="50"/>
      <c r="AE1361" s="50"/>
      <c r="AG1361" s="61"/>
      <c r="AN1361" s="50"/>
      <c r="AO1361" s="50"/>
      <c r="AP1361" s="50"/>
      <c r="AQ1361" s="50"/>
      <c r="AR1361" s="50"/>
      <c r="AS1361" s="50"/>
      <c r="AT1361" s="50"/>
      <c r="AU1361" s="50"/>
    </row>
    <row r="1362" spans="3:64" x14ac:dyDescent="0.2">
      <c r="C1362" s="6"/>
      <c r="D1362" s="6"/>
      <c r="AA1362" s="50"/>
      <c r="AB1362" s="50"/>
      <c r="AC1362" s="50"/>
      <c r="AD1362" s="50"/>
      <c r="AE1362" s="50"/>
      <c r="AG1362" s="61"/>
      <c r="AN1362" s="50"/>
      <c r="AO1362" s="50"/>
      <c r="AP1362" s="50"/>
      <c r="AQ1362" s="50"/>
      <c r="AR1362" s="50"/>
      <c r="AS1362" s="50"/>
      <c r="AT1362" s="50"/>
      <c r="AU1362" s="50"/>
    </row>
    <row r="1363" spans="3:64" x14ac:dyDescent="0.2">
      <c r="C1363" s="6"/>
      <c r="D1363" s="6"/>
      <c r="AA1363" s="50"/>
      <c r="AB1363" s="50"/>
      <c r="AC1363" s="50"/>
      <c r="AD1363" s="50"/>
      <c r="AE1363" s="50"/>
      <c r="AG1363" s="61"/>
      <c r="AN1363" s="50"/>
      <c r="AO1363" s="50"/>
      <c r="AP1363" s="50"/>
      <c r="AQ1363" s="50"/>
      <c r="AR1363" s="50"/>
      <c r="AS1363" s="50"/>
      <c r="AT1363" s="50"/>
      <c r="AU1363" s="50"/>
    </row>
    <row r="1364" spans="3:64" x14ac:dyDescent="0.2">
      <c r="C1364" s="6"/>
      <c r="D1364" s="6"/>
      <c r="AA1364" s="50"/>
      <c r="AB1364" s="50"/>
      <c r="AC1364" s="50"/>
      <c r="AD1364" s="50"/>
      <c r="AE1364" s="50"/>
      <c r="AG1364" s="61"/>
      <c r="AN1364" s="50"/>
      <c r="AO1364" s="50"/>
      <c r="AP1364" s="50"/>
      <c r="AQ1364" s="50"/>
      <c r="AR1364" s="50"/>
      <c r="AS1364" s="50"/>
      <c r="AT1364" s="50"/>
      <c r="AU1364" s="50"/>
    </row>
    <row r="1365" spans="3:64" x14ac:dyDescent="0.2">
      <c r="C1365" s="6"/>
      <c r="D1365" s="6"/>
      <c r="AA1365" s="50"/>
      <c r="AB1365" s="50"/>
      <c r="AC1365" s="50"/>
      <c r="AD1365" s="50"/>
      <c r="AE1365" s="50"/>
      <c r="AG1365" s="61"/>
      <c r="AN1365" s="50"/>
      <c r="AO1365" s="50"/>
      <c r="AP1365" s="50"/>
      <c r="AQ1365" s="50"/>
      <c r="AR1365" s="50"/>
      <c r="AS1365" s="50"/>
      <c r="AT1365" s="50"/>
      <c r="AU1365" s="50"/>
    </row>
    <row r="1366" spans="3:64" x14ac:dyDescent="0.2">
      <c r="C1366" s="6"/>
      <c r="D1366" s="6"/>
      <c r="AA1366" s="50"/>
      <c r="AB1366" s="50"/>
      <c r="AC1366" s="50"/>
      <c r="AD1366" s="50"/>
      <c r="AE1366" s="50"/>
      <c r="AG1366" s="61"/>
      <c r="AN1366" s="50"/>
      <c r="AO1366" s="50"/>
      <c r="AP1366" s="50"/>
      <c r="AQ1366" s="50"/>
      <c r="AR1366" s="50"/>
      <c r="AS1366" s="50"/>
      <c r="AT1366" s="50"/>
      <c r="AU1366" s="50"/>
    </row>
    <row r="1367" spans="3:64" x14ac:dyDescent="0.2">
      <c r="C1367" s="6"/>
      <c r="D1367" s="6"/>
      <c r="AA1367" s="50"/>
      <c r="AB1367" s="50"/>
      <c r="AC1367" s="50"/>
      <c r="AD1367" s="50"/>
      <c r="AE1367" s="50"/>
      <c r="AG1367" s="61"/>
      <c r="AN1367" s="50"/>
      <c r="AO1367" s="50"/>
      <c r="AP1367" s="50"/>
      <c r="AQ1367" s="50"/>
      <c r="AR1367" s="50"/>
      <c r="AS1367" s="50"/>
      <c r="AT1367" s="50"/>
      <c r="AU1367" s="50"/>
    </row>
    <row r="1368" spans="3:64" x14ac:dyDescent="0.2">
      <c r="C1368" s="6"/>
      <c r="D1368" s="6"/>
      <c r="AA1368" s="50"/>
      <c r="AB1368" s="50"/>
      <c r="AC1368" s="50"/>
      <c r="AD1368" s="50"/>
      <c r="AE1368" s="50"/>
      <c r="AG1368" s="61"/>
      <c r="AN1368" s="50"/>
      <c r="AO1368" s="50"/>
      <c r="AP1368" s="50"/>
      <c r="AQ1368" s="50"/>
      <c r="AR1368" s="50"/>
      <c r="AS1368" s="50"/>
      <c r="AT1368" s="50"/>
      <c r="AU1368" s="50"/>
    </row>
    <row r="1369" spans="3:64" x14ac:dyDescent="0.2">
      <c r="C1369" s="6"/>
      <c r="D1369" s="6"/>
      <c r="AA1369" s="50"/>
      <c r="AB1369" s="50"/>
      <c r="AC1369" s="50"/>
      <c r="AD1369" s="50"/>
      <c r="AE1369" s="50"/>
      <c r="AG1369" s="61"/>
      <c r="AN1369" s="50"/>
      <c r="AO1369" s="50"/>
      <c r="AP1369" s="50"/>
      <c r="AQ1369" s="50"/>
      <c r="AR1369" s="50"/>
      <c r="AS1369" s="50"/>
      <c r="AT1369" s="50"/>
      <c r="AU1369" s="50"/>
      <c r="AV1369" s="50"/>
      <c r="AX1369" s="50"/>
      <c r="AY1369" s="50"/>
      <c r="AZ1369" s="50"/>
      <c r="BA1369" s="50"/>
      <c r="BB1369" s="50"/>
      <c r="BC1369" s="50"/>
      <c r="BD1369" s="50"/>
      <c r="BE1369" s="50"/>
      <c r="BF1369" s="50"/>
      <c r="BG1369" s="50"/>
      <c r="BH1369" s="50"/>
      <c r="BI1369" s="50"/>
      <c r="BJ1369" s="50"/>
      <c r="BK1369" s="50"/>
      <c r="BL1369" s="50"/>
    </row>
    <row r="1370" spans="3:64" x14ac:dyDescent="0.2">
      <c r="C1370" s="6"/>
      <c r="D1370" s="6"/>
      <c r="AA1370" s="50"/>
      <c r="AB1370" s="50"/>
      <c r="AC1370" s="50"/>
      <c r="AD1370" s="50"/>
      <c r="AE1370" s="50"/>
      <c r="AG1370" s="61"/>
      <c r="AN1370" s="50"/>
      <c r="AO1370" s="50"/>
      <c r="AP1370" s="50"/>
      <c r="AQ1370" s="50"/>
      <c r="AR1370" s="50"/>
      <c r="AS1370" s="50"/>
      <c r="AT1370" s="50"/>
      <c r="AU1370" s="50"/>
    </row>
    <row r="1371" spans="3:64" x14ac:dyDescent="0.2">
      <c r="C1371" s="6"/>
      <c r="D1371" s="6"/>
      <c r="AA1371" s="50"/>
      <c r="AB1371" s="50"/>
      <c r="AC1371" s="50"/>
      <c r="AD1371" s="50"/>
      <c r="AE1371" s="50"/>
      <c r="AG1371" s="61"/>
      <c r="AN1371" s="50"/>
      <c r="AO1371" s="50"/>
      <c r="AP1371" s="50"/>
      <c r="AQ1371" s="50"/>
      <c r="AR1371" s="50"/>
      <c r="AS1371" s="50"/>
      <c r="AT1371" s="50"/>
      <c r="AU1371" s="50"/>
    </row>
    <row r="1372" spans="3:64" x14ac:dyDescent="0.2">
      <c r="C1372" s="6"/>
      <c r="D1372" s="6"/>
      <c r="AA1372" s="50"/>
      <c r="AB1372" s="50"/>
      <c r="AC1372" s="50"/>
      <c r="AD1372" s="50"/>
      <c r="AE1372" s="50"/>
      <c r="AG1372" s="61"/>
      <c r="AN1372" s="50"/>
      <c r="AO1372" s="50"/>
      <c r="AP1372" s="50"/>
      <c r="AQ1372" s="50"/>
      <c r="AR1372" s="50"/>
      <c r="AS1372" s="50"/>
      <c r="AT1372" s="50"/>
      <c r="AU1372" s="50"/>
    </row>
    <row r="1373" spans="3:64" x14ac:dyDescent="0.2">
      <c r="C1373" s="6"/>
      <c r="D1373" s="6"/>
      <c r="AA1373" s="50"/>
      <c r="AB1373" s="50"/>
      <c r="AC1373" s="50"/>
      <c r="AD1373" s="50"/>
      <c r="AE1373" s="50"/>
      <c r="AG1373" s="61"/>
      <c r="AN1373" s="50"/>
      <c r="AO1373" s="50"/>
      <c r="AP1373" s="50"/>
      <c r="AQ1373" s="50"/>
      <c r="AR1373" s="50"/>
      <c r="AS1373" s="50"/>
      <c r="AT1373" s="50"/>
      <c r="AU1373" s="50"/>
      <c r="AV1373" s="50"/>
      <c r="AX1373" s="50"/>
    </row>
    <row r="1374" spans="3:64" x14ac:dyDescent="0.2">
      <c r="C1374" s="6"/>
      <c r="D1374" s="6"/>
      <c r="AA1374" s="50"/>
      <c r="AB1374" s="50"/>
      <c r="AC1374" s="50"/>
      <c r="AD1374" s="50"/>
      <c r="AE1374" s="50"/>
      <c r="AG1374" s="61"/>
      <c r="AN1374" s="50"/>
      <c r="AO1374" s="50"/>
      <c r="AP1374" s="50"/>
      <c r="AQ1374" s="50"/>
      <c r="AR1374" s="50"/>
      <c r="AS1374" s="50"/>
      <c r="AT1374" s="50"/>
      <c r="AU1374" s="50"/>
    </row>
    <row r="1375" spans="3:64" x14ac:dyDescent="0.2">
      <c r="C1375" s="6"/>
      <c r="D1375" s="6"/>
      <c r="AA1375" s="50"/>
      <c r="AB1375" s="50"/>
      <c r="AC1375" s="50"/>
      <c r="AD1375" s="50"/>
      <c r="AE1375" s="50"/>
      <c r="AG1375" s="61"/>
      <c r="AN1375" s="50"/>
      <c r="AO1375" s="50"/>
      <c r="AP1375" s="50"/>
      <c r="AQ1375" s="50"/>
      <c r="AR1375" s="50"/>
      <c r="AS1375" s="50"/>
      <c r="AT1375" s="50"/>
      <c r="AU1375" s="50"/>
      <c r="AV1375" s="50"/>
      <c r="AX1375" s="50"/>
      <c r="AY1375" s="50"/>
      <c r="AZ1375" s="50"/>
      <c r="BA1375" s="50"/>
      <c r="BB1375" s="50"/>
      <c r="BC1375" s="50"/>
      <c r="BD1375" s="50"/>
      <c r="BE1375" s="50"/>
      <c r="BF1375" s="50"/>
      <c r="BG1375" s="50"/>
      <c r="BH1375" s="50"/>
      <c r="BI1375" s="50"/>
      <c r="BJ1375" s="50"/>
      <c r="BK1375" s="50"/>
      <c r="BL1375" s="50"/>
    </row>
    <row r="1376" spans="3:64" x14ac:dyDescent="0.2">
      <c r="C1376" s="6"/>
      <c r="D1376" s="6"/>
      <c r="AA1376" s="50"/>
      <c r="AB1376" s="50"/>
      <c r="AC1376" s="50"/>
      <c r="AD1376" s="50"/>
      <c r="AE1376" s="50"/>
      <c r="AG1376" s="61"/>
      <c r="AN1376" s="50"/>
      <c r="AO1376" s="50"/>
      <c r="AP1376" s="50"/>
      <c r="AQ1376" s="50"/>
      <c r="AR1376" s="50"/>
      <c r="AS1376" s="50"/>
      <c r="AT1376" s="50"/>
      <c r="AU1376" s="50"/>
    </row>
    <row r="1377" spans="3:64" x14ac:dyDescent="0.2">
      <c r="C1377" s="6"/>
      <c r="D1377" s="6"/>
      <c r="AA1377" s="50"/>
      <c r="AB1377" s="50"/>
      <c r="AC1377" s="50"/>
      <c r="AD1377" s="50"/>
      <c r="AE1377" s="50"/>
      <c r="AG1377" s="61"/>
      <c r="AN1377" s="50"/>
      <c r="AO1377" s="50"/>
      <c r="AP1377" s="50"/>
      <c r="AQ1377" s="50"/>
      <c r="AR1377" s="50"/>
      <c r="AS1377" s="50"/>
      <c r="AT1377" s="50"/>
      <c r="AU1377" s="50"/>
    </row>
    <row r="1378" spans="3:64" x14ac:dyDescent="0.2">
      <c r="C1378" s="6"/>
      <c r="D1378" s="6"/>
      <c r="AA1378" s="50"/>
      <c r="AB1378" s="50"/>
      <c r="AC1378" s="50"/>
      <c r="AD1378" s="50"/>
      <c r="AE1378" s="50"/>
      <c r="AG1378" s="61"/>
      <c r="AN1378" s="50"/>
      <c r="AO1378" s="50"/>
      <c r="AP1378" s="50"/>
      <c r="AQ1378" s="50"/>
      <c r="AR1378" s="50"/>
      <c r="AS1378" s="50"/>
      <c r="AT1378" s="50"/>
      <c r="AU1378" s="50"/>
      <c r="AV1378" s="50"/>
    </row>
    <row r="1379" spans="3:64" x14ac:dyDescent="0.2">
      <c r="C1379" s="6"/>
      <c r="D1379" s="6"/>
      <c r="AA1379" s="50"/>
      <c r="AB1379" s="50"/>
      <c r="AC1379" s="50"/>
      <c r="AD1379" s="50"/>
      <c r="AE1379" s="50"/>
      <c r="AG1379" s="61"/>
      <c r="AN1379" s="50"/>
      <c r="AO1379" s="50"/>
      <c r="AP1379" s="50"/>
      <c r="AQ1379" s="50"/>
      <c r="AR1379" s="50"/>
      <c r="AS1379" s="50"/>
      <c r="AT1379" s="50"/>
      <c r="AU1379" s="50"/>
      <c r="AV1379" s="50"/>
    </row>
    <row r="1380" spans="3:64" x14ac:dyDescent="0.2">
      <c r="C1380" s="6"/>
      <c r="D1380" s="6"/>
      <c r="AA1380" s="50"/>
      <c r="AB1380" s="50"/>
      <c r="AC1380" s="50"/>
      <c r="AD1380" s="50"/>
      <c r="AE1380" s="50"/>
      <c r="AG1380" s="61"/>
      <c r="AN1380" s="50"/>
      <c r="AO1380" s="50"/>
      <c r="AP1380" s="50"/>
      <c r="AQ1380" s="50"/>
      <c r="AR1380" s="50"/>
      <c r="AS1380" s="50"/>
      <c r="AT1380" s="50"/>
      <c r="AU1380" s="50"/>
      <c r="AV1380" s="50"/>
      <c r="AW1380" s="50"/>
      <c r="AX1380" s="50"/>
      <c r="AY1380" s="50"/>
      <c r="AZ1380" s="50"/>
      <c r="BA1380" s="50"/>
      <c r="BB1380" s="50"/>
      <c r="BC1380" s="50"/>
      <c r="BD1380" s="50"/>
      <c r="BE1380" s="50"/>
      <c r="BF1380" s="50"/>
      <c r="BG1380" s="50"/>
      <c r="BH1380" s="50"/>
      <c r="BI1380" s="50"/>
      <c r="BJ1380" s="50"/>
      <c r="BK1380" s="50"/>
      <c r="BL1380" s="50"/>
    </row>
    <row r="1381" spans="3:64" x14ac:dyDescent="0.2">
      <c r="C1381" s="6"/>
      <c r="D1381" s="6"/>
      <c r="AA1381" s="50"/>
      <c r="AB1381" s="50"/>
      <c r="AC1381" s="50"/>
      <c r="AD1381" s="50"/>
      <c r="AE1381" s="50"/>
      <c r="AG1381" s="61"/>
      <c r="AN1381" s="50"/>
      <c r="AO1381" s="50"/>
      <c r="AP1381" s="50"/>
      <c r="AQ1381" s="50"/>
      <c r="AR1381" s="50"/>
      <c r="AS1381" s="50"/>
      <c r="AT1381" s="50"/>
      <c r="AU1381" s="50"/>
    </row>
    <row r="1382" spans="3:64" x14ac:dyDescent="0.2">
      <c r="C1382" s="6"/>
      <c r="D1382" s="6"/>
      <c r="AA1382" s="50"/>
      <c r="AB1382" s="50"/>
      <c r="AC1382" s="50"/>
      <c r="AD1382" s="50"/>
      <c r="AE1382" s="50"/>
      <c r="AG1382" s="61"/>
      <c r="AN1382" s="50"/>
      <c r="AO1382" s="50"/>
      <c r="AP1382" s="50"/>
      <c r="AQ1382" s="50"/>
      <c r="AR1382" s="50"/>
      <c r="AS1382" s="50"/>
      <c r="AT1382" s="50"/>
      <c r="AU1382" s="50"/>
    </row>
    <row r="1383" spans="3:64" x14ac:dyDescent="0.2">
      <c r="C1383" s="6"/>
      <c r="D1383" s="6"/>
      <c r="AA1383" s="50"/>
      <c r="AB1383" s="50"/>
      <c r="AC1383" s="50"/>
      <c r="AD1383" s="50"/>
      <c r="AE1383" s="50"/>
      <c r="AG1383" s="61"/>
      <c r="AN1383" s="50"/>
      <c r="AO1383" s="50"/>
      <c r="AP1383" s="50"/>
      <c r="AQ1383" s="50"/>
      <c r="AR1383" s="50"/>
      <c r="AS1383" s="50"/>
      <c r="AT1383" s="50"/>
      <c r="AU1383" s="50"/>
      <c r="AV1383" s="50"/>
      <c r="AX1383" s="50"/>
      <c r="AY1383" s="50"/>
      <c r="AZ1383" s="50"/>
      <c r="BA1383" s="50"/>
      <c r="BB1383" s="50"/>
      <c r="BC1383" s="50"/>
      <c r="BD1383" s="50"/>
      <c r="BE1383" s="50"/>
      <c r="BF1383" s="50"/>
      <c r="BG1383" s="50"/>
      <c r="BH1383" s="50"/>
      <c r="BI1383" s="50"/>
      <c r="BJ1383" s="50"/>
      <c r="BK1383" s="50"/>
      <c r="BL1383" s="50"/>
    </row>
    <row r="1384" spans="3:64" x14ac:dyDescent="0.2">
      <c r="C1384" s="6"/>
      <c r="D1384" s="6"/>
      <c r="AA1384" s="50"/>
      <c r="AB1384" s="50"/>
      <c r="AC1384" s="50"/>
      <c r="AD1384" s="50"/>
      <c r="AE1384" s="50"/>
      <c r="AG1384" s="61"/>
      <c r="AN1384" s="50"/>
      <c r="AO1384" s="50"/>
      <c r="AP1384" s="50"/>
      <c r="AQ1384" s="50"/>
      <c r="AR1384" s="50"/>
      <c r="AS1384" s="50"/>
      <c r="AT1384" s="50"/>
      <c r="AU1384" s="50"/>
      <c r="AV1384" s="50"/>
      <c r="AW1384" s="50"/>
      <c r="AX1384" s="50"/>
      <c r="AY1384" s="50"/>
      <c r="AZ1384" s="50"/>
      <c r="BA1384" s="50"/>
      <c r="BB1384" s="50"/>
      <c r="BC1384" s="50"/>
      <c r="BD1384" s="50"/>
      <c r="BE1384" s="50"/>
      <c r="BF1384" s="50"/>
      <c r="BG1384" s="50"/>
      <c r="BH1384" s="50"/>
      <c r="BI1384" s="50"/>
      <c r="BJ1384" s="50"/>
      <c r="BK1384" s="50"/>
      <c r="BL1384" s="50"/>
    </row>
    <row r="1385" spans="3:64" x14ac:dyDescent="0.2">
      <c r="C1385" s="6"/>
      <c r="D1385" s="6"/>
      <c r="AA1385" s="50"/>
      <c r="AB1385" s="50"/>
      <c r="AC1385" s="50"/>
      <c r="AD1385" s="50"/>
      <c r="AE1385" s="50"/>
      <c r="AG1385" s="61"/>
      <c r="AN1385" s="50"/>
      <c r="AO1385" s="50"/>
      <c r="AP1385" s="50"/>
      <c r="AQ1385" s="50"/>
      <c r="AR1385" s="50"/>
      <c r="AS1385" s="50"/>
      <c r="AT1385" s="50"/>
      <c r="AU1385" s="50"/>
    </row>
    <row r="1386" spans="3:64" x14ac:dyDescent="0.2">
      <c r="C1386" s="6"/>
      <c r="D1386" s="6"/>
      <c r="AA1386" s="50"/>
      <c r="AB1386" s="50"/>
      <c r="AC1386" s="50"/>
      <c r="AD1386" s="50"/>
      <c r="AE1386" s="50"/>
      <c r="AG1386" s="61"/>
      <c r="AN1386" s="50"/>
      <c r="AO1386" s="50"/>
      <c r="AP1386" s="50"/>
      <c r="AQ1386" s="50"/>
      <c r="AR1386" s="50"/>
      <c r="AS1386" s="50"/>
      <c r="AT1386" s="50"/>
      <c r="AU1386" s="50"/>
    </row>
    <row r="1387" spans="3:64" x14ac:dyDescent="0.2">
      <c r="C1387" s="6"/>
      <c r="D1387" s="6"/>
      <c r="AA1387" s="50"/>
      <c r="AB1387" s="50"/>
      <c r="AC1387" s="50"/>
      <c r="AD1387" s="50"/>
      <c r="AE1387" s="50"/>
      <c r="AG1387" s="61"/>
      <c r="AN1387" s="50"/>
      <c r="AO1387" s="50"/>
      <c r="AP1387" s="50"/>
      <c r="AQ1387" s="50"/>
      <c r="AR1387" s="50"/>
      <c r="AS1387" s="50"/>
      <c r="AT1387" s="50"/>
      <c r="AU1387" s="50"/>
    </row>
    <row r="1388" spans="3:64" x14ac:dyDescent="0.2">
      <c r="C1388" s="6"/>
      <c r="D1388" s="6"/>
      <c r="AA1388" s="50"/>
      <c r="AB1388" s="50"/>
      <c r="AC1388" s="50"/>
      <c r="AD1388" s="50"/>
      <c r="AE1388" s="50"/>
      <c r="AG1388" s="61"/>
      <c r="AN1388" s="50"/>
      <c r="AO1388" s="50"/>
      <c r="AP1388" s="50"/>
      <c r="AQ1388" s="50"/>
      <c r="AR1388" s="50"/>
      <c r="AS1388" s="50"/>
      <c r="AT1388" s="50"/>
      <c r="AU1388" s="50"/>
    </row>
    <row r="1389" spans="3:64" x14ac:dyDescent="0.2">
      <c r="C1389" s="6"/>
      <c r="D1389" s="6"/>
      <c r="AA1389" s="50"/>
      <c r="AB1389" s="50"/>
      <c r="AC1389" s="50"/>
      <c r="AD1389" s="50"/>
      <c r="AE1389" s="50"/>
      <c r="AG1389" s="61"/>
      <c r="AN1389" s="50"/>
      <c r="AO1389" s="50"/>
      <c r="AP1389" s="50"/>
      <c r="AQ1389" s="50"/>
      <c r="AR1389" s="50"/>
      <c r="AS1389" s="50"/>
      <c r="AT1389" s="50"/>
      <c r="AU1389" s="50"/>
      <c r="AV1389" s="50"/>
      <c r="AX1389" s="50"/>
      <c r="AY1389" s="50"/>
      <c r="AZ1389" s="50"/>
      <c r="BA1389" s="50"/>
      <c r="BB1389" s="50"/>
      <c r="BC1389" s="50"/>
      <c r="BD1389" s="50"/>
      <c r="BE1389" s="50"/>
      <c r="BF1389" s="50"/>
      <c r="BG1389" s="50"/>
      <c r="BH1389" s="50"/>
      <c r="BI1389" s="50"/>
      <c r="BJ1389" s="50"/>
      <c r="BK1389" s="50"/>
      <c r="BL1389" s="50"/>
    </row>
    <row r="1390" spans="3:64" x14ac:dyDescent="0.2">
      <c r="C1390" s="6"/>
      <c r="D1390" s="6"/>
      <c r="AA1390" s="50"/>
      <c r="AB1390" s="50"/>
      <c r="AC1390" s="50"/>
      <c r="AD1390" s="50"/>
      <c r="AE1390" s="50"/>
      <c r="AG1390" s="61"/>
      <c r="AN1390" s="50"/>
      <c r="AO1390" s="50"/>
      <c r="AP1390" s="50"/>
      <c r="AQ1390" s="50"/>
      <c r="AR1390" s="50"/>
      <c r="AS1390" s="50"/>
      <c r="AT1390" s="50"/>
      <c r="AU1390" s="50"/>
      <c r="AV1390" s="50"/>
      <c r="AX1390" s="50"/>
      <c r="AY1390" s="50"/>
      <c r="AZ1390" s="50"/>
      <c r="BA1390" s="50"/>
      <c r="BB1390" s="50"/>
      <c r="BC1390" s="50"/>
      <c r="BD1390" s="50"/>
      <c r="BE1390" s="50"/>
      <c r="BF1390" s="50"/>
      <c r="BG1390" s="50"/>
      <c r="BH1390" s="50"/>
      <c r="BI1390" s="50"/>
      <c r="BJ1390" s="50"/>
      <c r="BK1390" s="50"/>
      <c r="BL1390" s="50"/>
    </row>
    <row r="1391" spans="3:64" x14ac:dyDescent="0.2">
      <c r="C1391" s="6"/>
      <c r="D1391" s="6"/>
      <c r="AA1391" s="50"/>
      <c r="AB1391" s="50"/>
      <c r="AC1391" s="50"/>
      <c r="AD1391" s="50"/>
      <c r="AE1391" s="50"/>
      <c r="AG1391" s="61"/>
      <c r="AN1391" s="50"/>
      <c r="AO1391" s="50"/>
      <c r="AP1391" s="50"/>
      <c r="AQ1391" s="50"/>
      <c r="AR1391" s="50"/>
      <c r="AS1391" s="50"/>
      <c r="AT1391" s="50"/>
      <c r="AU1391" s="50"/>
    </row>
    <row r="1392" spans="3:64" x14ac:dyDescent="0.2">
      <c r="C1392" s="6"/>
      <c r="D1392" s="6"/>
      <c r="AA1392" s="50"/>
      <c r="AB1392" s="50"/>
      <c r="AC1392" s="50"/>
      <c r="AD1392" s="50"/>
      <c r="AE1392" s="50"/>
      <c r="AG1392" s="61"/>
      <c r="AN1392" s="50"/>
      <c r="AO1392" s="50"/>
      <c r="AP1392" s="50"/>
      <c r="AQ1392" s="50"/>
      <c r="AR1392" s="50"/>
      <c r="AS1392" s="50"/>
      <c r="AT1392" s="50"/>
      <c r="AU1392" s="50"/>
    </row>
    <row r="1393" spans="3:64" x14ac:dyDescent="0.2">
      <c r="C1393" s="6"/>
      <c r="D1393" s="6"/>
      <c r="AA1393" s="50"/>
      <c r="AB1393" s="50"/>
      <c r="AC1393" s="50"/>
      <c r="AD1393" s="50"/>
      <c r="AE1393" s="50"/>
      <c r="AG1393" s="61"/>
      <c r="AN1393" s="50"/>
      <c r="AO1393" s="50"/>
      <c r="AP1393" s="50"/>
      <c r="AQ1393" s="50"/>
      <c r="AR1393" s="50"/>
      <c r="AS1393" s="50"/>
      <c r="AT1393" s="50"/>
      <c r="AU1393" s="50"/>
    </row>
    <row r="1394" spans="3:64" x14ac:dyDescent="0.2">
      <c r="C1394" s="6"/>
      <c r="D1394" s="6"/>
      <c r="AA1394" s="50"/>
      <c r="AB1394" s="50"/>
      <c r="AC1394" s="50"/>
      <c r="AD1394" s="50"/>
      <c r="AE1394" s="50"/>
      <c r="AG1394" s="61"/>
      <c r="AN1394" s="50"/>
      <c r="AO1394" s="50"/>
      <c r="AP1394" s="50"/>
      <c r="AQ1394" s="50"/>
      <c r="AR1394" s="50"/>
      <c r="AS1394" s="50"/>
      <c r="AT1394" s="50"/>
      <c r="AU1394" s="50"/>
    </row>
    <row r="1395" spans="3:64" x14ac:dyDescent="0.2">
      <c r="C1395" s="6"/>
      <c r="D1395" s="6"/>
      <c r="AA1395" s="50"/>
      <c r="AB1395" s="50"/>
      <c r="AC1395" s="50"/>
      <c r="AD1395" s="50"/>
      <c r="AE1395" s="50"/>
      <c r="AG1395" s="61"/>
      <c r="AN1395" s="50"/>
      <c r="AO1395" s="50"/>
      <c r="AP1395" s="50"/>
      <c r="AQ1395" s="50"/>
      <c r="AR1395" s="50"/>
      <c r="AS1395" s="50"/>
      <c r="AT1395" s="50"/>
      <c r="AU1395" s="50"/>
    </row>
    <row r="1396" spans="3:64" x14ac:dyDescent="0.2">
      <c r="C1396" s="6"/>
      <c r="D1396" s="6"/>
      <c r="AA1396" s="50"/>
      <c r="AB1396" s="50"/>
      <c r="AC1396" s="50"/>
      <c r="AD1396" s="50"/>
      <c r="AE1396" s="50"/>
      <c r="AG1396" s="61"/>
      <c r="AN1396" s="50"/>
      <c r="AO1396" s="50"/>
      <c r="AP1396" s="50"/>
      <c r="AQ1396" s="50"/>
      <c r="AR1396" s="50"/>
      <c r="AS1396" s="50"/>
      <c r="AT1396" s="50"/>
      <c r="AU1396" s="50"/>
    </row>
    <row r="1397" spans="3:64" x14ac:dyDescent="0.2">
      <c r="C1397" s="6"/>
      <c r="D1397" s="6"/>
      <c r="AA1397" s="50"/>
      <c r="AB1397" s="50"/>
      <c r="AC1397" s="50"/>
      <c r="AD1397" s="50"/>
      <c r="AE1397" s="50"/>
      <c r="AG1397" s="61"/>
      <c r="AN1397" s="50"/>
      <c r="AO1397" s="50"/>
      <c r="AP1397" s="50"/>
      <c r="AQ1397" s="50"/>
      <c r="AR1397" s="50"/>
      <c r="AS1397" s="50"/>
      <c r="AT1397" s="50"/>
      <c r="AU1397" s="50"/>
    </row>
    <row r="1398" spans="3:64" x14ac:dyDescent="0.2">
      <c r="C1398" s="6"/>
      <c r="D1398" s="6"/>
      <c r="AA1398" s="50"/>
      <c r="AB1398" s="50"/>
      <c r="AC1398" s="50"/>
      <c r="AD1398" s="50"/>
      <c r="AE1398" s="50"/>
      <c r="AG1398" s="61"/>
      <c r="AN1398" s="50"/>
      <c r="AO1398" s="50"/>
      <c r="AP1398" s="50"/>
      <c r="AQ1398" s="50"/>
      <c r="AR1398" s="50"/>
      <c r="AS1398" s="50"/>
      <c r="AT1398" s="50"/>
      <c r="AU1398" s="50"/>
      <c r="AV1398" s="50"/>
      <c r="AX1398" s="50"/>
      <c r="AY1398" s="50"/>
      <c r="AZ1398" s="50"/>
      <c r="BA1398" s="50"/>
      <c r="BB1398" s="50"/>
      <c r="BC1398" s="50"/>
      <c r="BD1398" s="50"/>
      <c r="BE1398" s="50"/>
      <c r="BF1398" s="50"/>
      <c r="BG1398" s="50"/>
      <c r="BH1398" s="50"/>
      <c r="BI1398" s="50"/>
      <c r="BJ1398" s="50"/>
      <c r="BK1398" s="50"/>
      <c r="BL1398" s="50"/>
    </row>
    <row r="1399" spans="3:64" x14ac:dyDescent="0.2">
      <c r="C1399" s="6"/>
      <c r="D1399" s="6"/>
      <c r="AA1399" s="50"/>
      <c r="AB1399" s="50"/>
      <c r="AC1399" s="50"/>
      <c r="AD1399" s="50"/>
      <c r="AE1399" s="50"/>
      <c r="AG1399" s="61"/>
      <c r="AN1399" s="50"/>
      <c r="AO1399" s="50"/>
      <c r="AP1399" s="50"/>
      <c r="AQ1399" s="50"/>
      <c r="AR1399" s="50"/>
      <c r="AS1399" s="50"/>
      <c r="AT1399" s="50"/>
      <c r="AU1399" s="50"/>
    </row>
    <row r="1400" spans="3:64" x14ac:dyDescent="0.2">
      <c r="C1400" s="6"/>
      <c r="D1400" s="6"/>
      <c r="AA1400" s="50"/>
      <c r="AB1400" s="50"/>
      <c r="AC1400" s="50"/>
      <c r="AD1400" s="50"/>
      <c r="AE1400" s="50"/>
      <c r="AG1400" s="61"/>
      <c r="AN1400" s="50"/>
      <c r="AO1400" s="50"/>
      <c r="AP1400" s="50"/>
      <c r="AQ1400" s="50"/>
      <c r="AR1400" s="50"/>
      <c r="AS1400" s="50"/>
      <c r="AT1400" s="50"/>
      <c r="AU1400" s="50"/>
    </row>
    <row r="1401" spans="3:64" x14ac:dyDescent="0.2">
      <c r="C1401" s="6"/>
      <c r="D1401" s="6"/>
      <c r="AA1401" s="50"/>
      <c r="AB1401" s="50"/>
      <c r="AC1401" s="50"/>
      <c r="AD1401" s="50"/>
      <c r="AE1401" s="50"/>
      <c r="AG1401" s="61"/>
      <c r="AN1401" s="50"/>
      <c r="AO1401" s="50"/>
      <c r="AP1401" s="50"/>
      <c r="AQ1401" s="50"/>
      <c r="AR1401" s="50"/>
      <c r="AS1401" s="50"/>
      <c r="AT1401" s="50"/>
      <c r="AU1401" s="50"/>
    </row>
    <row r="1402" spans="3:64" x14ac:dyDescent="0.2">
      <c r="C1402" s="6"/>
      <c r="D1402" s="6"/>
      <c r="AA1402" s="50"/>
      <c r="AB1402" s="50"/>
      <c r="AC1402" s="50"/>
      <c r="AD1402" s="50"/>
      <c r="AE1402" s="50"/>
      <c r="AG1402" s="61"/>
      <c r="AN1402" s="50"/>
      <c r="AO1402" s="50"/>
      <c r="AP1402" s="50"/>
      <c r="AQ1402" s="50"/>
      <c r="AR1402" s="50"/>
      <c r="AS1402" s="50"/>
      <c r="AT1402" s="50"/>
      <c r="AU1402" s="50"/>
    </row>
    <row r="1403" spans="3:64" x14ac:dyDescent="0.2">
      <c r="C1403" s="6"/>
      <c r="D1403" s="6"/>
      <c r="AA1403" s="50"/>
      <c r="AB1403" s="50"/>
      <c r="AC1403" s="50"/>
      <c r="AD1403" s="50"/>
      <c r="AE1403" s="50"/>
      <c r="AG1403" s="61"/>
      <c r="AN1403" s="50"/>
      <c r="AO1403" s="50"/>
      <c r="AP1403" s="50"/>
      <c r="AQ1403" s="50"/>
      <c r="AR1403" s="50"/>
      <c r="AS1403" s="50"/>
      <c r="AT1403" s="50"/>
      <c r="AU1403" s="50"/>
    </row>
    <row r="1404" spans="3:64" x14ac:dyDescent="0.2">
      <c r="C1404" s="6"/>
      <c r="D1404" s="6"/>
      <c r="AA1404" s="50"/>
      <c r="AB1404" s="50"/>
      <c r="AC1404" s="50"/>
      <c r="AD1404" s="50"/>
      <c r="AE1404" s="50"/>
      <c r="AG1404" s="61"/>
      <c r="AN1404" s="50"/>
      <c r="AO1404" s="50"/>
      <c r="AP1404" s="50"/>
      <c r="AQ1404" s="50"/>
      <c r="AR1404" s="50"/>
      <c r="AS1404" s="50"/>
      <c r="AT1404" s="50"/>
      <c r="AU1404" s="50"/>
      <c r="AV1404" s="50"/>
      <c r="AW1404" s="50"/>
      <c r="AX1404" s="50"/>
      <c r="AY1404" s="50"/>
      <c r="AZ1404" s="50"/>
      <c r="BA1404" s="50"/>
      <c r="BB1404" s="50"/>
      <c r="BC1404" s="50"/>
      <c r="BD1404" s="50"/>
      <c r="BE1404" s="50"/>
      <c r="BF1404" s="50"/>
      <c r="BG1404" s="50"/>
      <c r="BH1404" s="50"/>
      <c r="BI1404" s="50"/>
      <c r="BJ1404" s="50"/>
      <c r="BK1404" s="50"/>
      <c r="BL1404" s="50"/>
    </row>
    <row r="1405" spans="3:64" x14ac:dyDescent="0.2">
      <c r="C1405" s="6"/>
      <c r="D1405" s="6"/>
      <c r="AA1405" s="50"/>
      <c r="AB1405" s="50"/>
      <c r="AC1405" s="50"/>
      <c r="AD1405" s="50"/>
      <c r="AE1405" s="50"/>
      <c r="AG1405" s="61"/>
      <c r="AN1405" s="50"/>
      <c r="AO1405" s="50"/>
      <c r="AP1405" s="50"/>
      <c r="AQ1405" s="50"/>
      <c r="AR1405" s="50"/>
      <c r="AS1405" s="50"/>
      <c r="AT1405" s="50"/>
      <c r="AU1405" s="50"/>
    </row>
    <row r="1406" spans="3:64" x14ac:dyDescent="0.2">
      <c r="C1406" s="6"/>
      <c r="D1406" s="6"/>
      <c r="AA1406" s="50"/>
      <c r="AB1406" s="50"/>
      <c r="AC1406" s="50"/>
      <c r="AD1406" s="50"/>
      <c r="AE1406" s="50"/>
      <c r="AG1406" s="61"/>
      <c r="AN1406" s="50"/>
      <c r="AO1406" s="50"/>
      <c r="AP1406" s="50"/>
      <c r="AQ1406" s="50"/>
      <c r="AR1406" s="50"/>
      <c r="AS1406" s="50"/>
      <c r="AT1406" s="50"/>
      <c r="AU1406" s="50"/>
    </row>
    <row r="1407" spans="3:64" x14ac:dyDescent="0.2">
      <c r="C1407" s="6"/>
      <c r="D1407" s="6"/>
      <c r="AA1407" s="50"/>
      <c r="AB1407" s="50"/>
      <c r="AC1407" s="50"/>
      <c r="AD1407" s="50"/>
      <c r="AE1407" s="50"/>
      <c r="AG1407" s="61"/>
      <c r="AN1407" s="50"/>
      <c r="AO1407" s="50"/>
      <c r="AP1407" s="50"/>
      <c r="AQ1407" s="50"/>
      <c r="AR1407" s="50"/>
      <c r="AS1407" s="50"/>
      <c r="AT1407" s="50"/>
      <c r="AU1407" s="50"/>
    </row>
    <row r="1408" spans="3:64" x14ac:dyDescent="0.2">
      <c r="C1408" s="6"/>
      <c r="D1408" s="6"/>
      <c r="AA1408" s="50"/>
      <c r="AB1408" s="50"/>
      <c r="AC1408" s="50"/>
      <c r="AD1408" s="50"/>
      <c r="AE1408" s="50"/>
      <c r="AG1408" s="61"/>
      <c r="AN1408" s="50"/>
      <c r="AO1408" s="50"/>
      <c r="AP1408" s="50"/>
      <c r="AQ1408" s="50"/>
      <c r="AR1408" s="50"/>
      <c r="AS1408" s="50"/>
      <c r="AT1408" s="50"/>
      <c r="AU1408" s="50"/>
    </row>
    <row r="1409" spans="3:64" x14ac:dyDescent="0.2">
      <c r="C1409" s="6"/>
      <c r="D1409" s="6"/>
      <c r="AA1409" s="50"/>
      <c r="AB1409" s="50"/>
      <c r="AC1409" s="50"/>
      <c r="AD1409" s="50"/>
      <c r="AE1409" s="50"/>
      <c r="AG1409" s="61"/>
      <c r="AN1409" s="50"/>
      <c r="AO1409" s="50"/>
      <c r="AP1409" s="50"/>
      <c r="AQ1409" s="50"/>
      <c r="AR1409" s="50"/>
      <c r="AS1409" s="50"/>
      <c r="AT1409" s="50"/>
      <c r="AU1409" s="50"/>
    </row>
    <row r="1410" spans="3:64" x14ac:dyDescent="0.2">
      <c r="C1410" s="6"/>
      <c r="D1410" s="6"/>
      <c r="AA1410" s="50"/>
      <c r="AB1410" s="50"/>
      <c r="AC1410" s="50"/>
      <c r="AD1410" s="50"/>
      <c r="AE1410" s="50"/>
      <c r="AG1410" s="61"/>
      <c r="AN1410" s="50"/>
      <c r="AO1410" s="50"/>
      <c r="AP1410" s="50"/>
      <c r="AQ1410" s="50"/>
      <c r="AR1410" s="50"/>
      <c r="AS1410" s="50"/>
      <c r="AT1410" s="50"/>
      <c r="AU1410" s="50"/>
    </row>
    <row r="1411" spans="3:64" x14ac:dyDescent="0.2">
      <c r="C1411" s="6"/>
      <c r="D1411" s="6"/>
      <c r="AA1411" s="50"/>
      <c r="AB1411" s="50"/>
      <c r="AC1411" s="50"/>
      <c r="AD1411" s="50"/>
      <c r="AE1411" s="50"/>
      <c r="AG1411" s="61"/>
      <c r="AN1411" s="50"/>
      <c r="AO1411" s="50"/>
      <c r="AP1411" s="50"/>
      <c r="AQ1411" s="50"/>
      <c r="AR1411" s="50"/>
      <c r="AS1411" s="50"/>
      <c r="AT1411" s="50"/>
      <c r="AU1411" s="50"/>
    </row>
    <row r="1412" spans="3:64" x14ac:dyDescent="0.2">
      <c r="C1412" s="6"/>
      <c r="D1412" s="6"/>
      <c r="AA1412" s="50"/>
      <c r="AB1412" s="50"/>
      <c r="AC1412" s="50"/>
      <c r="AD1412" s="50"/>
      <c r="AE1412" s="50"/>
      <c r="AG1412" s="61"/>
      <c r="AN1412" s="50"/>
      <c r="AO1412" s="50"/>
      <c r="AP1412" s="50"/>
      <c r="AQ1412" s="50"/>
      <c r="AR1412" s="50"/>
      <c r="AS1412" s="50"/>
      <c r="AT1412" s="50"/>
      <c r="AU1412" s="50"/>
    </row>
    <row r="1413" spans="3:64" x14ac:dyDescent="0.2">
      <c r="C1413" s="6"/>
      <c r="D1413" s="6"/>
      <c r="AA1413" s="50"/>
      <c r="AB1413" s="50"/>
      <c r="AC1413" s="50"/>
      <c r="AD1413" s="50"/>
      <c r="AE1413" s="50"/>
      <c r="AG1413" s="61"/>
      <c r="AN1413" s="50"/>
      <c r="AO1413" s="50"/>
      <c r="AP1413" s="50"/>
      <c r="AQ1413" s="50"/>
      <c r="AR1413" s="50"/>
      <c r="AS1413" s="50"/>
      <c r="AT1413" s="50"/>
      <c r="AU1413" s="50"/>
    </row>
    <row r="1414" spans="3:64" x14ac:dyDescent="0.2">
      <c r="C1414" s="6"/>
      <c r="D1414" s="6"/>
      <c r="AA1414" s="50"/>
      <c r="AB1414" s="50"/>
      <c r="AC1414" s="50"/>
      <c r="AD1414" s="50"/>
      <c r="AE1414" s="50"/>
      <c r="AG1414" s="61"/>
      <c r="AN1414" s="50"/>
      <c r="AO1414" s="50"/>
      <c r="AP1414" s="50"/>
      <c r="AQ1414" s="50"/>
      <c r="AR1414" s="50"/>
      <c r="AS1414" s="50"/>
      <c r="AT1414" s="50"/>
      <c r="AU1414" s="50"/>
    </row>
    <row r="1415" spans="3:64" x14ac:dyDescent="0.2">
      <c r="C1415" s="6"/>
      <c r="D1415" s="6"/>
      <c r="AA1415" s="50"/>
      <c r="AB1415" s="50"/>
      <c r="AC1415" s="50"/>
      <c r="AD1415" s="50"/>
      <c r="AE1415" s="50"/>
      <c r="AG1415" s="61"/>
      <c r="AN1415" s="50"/>
      <c r="AO1415" s="50"/>
      <c r="AP1415" s="50"/>
      <c r="AQ1415" s="50"/>
      <c r="AR1415" s="50"/>
      <c r="AS1415" s="50"/>
      <c r="AT1415" s="50"/>
      <c r="AU1415" s="50"/>
    </row>
    <row r="1416" spans="3:64" x14ac:dyDescent="0.2">
      <c r="C1416" s="6"/>
      <c r="D1416" s="6"/>
      <c r="AA1416" s="50"/>
      <c r="AB1416" s="50"/>
      <c r="AC1416" s="50"/>
      <c r="AD1416" s="50"/>
      <c r="AE1416" s="50"/>
      <c r="AG1416" s="61"/>
      <c r="AN1416" s="50"/>
      <c r="AO1416" s="50"/>
      <c r="AP1416" s="50"/>
      <c r="AQ1416" s="50"/>
      <c r="AR1416" s="50"/>
      <c r="AS1416" s="50"/>
      <c r="AT1416" s="50"/>
      <c r="AU1416" s="50"/>
    </row>
    <row r="1417" spans="3:64" x14ac:dyDescent="0.2">
      <c r="C1417" s="6"/>
      <c r="D1417" s="6"/>
      <c r="AA1417" s="50"/>
      <c r="AB1417" s="50"/>
      <c r="AC1417" s="50"/>
      <c r="AD1417" s="50"/>
      <c r="AE1417" s="50"/>
      <c r="AG1417" s="61"/>
      <c r="AN1417" s="50"/>
      <c r="AO1417" s="50"/>
      <c r="AP1417" s="50"/>
      <c r="AQ1417" s="50"/>
      <c r="AR1417" s="50"/>
      <c r="AS1417" s="50"/>
      <c r="AT1417" s="50"/>
      <c r="AU1417" s="50"/>
    </row>
    <row r="1418" spans="3:64" x14ac:dyDescent="0.2">
      <c r="C1418" s="6"/>
      <c r="D1418" s="6"/>
      <c r="AA1418" s="50"/>
      <c r="AB1418" s="50"/>
      <c r="AC1418" s="50"/>
      <c r="AD1418" s="50"/>
      <c r="AE1418" s="50"/>
      <c r="AG1418" s="61"/>
      <c r="AN1418" s="50"/>
      <c r="AO1418" s="50"/>
      <c r="AP1418" s="50"/>
      <c r="AQ1418" s="50"/>
      <c r="AR1418" s="50"/>
      <c r="AS1418" s="50"/>
      <c r="AT1418" s="50"/>
      <c r="AU1418" s="50"/>
      <c r="AV1418" s="50"/>
      <c r="AW1418" s="50"/>
      <c r="AX1418" s="50"/>
      <c r="AY1418" s="50"/>
      <c r="AZ1418" s="50"/>
      <c r="BA1418" s="50"/>
      <c r="BB1418" s="50"/>
      <c r="BC1418" s="50"/>
      <c r="BD1418" s="50"/>
      <c r="BE1418" s="50"/>
      <c r="BF1418" s="50"/>
      <c r="BG1418" s="50"/>
      <c r="BH1418" s="50"/>
      <c r="BI1418" s="50"/>
      <c r="BJ1418" s="50"/>
      <c r="BK1418" s="50"/>
      <c r="BL1418" s="50"/>
    </row>
    <row r="1419" spans="3:64" x14ac:dyDescent="0.2">
      <c r="C1419" s="6"/>
      <c r="D1419" s="6"/>
      <c r="AA1419" s="50"/>
      <c r="AB1419" s="50"/>
      <c r="AC1419" s="50"/>
      <c r="AD1419" s="50"/>
      <c r="AE1419" s="50"/>
      <c r="AG1419" s="61"/>
      <c r="AN1419" s="50"/>
      <c r="AO1419" s="50"/>
      <c r="AP1419" s="50"/>
      <c r="AQ1419" s="50"/>
      <c r="AR1419" s="50"/>
      <c r="AS1419" s="50"/>
      <c r="AT1419" s="50"/>
      <c r="AU1419" s="50"/>
    </row>
    <row r="1420" spans="3:64" x14ac:dyDescent="0.2">
      <c r="C1420" s="6"/>
      <c r="D1420" s="6"/>
      <c r="AA1420" s="50"/>
      <c r="AB1420" s="50"/>
      <c r="AC1420" s="50"/>
      <c r="AD1420" s="50"/>
      <c r="AE1420" s="50"/>
      <c r="AG1420" s="61"/>
      <c r="AN1420" s="50"/>
      <c r="AO1420" s="50"/>
      <c r="AP1420" s="50"/>
      <c r="AQ1420" s="50"/>
      <c r="AR1420" s="50"/>
      <c r="AS1420" s="50"/>
      <c r="AT1420" s="50"/>
      <c r="AU1420" s="50"/>
    </row>
    <row r="1421" spans="3:64" x14ac:dyDescent="0.2">
      <c r="C1421" s="6"/>
      <c r="D1421" s="6"/>
      <c r="AA1421" s="50"/>
      <c r="AB1421" s="50"/>
      <c r="AC1421" s="50"/>
      <c r="AD1421" s="50"/>
      <c r="AE1421" s="50"/>
      <c r="AG1421" s="61"/>
      <c r="AN1421" s="50"/>
      <c r="AO1421" s="50"/>
      <c r="AP1421" s="50"/>
      <c r="AQ1421" s="50"/>
      <c r="AR1421" s="50"/>
      <c r="AS1421" s="50"/>
      <c r="AT1421" s="50"/>
      <c r="AU1421" s="50"/>
    </row>
    <row r="1422" spans="3:64" x14ac:dyDescent="0.2">
      <c r="C1422" s="6"/>
      <c r="D1422" s="6"/>
      <c r="AA1422" s="50"/>
      <c r="AB1422" s="50"/>
      <c r="AC1422" s="50"/>
      <c r="AD1422" s="50"/>
      <c r="AE1422" s="50"/>
      <c r="AG1422" s="61"/>
      <c r="AN1422" s="50"/>
      <c r="AO1422" s="50"/>
      <c r="AP1422" s="50"/>
      <c r="AQ1422" s="50"/>
      <c r="AR1422" s="50"/>
      <c r="AS1422" s="50"/>
      <c r="AT1422" s="50"/>
      <c r="AU1422" s="50"/>
    </row>
    <row r="1423" spans="3:64" x14ac:dyDescent="0.2">
      <c r="C1423" s="6"/>
      <c r="D1423" s="6"/>
      <c r="AA1423" s="50"/>
      <c r="AB1423" s="50"/>
      <c r="AC1423" s="50"/>
      <c r="AD1423" s="50"/>
      <c r="AE1423" s="50"/>
      <c r="AG1423" s="61"/>
      <c r="AN1423" s="50"/>
      <c r="AO1423" s="50"/>
      <c r="AP1423" s="50"/>
      <c r="AQ1423" s="50"/>
      <c r="AR1423" s="50"/>
      <c r="AS1423" s="50"/>
      <c r="AT1423" s="50"/>
      <c r="AU1423" s="50"/>
    </row>
    <row r="1424" spans="3:64" x14ac:dyDescent="0.2">
      <c r="C1424" s="6"/>
      <c r="D1424" s="6"/>
      <c r="AA1424" s="50"/>
      <c r="AB1424" s="50"/>
      <c r="AC1424" s="50"/>
      <c r="AD1424" s="50"/>
      <c r="AE1424" s="50"/>
      <c r="AG1424" s="61"/>
      <c r="AN1424" s="50"/>
      <c r="AO1424" s="50"/>
      <c r="AP1424" s="50"/>
      <c r="AQ1424" s="50"/>
      <c r="AR1424" s="50"/>
      <c r="AS1424" s="50"/>
      <c r="AT1424" s="50"/>
      <c r="AU1424" s="50"/>
    </row>
    <row r="1425" spans="3:64" x14ac:dyDescent="0.2">
      <c r="C1425" s="6"/>
      <c r="D1425" s="6"/>
      <c r="AA1425" s="50"/>
      <c r="AB1425" s="50"/>
      <c r="AC1425" s="50"/>
      <c r="AD1425" s="50"/>
      <c r="AE1425" s="50"/>
      <c r="AG1425" s="61"/>
      <c r="AN1425" s="50"/>
      <c r="AO1425" s="50"/>
      <c r="AP1425" s="50"/>
      <c r="AQ1425" s="50"/>
      <c r="AR1425" s="50"/>
      <c r="AS1425" s="50"/>
      <c r="AT1425" s="50"/>
      <c r="AU1425" s="50"/>
    </row>
    <row r="1426" spans="3:64" x14ac:dyDescent="0.2">
      <c r="C1426" s="6"/>
      <c r="D1426" s="6"/>
      <c r="AA1426" s="50"/>
      <c r="AB1426" s="50"/>
      <c r="AC1426" s="50"/>
      <c r="AD1426" s="50"/>
      <c r="AE1426" s="50"/>
      <c r="AG1426" s="61"/>
      <c r="AN1426" s="50"/>
      <c r="AO1426" s="50"/>
      <c r="AP1426" s="50"/>
      <c r="AQ1426" s="50"/>
      <c r="AR1426" s="50"/>
      <c r="AS1426" s="50"/>
      <c r="AT1426" s="50"/>
      <c r="AU1426" s="50"/>
    </row>
    <row r="1427" spans="3:64" x14ac:dyDescent="0.2">
      <c r="C1427" s="6"/>
      <c r="D1427" s="6"/>
      <c r="AA1427" s="50"/>
      <c r="AB1427" s="50"/>
      <c r="AC1427" s="50"/>
      <c r="AD1427" s="50"/>
      <c r="AE1427" s="50"/>
      <c r="AG1427" s="61"/>
      <c r="AN1427" s="50"/>
      <c r="AO1427" s="50"/>
      <c r="AP1427" s="50"/>
      <c r="AQ1427" s="50"/>
      <c r="AR1427" s="50"/>
      <c r="AS1427" s="50"/>
      <c r="AT1427" s="50"/>
      <c r="AU1427" s="50"/>
    </row>
    <row r="1428" spans="3:64" x14ac:dyDescent="0.2">
      <c r="C1428" s="6"/>
      <c r="D1428" s="6"/>
      <c r="AA1428" s="50"/>
      <c r="AB1428" s="50"/>
      <c r="AC1428" s="50"/>
      <c r="AD1428" s="50"/>
      <c r="AE1428" s="50"/>
      <c r="AG1428" s="61"/>
      <c r="AN1428" s="50"/>
      <c r="AO1428" s="50"/>
      <c r="AP1428" s="50"/>
      <c r="AQ1428" s="50"/>
      <c r="AR1428" s="50"/>
      <c r="AS1428" s="50"/>
      <c r="AT1428" s="50"/>
      <c r="AU1428" s="50"/>
    </row>
    <row r="1429" spans="3:64" x14ac:dyDescent="0.2">
      <c r="C1429" s="6"/>
      <c r="D1429" s="6"/>
      <c r="AA1429" s="50"/>
      <c r="AB1429" s="50"/>
      <c r="AC1429" s="50"/>
      <c r="AD1429" s="50"/>
      <c r="AE1429" s="50"/>
      <c r="AG1429" s="61"/>
      <c r="AN1429" s="50"/>
      <c r="AO1429" s="50"/>
      <c r="AP1429" s="50"/>
      <c r="AQ1429" s="50"/>
      <c r="AR1429" s="50"/>
      <c r="AS1429" s="50"/>
      <c r="AT1429" s="50"/>
      <c r="AU1429" s="50"/>
    </row>
    <row r="1430" spans="3:64" x14ac:dyDescent="0.2">
      <c r="C1430" s="6"/>
      <c r="D1430" s="6"/>
      <c r="AA1430" s="50"/>
      <c r="AB1430" s="50"/>
      <c r="AC1430" s="50"/>
      <c r="AD1430" s="50"/>
      <c r="AE1430" s="50"/>
      <c r="AG1430" s="61"/>
      <c r="AN1430" s="50"/>
      <c r="AO1430" s="50"/>
      <c r="AP1430" s="50"/>
      <c r="AQ1430" s="50"/>
      <c r="AR1430" s="50"/>
      <c r="AS1430" s="50"/>
      <c r="AT1430" s="50"/>
      <c r="AU1430" s="50"/>
    </row>
    <row r="1431" spans="3:64" x14ac:dyDescent="0.2">
      <c r="C1431" s="6"/>
      <c r="D1431" s="6"/>
      <c r="AA1431" s="50"/>
      <c r="AB1431" s="50"/>
      <c r="AC1431" s="50"/>
      <c r="AD1431" s="50"/>
      <c r="AE1431" s="50"/>
      <c r="AG1431" s="61"/>
      <c r="AN1431" s="50"/>
      <c r="AO1431" s="50"/>
      <c r="AP1431" s="50"/>
      <c r="AQ1431" s="50"/>
      <c r="AR1431" s="50"/>
      <c r="AS1431" s="50"/>
      <c r="AT1431" s="50"/>
      <c r="AU1431" s="50"/>
    </row>
    <row r="1432" spans="3:64" x14ac:dyDescent="0.2">
      <c r="C1432" s="6"/>
      <c r="D1432" s="6"/>
      <c r="AA1432" s="50"/>
      <c r="AB1432" s="50"/>
      <c r="AC1432" s="50"/>
      <c r="AD1432" s="50"/>
      <c r="AE1432" s="50"/>
      <c r="AG1432" s="61"/>
      <c r="AN1432" s="50"/>
      <c r="AO1432" s="50"/>
      <c r="AP1432" s="50"/>
      <c r="AQ1432" s="50"/>
      <c r="AR1432" s="50"/>
      <c r="AS1432" s="50"/>
      <c r="AT1432" s="50"/>
      <c r="AU1432" s="50"/>
    </row>
    <row r="1433" spans="3:64" x14ac:dyDescent="0.2">
      <c r="C1433" s="6"/>
      <c r="D1433" s="6"/>
      <c r="AA1433" s="50"/>
      <c r="AB1433" s="50"/>
      <c r="AC1433" s="50"/>
      <c r="AD1433" s="50"/>
      <c r="AE1433" s="50"/>
      <c r="AG1433" s="61"/>
      <c r="AN1433" s="50"/>
      <c r="AO1433" s="50"/>
      <c r="AP1433" s="50"/>
      <c r="AQ1433" s="50"/>
      <c r="AR1433" s="50"/>
      <c r="AS1433" s="50"/>
      <c r="AT1433" s="50"/>
      <c r="AU1433" s="50"/>
    </row>
    <row r="1434" spans="3:64" x14ac:dyDescent="0.2">
      <c r="C1434" s="6"/>
      <c r="D1434" s="6"/>
      <c r="AA1434" s="50"/>
      <c r="AB1434" s="50"/>
      <c r="AC1434" s="50"/>
      <c r="AD1434" s="50"/>
      <c r="AE1434" s="50"/>
      <c r="AG1434" s="61"/>
      <c r="AN1434" s="50"/>
      <c r="AO1434" s="50"/>
      <c r="AP1434" s="50"/>
      <c r="AQ1434" s="50"/>
      <c r="AR1434" s="50"/>
      <c r="AS1434" s="50"/>
      <c r="AT1434" s="50"/>
      <c r="AU1434" s="50"/>
    </row>
    <row r="1435" spans="3:64" x14ac:dyDescent="0.2">
      <c r="C1435" s="6"/>
      <c r="D1435" s="6"/>
      <c r="AA1435" s="50"/>
      <c r="AB1435" s="50"/>
      <c r="AC1435" s="50"/>
      <c r="AD1435" s="50"/>
      <c r="AE1435" s="50"/>
      <c r="AG1435" s="61"/>
      <c r="AN1435" s="50"/>
      <c r="AO1435" s="50"/>
      <c r="AP1435" s="50"/>
      <c r="AQ1435" s="50"/>
      <c r="AR1435" s="50"/>
      <c r="AS1435" s="50"/>
      <c r="AT1435" s="50"/>
      <c r="AU1435" s="50"/>
      <c r="AV1435" s="50"/>
      <c r="AW1435" s="50"/>
      <c r="AX1435" s="50"/>
      <c r="AY1435" s="50"/>
      <c r="AZ1435" s="50"/>
      <c r="BA1435" s="50"/>
      <c r="BB1435" s="50"/>
      <c r="BC1435" s="50"/>
      <c r="BD1435" s="50"/>
      <c r="BE1435" s="50"/>
      <c r="BF1435" s="50"/>
      <c r="BG1435" s="50"/>
      <c r="BH1435" s="50"/>
      <c r="BI1435" s="50"/>
      <c r="BJ1435" s="50"/>
      <c r="BK1435" s="50"/>
      <c r="BL1435" s="50"/>
    </row>
    <row r="1436" spans="3:64" x14ac:dyDescent="0.2">
      <c r="C1436" s="6"/>
      <c r="D1436" s="6"/>
      <c r="AA1436" s="50"/>
      <c r="AB1436" s="50"/>
      <c r="AC1436" s="50"/>
      <c r="AD1436" s="50"/>
      <c r="AE1436" s="50"/>
      <c r="AG1436" s="61"/>
      <c r="AN1436" s="50"/>
      <c r="AO1436" s="50"/>
      <c r="AP1436" s="50"/>
      <c r="AQ1436" s="50"/>
      <c r="AR1436" s="50"/>
      <c r="AS1436" s="50"/>
      <c r="AT1436" s="50"/>
      <c r="AU1436" s="50"/>
    </row>
    <row r="1437" spans="3:64" x14ac:dyDescent="0.2">
      <c r="C1437" s="6"/>
      <c r="D1437" s="6"/>
      <c r="AA1437" s="50"/>
      <c r="AB1437" s="50"/>
      <c r="AC1437" s="50"/>
      <c r="AD1437" s="50"/>
      <c r="AE1437" s="50"/>
      <c r="AG1437" s="61"/>
      <c r="AN1437" s="50"/>
      <c r="AO1437" s="50"/>
      <c r="AP1437" s="50"/>
      <c r="AQ1437" s="50"/>
      <c r="AR1437" s="50"/>
      <c r="AS1437" s="50"/>
      <c r="AT1437" s="50"/>
      <c r="AU1437" s="50"/>
      <c r="AV1437" s="50"/>
    </row>
    <row r="1438" spans="3:64" x14ac:dyDescent="0.2">
      <c r="C1438" s="6"/>
      <c r="D1438" s="6"/>
      <c r="AA1438" s="50"/>
      <c r="AB1438" s="50"/>
      <c r="AC1438" s="50"/>
      <c r="AD1438" s="50"/>
      <c r="AE1438" s="50"/>
      <c r="AG1438" s="61"/>
      <c r="AN1438" s="50"/>
      <c r="AO1438" s="50"/>
      <c r="AP1438" s="50"/>
      <c r="AQ1438" s="50"/>
      <c r="AR1438" s="50"/>
      <c r="AS1438" s="50"/>
      <c r="AT1438" s="50"/>
      <c r="AU1438" s="50"/>
      <c r="AV1438" s="50"/>
    </row>
    <row r="1439" spans="3:64" x14ac:dyDescent="0.2">
      <c r="C1439" s="6"/>
      <c r="D1439" s="6"/>
      <c r="AA1439" s="50"/>
      <c r="AB1439" s="50"/>
      <c r="AC1439" s="50"/>
      <c r="AD1439" s="50"/>
      <c r="AE1439" s="50"/>
      <c r="AG1439" s="61"/>
      <c r="AN1439" s="50"/>
      <c r="AO1439" s="50"/>
      <c r="AP1439" s="50"/>
      <c r="AQ1439" s="50"/>
      <c r="AR1439" s="50"/>
      <c r="AS1439" s="50"/>
      <c r="AT1439" s="50"/>
      <c r="AU1439" s="50"/>
      <c r="AV1439" s="50"/>
    </row>
    <row r="1440" spans="3:64" x14ac:dyDescent="0.2">
      <c r="C1440" s="6"/>
      <c r="D1440" s="6"/>
      <c r="AA1440" s="50"/>
      <c r="AB1440" s="50"/>
      <c r="AC1440" s="50"/>
      <c r="AD1440" s="50"/>
      <c r="AE1440" s="50"/>
      <c r="AG1440" s="61"/>
      <c r="AN1440" s="50"/>
      <c r="AO1440" s="50"/>
      <c r="AP1440" s="50"/>
      <c r="AQ1440" s="50"/>
      <c r="AR1440" s="50"/>
      <c r="AS1440" s="50"/>
      <c r="AT1440" s="50"/>
      <c r="AU1440" s="50"/>
      <c r="AV1440" s="50"/>
      <c r="AX1440" s="50"/>
    </row>
    <row r="1441" spans="3:64" x14ac:dyDescent="0.2">
      <c r="C1441" s="6"/>
      <c r="D1441" s="6"/>
      <c r="AA1441" s="50"/>
      <c r="AB1441" s="50"/>
      <c r="AC1441" s="50"/>
      <c r="AD1441" s="50"/>
      <c r="AE1441" s="50"/>
      <c r="AG1441" s="61"/>
      <c r="AN1441" s="50"/>
      <c r="AO1441" s="50"/>
      <c r="AP1441" s="50"/>
      <c r="AQ1441" s="50"/>
      <c r="AR1441" s="50"/>
      <c r="AS1441" s="50"/>
      <c r="AT1441" s="50"/>
      <c r="AU1441" s="50"/>
      <c r="AV1441" s="50"/>
      <c r="AX1441" s="50"/>
    </row>
    <row r="1442" spans="3:64" x14ac:dyDescent="0.2">
      <c r="C1442" s="6"/>
      <c r="D1442" s="6"/>
      <c r="AA1442" s="50"/>
      <c r="AB1442" s="50"/>
      <c r="AC1442" s="50"/>
      <c r="AD1442" s="50"/>
      <c r="AE1442" s="50"/>
      <c r="AG1442" s="61"/>
      <c r="AN1442" s="50"/>
      <c r="AO1442" s="50"/>
      <c r="AP1442" s="50"/>
      <c r="AQ1442" s="50"/>
      <c r="AR1442" s="50"/>
      <c r="AS1442" s="50"/>
      <c r="AT1442" s="50"/>
      <c r="AU1442" s="50"/>
      <c r="AV1442" s="50"/>
      <c r="AW1442" s="50"/>
      <c r="AX1442" s="50"/>
      <c r="AY1442" s="50"/>
      <c r="AZ1442" s="50"/>
      <c r="BA1442" s="50"/>
      <c r="BB1442" s="50"/>
      <c r="BC1442" s="50"/>
      <c r="BD1442" s="50"/>
      <c r="BE1442" s="50"/>
      <c r="BF1442" s="50"/>
      <c r="BG1442" s="50"/>
      <c r="BH1442" s="50"/>
      <c r="BI1442" s="50"/>
      <c r="BJ1442" s="50"/>
      <c r="BK1442" s="50"/>
      <c r="BL1442" s="50"/>
    </row>
    <row r="1443" spans="3:64" x14ac:dyDescent="0.2">
      <c r="C1443" s="6"/>
      <c r="D1443" s="6"/>
      <c r="AA1443" s="50"/>
      <c r="AB1443" s="50"/>
      <c r="AC1443" s="50"/>
      <c r="AD1443" s="50"/>
      <c r="AE1443" s="50"/>
      <c r="AG1443" s="61"/>
      <c r="AN1443" s="50"/>
      <c r="AO1443" s="50"/>
      <c r="AP1443" s="50"/>
      <c r="AQ1443" s="50"/>
      <c r="AR1443" s="50"/>
      <c r="AS1443" s="50"/>
      <c r="AT1443" s="50"/>
      <c r="AU1443" s="50"/>
    </row>
    <row r="1444" spans="3:64" x14ac:dyDescent="0.2">
      <c r="C1444" s="6"/>
      <c r="D1444" s="6"/>
      <c r="AA1444" s="50"/>
      <c r="AB1444" s="50"/>
      <c r="AC1444" s="50"/>
      <c r="AD1444" s="50"/>
      <c r="AE1444" s="50"/>
      <c r="AG1444" s="61"/>
      <c r="AN1444" s="50"/>
      <c r="AO1444" s="50"/>
      <c r="AP1444" s="50"/>
      <c r="AQ1444" s="50"/>
      <c r="AR1444" s="50"/>
      <c r="AS1444" s="50"/>
      <c r="AT1444" s="50"/>
      <c r="AU1444" s="50"/>
    </row>
    <row r="1445" spans="3:64" x14ac:dyDescent="0.2">
      <c r="C1445" s="6"/>
      <c r="D1445" s="6"/>
      <c r="AA1445" s="50"/>
      <c r="AB1445" s="50"/>
      <c r="AC1445" s="50"/>
      <c r="AD1445" s="50"/>
      <c r="AE1445" s="50"/>
      <c r="AG1445" s="61"/>
      <c r="AN1445" s="50"/>
      <c r="AO1445" s="50"/>
      <c r="AP1445" s="50"/>
      <c r="AQ1445" s="50"/>
      <c r="AR1445" s="50"/>
      <c r="AS1445" s="50"/>
      <c r="AT1445" s="50"/>
      <c r="AU1445" s="50"/>
    </row>
    <row r="1446" spans="3:64" x14ac:dyDescent="0.2">
      <c r="C1446" s="6"/>
      <c r="D1446" s="6"/>
      <c r="AA1446" s="50"/>
      <c r="AB1446" s="50"/>
      <c r="AC1446" s="50"/>
      <c r="AD1446" s="50"/>
      <c r="AE1446" s="50"/>
      <c r="AG1446" s="61"/>
      <c r="AN1446" s="50"/>
      <c r="AO1446" s="50"/>
      <c r="AP1446" s="50"/>
      <c r="AQ1446" s="50"/>
      <c r="AR1446" s="50"/>
      <c r="AS1446" s="50"/>
      <c r="AT1446" s="50"/>
      <c r="AU1446" s="50"/>
      <c r="AV1446" s="50"/>
      <c r="AW1446" s="50"/>
      <c r="AX1446" s="50"/>
      <c r="AY1446" s="50"/>
      <c r="AZ1446" s="50"/>
      <c r="BA1446" s="50"/>
      <c r="BB1446" s="50"/>
      <c r="BC1446" s="50"/>
      <c r="BD1446" s="50"/>
      <c r="BE1446" s="50"/>
      <c r="BF1446" s="50"/>
      <c r="BG1446" s="50"/>
      <c r="BH1446" s="50"/>
      <c r="BI1446" s="50"/>
      <c r="BJ1446" s="50"/>
      <c r="BK1446" s="50"/>
      <c r="BL1446" s="50"/>
    </row>
    <row r="1447" spans="3:64" x14ac:dyDescent="0.2">
      <c r="C1447" s="6"/>
      <c r="D1447" s="6"/>
      <c r="AA1447" s="50"/>
      <c r="AB1447" s="50"/>
      <c r="AC1447" s="50"/>
      <c r="AD1447" s="50"/>
      <c r="AE1447" s="50"/>
      <c r="AG1447" s="61"/>
      <c r="AN1447" s="50"/>
      <c r="AO1447" s="50"/>
      <c r="AP1447" s="50"/>
      <c r="AQ1447" s="50"/>
      <c r="AR1447" s="50"/>
      <c r="AS1447" s="50"/>
      <c r="AT1447" s="50"/>
      <c r="AU1447" s="50"/>
      <c r="AV1447" s="50"/>
      <c r="AX1447" s="50"/>
    </row>
    <row r="1448" spans="3:64" x14ac:dyDescent="0.2">
      <c r="C1448" s="6"/>
      <c r="D1448" s="6"/>
      <c r="AA1448" s="50"/>
      <c r="AB1448" s="50"/>
      <c r="AC1448" s="50"/>
      <c r="AD1448" s="50"/>
      <c r="AE1448" s="50"/>
      <c r="AG1448" s="61"/>
      <c r="AN1448" s="50"/>
      <c r="AO1448" s="50"/>
      <c r="AP1448" s="50"/>
      <c r="AQ1448" s="50"/>
      <c r="AR1448" s="50"/>
      <c r="AS1448" s="50"/>
      <c r="AT1448" s="50"/>
      <c r="AU1448" s="50"/>
      <c r="AV1448" s="50"/>
      <c r="AX1448" s="50"/>
      <c r="AY1448" s="50"/>
      <c r="AZ1448" s="50"/>
      <c r="BA1448" s="50"/>
      <c r="BB1448" s="50"/>
      <c r="BC1448" s="50"/>
      <c r="BD1448" s="50"/>
      <c r="BE1448" s="50"/>
      <c r="BF1448" s="50"/>
      <c r="BG1448" s="50"/>
      <c r="BH1448" s="50"/>
      <c r="BI1448" s="50"/>
      <c r="BJ1448" s="50"/>
      <c r="BK1448" s="50"/>
      <c r="BL1448" s="50"/>
    </row>
    <row r="1449" spans="3:64" x14ac:dyDescent="0.2">
      <c r="C1449" s="6"/>
      <c r="D1449" s="6"/>
      <c r="AA1449" s="50"/>
      <c r="AB1449" s="50"/>
      <c r="AC1449" s="50"/>
      <c r="AD1449" s="50"/>
      <c r="AE1449" s="50"/>
      <c r="AG1449" s="61"/>
      <c r="AN1449" s="50"/>
      <c r="AO1449" s="50"/>
      <c r="AP1449" s="50"/>
      <c r="AQ1449" s="50"/>
      <c r="AR1449" s="50"/>
      <c r="AS1449" s="50"/>
      <c r="AT1449" s="50"/>
      <c r="AU1449" s="50"/>
      <c r="AV1449" s="50"/>
      <c r="AW1449" s="50"/>
      <c r="AX1449" s="50"/>
      <c r="AY1449" s="50"/>
      <c r="AZ1449" s="50"/>
      <c r="BA1449" s="50"/>
      <c r="BB1449" s="50"/>
      <c r="BC1449" s="50"/>
      <c r="BD1449" s="50"/>
      <c r="BE1449" s="50"/>
      <c r="BF1449" s="50"/>
      <c r="BG1449" s="50"/>
      <c r="BH1449" s="50"/>
      <c r="BI1449" s="50"/>
      <c r="BJ1449" s="50"/>
      <c r="BK1449" s="50"/>
      <c r="BL1449" s="50"/>
    </row>
    <row r="1450" spans="3:64" x14ac:dyDescent="0.2">
      <c r="C1450" s="6"/>
      <c r="D1450" s="6"/>
      <c r="AA1450" s="50"/>
      <c r="AB1450" s="50"/>
      <c r="AC1450" s="50"/>
      <c r="AD1450" s="50"/>
      <c r="AE1450" s="50"/>
      <c r="AG1450" s="61"/>
      <c r="AN1450" s="50"/>
      <c r="AO1450" s="50"/>
      <c r="AP1450" s="50"/>
      <c r="AQ1450" s="50"/>
      <c r="AR1450" s="50"/>
      <c r="AS1450" s="50"/>
      <c r="AT1450" s="50"/>
      <c r="AU1450" s="50"/>
      <c r="AV1450" s="50"/>
      <c r="AW1450" s="50"/>
      <c r="AX1450" s="50"/>
      <c r="AY1450" s="50"/>
      <c r="AZ1450" s="50"/>
      <c r="BA1450" s="50"/>
      <c r="BB1450" s="50"/>
      <c r="BC1450" s="50"/>
      <c r="BD1450" s="50"/>
      <c r="BE1450" s="50"/>
      <c r="BF1450" s="50"/>
      <c r="BG1450" s="50"/>
      <c r="BH1450" s="50"/>
      <c r="BI1450" s="50"/>
      <c r="BJ1450" s="50"/>
      <c r="BK1450" s="50"/>
      <c r="BL1450" s="50"/>
    </row>
    <row r="1451" spans="3:64" x14ac:dyDescent="0.2">
      <c r="C1451" s="6"/>
      <c r="D1451" s="6"/>
      <c r="AA1451" s="50"/>
      <c r="AB1451" s="50"/>
      <c r="AC1451" s="50"/>
      <c r="AD1451" s="50"/>
      <c r="AE1451" s="50"/>
      <c r="AG1451" s="61"/>
      <c r="AN1451" s="50"/>
      <c r="AO1451" s="50"/>
      <c r="AP1451" s="50"/>
      <c r="AQ1451" s="50"/>
      <c r="AR1451" s="50"/>
      <c r="AS1451" s="50"/>
      <c r="AT1451" s="50"/>
      <c r="AU1451" s="50"/>
      <c r="AV1451" s="50"/>
    </row>
    <row r="1452" spans="3:64" x14ac:dyDescent="0.2">
      <c r="C1452" s="6"/>
      <c r="D1452" s="6"/>
      <c r="AA1452" s="50"/>
      <c r="AB1452" s="50"/>
      <c r="AC1452" s="50"/>
      <c r="AD1452" s="50"/>
      <c r="AE1452" s="50"/>
      <c r="AG1452" s="61"/>
      <c r="AN1452" s="50"/>
      <c r="AO1452" s="50"/>
      <c r="AP1452" s="50"/>
      <c r="AQ1452" s="50"/>
      <c r="AR1452" s="50"/>
      <c r="AS1452" s="50"/>
      <c r="AT1452" s="50"/>
      <c r="AU1452" s="50"/>
    </row>
    <row r="1453" spans="3:64" x14ac:dyDescent="0.2">
      <c r="C1453" s="6"/>
      <c r="D1453" s="6"/>
      <c r="AA1453" s="50"/>
      <c r="AB1453" s="50"/>
      <c r="AC1453" s="50"/>
      <c r="AD1453" s="50"/>
      <c r="AE1453" s="50"/>
      <c r="AG1453" s="61"/>
      <c r="AN1453" s="50"/>
      <c r="AO1453" s="50"/>
      <c r="AP1453" s="50"/>
      <c r="AQ1453" s="50"/>
      <c r="AR1453" s="50"/>
      <c r="AS1453" s="50"/>
      <c r="AT1453" s="50"/>
      <c r="AU1453" s="50"/>
      <c r="AV1453" s="50"/>
      <c r="AX1453" s="50"/>
    </row>
    <row r="1454" spans="3:64" x14ac:dyDescent="0.2">
      <c r="C1454" s="6"/>
      <c r="D1454" s="6"/>
      <c r="AA1454" s="50"/>
      <c r="AB1454" s="50"/>
      <c r="AC1454" s="50"/>
      <c r="AD1454" s="50"/>
      <c r="AE1454" s="50"/>
      <c r="AG1454" s="61"/>
      <c r="AN1454" s="50"/>
      <c r="AO1454" s="50"/>
      <c r="AP1454" s="50"/>
      <c r="AQ1454" s="50"/>
      <c r="AR1454" s="50"/>
      <c r="AS1454" s="50"/>
      <c r="AT1454" s="50"/>
      <c r="AU1454" s="50"/>
      <c r="AV1454" s="50"/>
      <c r="AX1454" s="50"/>
      <c r="AY1454" s="50"/>
      <c r="AZ1454" s="50"/>
      <c r="BA1454" s="50"/>
      <c r="BB1454" s="50"/>
      <c r="BC1454" s="50"/>
      <c r="BD1454" s="50"/>
      <c r="BE1454" s="50"/>
      <c r="BF1454" s="50"/>
      <c r="BG1454" s="50"/>
      <c r="BH1454" s="50"/>
      <c r="BI1454" s="50"/>
      <c r="BJ1454" s="50"/>
      <c r="BK1454" s="50"/>
      <c r="BL1454" s="50"/>
    </row>
    <row r="1455" spans="3:64" x14ac:dyDescent="0.2">
      <c r="C1455" s="6"/>
      <c r="D1455" s="6"/>
      <c r="AA1455" s="50"/>
      <c r="AB1455" s="50"/>
      <c r="AC1455" s="50"/>
      <c r="AD1455" s="50"/>
      <c r="AE1455" s="50"/>
      <c r="AG1455" s="61"/>
      <c r="AN1455" s="50"/>
      <c r="AO1455" s="50"/>
      <c r="AP1455" s="50"/>
      <c r="AQ1455" s="50"/>
      <c r="AR1455" s="50"/>
      <c r="AS1455" s="50"/>
      <c r="AT1455" s="50"/>
      <c r="AU1455" s="50"/>
      <c r="AV1455" s="50"/>
      <c r="AW1455" s="50"/>
      <c r="AX1455" s="50"/>
      <c r="AY1455" s="50"/>
      <c r="AZ1455" s="50"/>
      <c r="BA1455" s="50"/>
      <c r="BB1455" s="50"/>
      <c r="BC1455" s="50"/>
      <c r="BD1455" s="50"/>
      <c r="BE1455" s="50"/>
      <c r="BF1455" s="50"/>
      <c r="BG1455" s="50"/>
      <c r="BH1455" s="50"/>
      <c r="BI1455" s="50"/>
      <c r="BJ1455" s="50"/>
      <c r="BK1455" s="50"/>
      <c r="BL1455" s="50"/>
    </row>
    <row r="1456" spans="3:64" x14ac:dyDescent="0.2">
      <c r="C1456" s="6"/>
      <c r="D1456" s="6"/>
      <c r="AA1456" s="50"/>
      <c r="AB1456" s="50"/>
      <c r="AC1456" s="50"/>
      <c r="AD1456" s="50"/>
      <c r="AE1456" s="50"/>
      <c r="AG1456" s="61"/>
      <c r="AN1456" s="50"/>
      <c r="AO1456" s="50"/>
      <c r="AP1456" s="50"/>
      <c r="AQ1456" s="50"/>
      <c r="AR1456" s="50"/>
      <c r="AS1456" s="50"/>
      <c r="AT1456" s="50"/>
      <c r="AU1456" s="50"/>
      <c r="AV1456" s="50"/>
      <c r="AW1456" s="50"/>
      <c r="AX1456" s="50"/>
      <c r="AY1456" s="50"/>
      <c r="AZ1456" s="50"/>
      <c r="BA1456" s="50"/>
      <c r="BB1456" s="50"/>
      <c r="BC1456" s="50"/>
      <c r="BD1456" s="50"/>
      <c r="BE1456" s="50"/>
      <c r="BF1456" s="50"/>
      <c r="BG1456" s="50"/>
      <c r="BH1456" s="50"/>
      <c r="BI1456" s="50"/>
      <c r="BJ1456" s="50"/>
      <c r="BK1456" s="50"/>
      <c r="BL1456" s="50"/>
    </row>
    <row r="1457" spans="3:64" x14ac:dyDescent="0.2">
      <c r="C1457" s="6"/>
      <c r="D1457" s="6"/>
      <c r="AA1457" s="50"/>
      <c r="AB1457" s="50"/>
      <c r="AC1457" s="50"/>
      <c r="AD1457" s="50"/>
      <c r="AE1457" s="50"/>
      <c r="AG1457" s="61"/>
      <c r="AN1457" s="50"/>
      <c r="AO1457" s="50"/>
      <c r="AP1457" s="50"/>
      <c r="AQ1457" s="50"/>
      <c r="AR1457" s="50"/>
      <c r="AS1457" s="50"/>
      <c r="AT1457" s="50"/>
      <c r="AU1457" s="50"/>
    </row>
    <row r="1458" spans="3:64" x14ac:dyDescent="0.2">
      <c r="C1458" s="6"/>
      <c r="D1458" s="6"/>
      <c r="AA1458" s="50"/>
      <c r="AB1458" s="50"/>
      <c r="AC1458" s="50"/>
      <c r="AD1458" s="50"/>
      <c r="AE1458" s="50"/>
      <c r="AG1458" s="61"/>
      <c r="AN1458" s="50"/>
      <c r="AO1458" s="50"/>
      <c r="AP1458" s="50"/>
      <c r="AQ1458" s="50"/>
      <c r="AR1458" s="50"/>
      <c r="AS1458" s="50"/>
      <c r="AT1458" s="50"/>
      <c r="AU1458" s="50"/>
    </row>
    <row r="1459" spans="3:64" x14ac:dyDescent="0.2">
      <c r="C1459" s="6"/>
      <c r="D1459" s="6"/>
      <c r="AA1459" s="50"/>
      <c r="AB1459" s="50"/>
      <c r="AC1459" s="50"/>
      <c r="AD1459" s="50"/>
      <c r="AE1459" s="50"/>
      <c r="AG1459" s="61"/>
      <c r="AN1459" s="50"/>
      <c r="AO1459" s="50"/>
      <c r="AP1459" s="50"/>
      <c r="AQ1459" s="50"/>
      <c r="AR1459" s="50"/>
      <c r="AS1459" s="50"/>
      <c r="AT1459" s="50"/>
      <c r="AU1459" s="50"/>
      <c r="AV1459" s="50"/>
      <c r="AX1459" s="50"/>
      <c r="AY1459" s="50"/>
      <c r="AZ1459" s="50"/>
      <c r="BA1459" s="50"/>
      <c r="BB1459" s="50"/>
      <c r="BC1459" s="50"/>
      <c r="BD1459" s="50"/>
      <c r="BE1459" s="50"/>
      <c r="BF1459" s="50"/>
      <c r="BG1459" s="50"/>
      <c r="BH1459" s="50"/>
      <c r="BI1459" s="50"/>
      <c r="BJ1459" s="50"/>
      <c r="BK1459" s="50"/>
      <c r="BL1459" s="50"/>
    </row>
    <row r="1460" spans="3:64" x14ac:dyDescent="0.2">
      <c r="C1460" s="6"/>
      <c r="D1460" s="6"/>
      <c r="AA1460" s="50"/>
      <c r="AB1460" s="50"/>
      <c r="AC1460" s="50"/>
      <c r="AD1460" s="50"/>
      <c r="AE1460" s="50"/>
      <c r="AG1460" s="61"/>
      <c r="AN1460" s="50"/>
      <c r="AO1460" s="50"/>
      <c r="AP1460" s="50"/>
      <c r="AQ1460" s="50"/>
      <c r="AR1460" s="50"/>
      <c r="AS1460" s="50"/>
      <c r="AT1460" s="50"/>
      <c r="AU1460" s="50"/>
      <c r="AV1460" s="50"/>
      <c r="AW1460" s="50"/>
      <c r="AX1460" s="50"/>
      <c r="AY1460" s="50"/>
      <c r="AZ1460" s="50"/>
      <c r="BA1460" s="50"/>
      <c r="BB1460" s="50"/>
      <c r="BC1460" s="50"/>
      <c r="BD1460" s="50"/>
      <c r="BE1460" s="50"/>
      <c r="BF1460" s="50"/>
      <c r="BG1460" s="50"/>
      <c r="BH1460" s="50"/>
      <c r="BI1460" s="50"/>
      <c r="BJ1460" s="50"/>
      <c r="BK1460" s="50"/>
      <c r="BL1460" s="50"/>
    </row>
    <row r="1461" spans="3:64" x14ac:dyDescent="0.2">
      <c r="C1461" s="6"/>
      <c r="D1461" s="6"/>
      <c r="AA1461" s="50"/>
      <c r="AB1461" s="50"/>
      <c r="AC1461" s="50"/>
      <c r="AD1461" s="50"/>
      <c r="AE1461" s="50"/>
      <c r="AG1461" s="61"/>
      <c r="AN1461" s="50"/>
      <c r="AO1461" s="50"/>
      <c r="AP1461" s="50"/>
      <c r="AQ1461" s="50"/>
      <c r="AR1461" s="50"/>
      <c r="AS1461" s="50"/>
      <c r="AT1461" s="50"/>
      <c r="AU1461" s="50"/>
      <c r="AV1461" s="50"/>
      <c r="AW1461" s="50"/>
      <c r="AX1461" s="50"/>
      <c r="AY1461" s="50"/>
      <c r="AZ1461" s="50"/>
      <c r="BA1461" s="50"/>
      <c r="BB1461" s="50"/>
      <c r="BC1461" s="50"/>
      <c r="BD1461" s="50"/>
      <c r="BE1461" s="50"/>
      <c r="BF1461" s="50"/>
      <c r="BG1461" s="50"/>
      <c r="BH1461" s="50"/>
      <c r="BI1461" s="50"/>
      <c r="BJ1461" s="50"/>
      <c r="BK1461" s="50"/>
      <c r="BL1461" s="50"/>
    </row>
    <row r="1462" spans="3:64" x14ac:dyDescent="0.2">
      <c r="C1462" s="6"/>
      <c r="D1462" s="6"/>
      <c r="AA1462" s="50"/>
      <c r="AB1462" s="50"/>
      <c r="AC1462" s="50"/>
      <c r="AD1462" s="50"/>
      <c r="AE1462" s="50"/>
      <c r="AG1462" s="61"/>
      <c r="AN1462" s="50"/>
      <c r="AO1462" s="50"/>
      <c r="AP1462" s="50"/>
      <c r="AQ1462" s="50"/>
      <c r="AR1462" s="50"/>
      <c r="AS1462" s="50"/>
      <c r="AT1462" s="50"/>
      <c r="AU1462" s="50"/>
    </row>
    <row r="1463" spans="3:64" x14ac:dyDescent="0.2">
      <c r="C1463" s="6"/>
      <c r="D1463" s="6"/>
      <c r="AA1463" s="50"/>
      <c r="AB1463" s="50"/>
      <c r="AC1463" s="50"/>
      <c r="AD1463" s="50"/>
      <c r="AE1463" s="50"/>
      <c r="AG1463" s="61"/>
      <c r="AN1463" s="50"/>
      <c r="AO1463" s="50"/>
      <c r="AP1463" s="50"/>
      <c r="AQ1463" s="50"/>
      <c r="AR1463" s="50"/>
      <c r="AS1463" s="50"/>
      <c r="AT1463" s="50"/>
      <c r="AU1463" s="50"/>
      <c r="AV1463" s="50"/>
      <c r="AW1463" s="50"/>
      <c r="AX1463" s="50"/>
      <c r="AY1463" s="50"/>
      <c r="AZ1463" s="50"/>
      <c r="BA1463" s="50"/>
      <c r="BB1463" s="50"/>
      <c r="BC1463" s="50"/>
      <c r="BD1463" s="50"/>
      <c r="BE1463" s="50"/>
      <c r="BF1463" s="50"/>
      <c r="BG1463" s="50"/>
      <c r="BH1463" s="50"/>
      <c r="BI1463" s="50"/>
      <c r="BJ1463" s="50"/>
      <c r="BK1463" s="50"/>
      <c r="BL1463" s="50"/>
    </row>
    <row r="1464" spans="3:64" x14ac:dyDescent="0.2">
      <c r="C1464" s="6"/>
      <c r="D1464" s="6"/>
      <c r="AA1464" s="50"/>
      <c r="AB1464" s="50"/>
      <c r="AC1464" s="50"/>
      <c r="AD1464" s="50"/>
      <c r="AE1464" s="50"/>
      <c r="AG1464" s="61"/>
      <c r="AN1464" s="50"/>
      <c r="AO1464" s="50"/>
      <c r="AP1464" s="50"/>
      <c r="AQ1464" s="50"/>
      <c r="AR1464" s="50"/>
      <c r="AS1464" s="50"/>
      <c r="AT1464" s="50"/>
      <c r="AU1464" s="50"/>
      <c r="AV1464" s="50"/>
    </row>
    <row r="1465" spans="3:64" x14ac:dyDescent="0.2">
      <c r="C1465" s="6"/>
      <c r="D1465" s="6"/>
      <c r="AA1465" s="50"/>
      <c r="AB1465" s="50"/>
      <c r="AC1465" s="50"/>
      <c r="AD1465" s="50"/>
      <c r="AE1465" s="50"/>
      <c r="AG1465" s="61"/>
      <c r="AN1465" s="50"/>
      <c r="AO1465" s="50"/>
      <c r="AP1465" s="50"/>
      <c r="AQ1465" s="50"/>
      <c r="AR1465" s="50"/>
      <c r="AS1465" s="50"/>
      <c r="AT1465" s="50"/>
      <c r="AU1465" s="50"/>
      <c r="AV1465" s="50"/>
    </row>
    <row r="1466" spans="3:64" x14ac:dyDescent="0.2">
      <c r="C1466" s="6"/>
      <c r="D1466" s="6"/>
      <c r="AA1466" s="50"/>
      <c r="AB1466" s="50"/>
      <c r="AC1466" s="50"/>
      <c r="AD1466" s="50"/>
      <c r="AE1466" s="50"/>
      <c r="AG1466" s="61"/>
      <c r="AN1466" s="50"/>
      <c r="AO1466" s="50"/>
      <c r="AP1466" s="50"/>
      <c r="AQ1466" s="50"/>
      <c r="AR1466" s="50"/>
      <c r="AS1466" s="50"/>
      <c r="AT1466" s="50"/>
      <c r="AU1466" s="50"/>
      <c r="AV1466" s="50"/>
    </row>
    <row r="1467" spans="3:64" x14ac:dyDescent="0.2">
      <c r="C1467" s="6"/>
      <c r="D1467" s="6"/>
      <c r="AA1467" s="50"/>
      <c r="AB1467" s="50"/>
      <c r="AC1467" s="50"/>
      <c r="AD1467" s="50"/>
      <c r="AE1467" s="50"/>
      <c r="AG1467" s="61"/>
      <c r="AN1467" s="50"/>
      <c r="AO1467" s="50"/>
      <c r="AP1467" s="50"/>
      <c r="AQ1467" s="50"/>
      <c r="AR1467" s="50"/>
      <c r="AS1467" s="50"/>
      <c r="AT1467" s="50"/>
      <c r="AU1467" s="50"/>
      <c r="AV1467" s="50"/>
      <c r="AW1467" s="50"/>
      <c r="AX1467" s="50"/>
      <c r="AY1467" s="50"/>
      <c r="AZ1467" s="50"/>
      <c r="BA1467" s="50"/>
      <c r="BB1467" s="50"/>
      <c r="BC1467" s="50"/>
      <c r="BD1467" s="50"/>
      <c r="BE1467" s="50"/>
      <c r="BF1467" s="50"/>
      <c r="BG1467" s="50"/>
      <c r="BH1467" s="50"/>
      <c r="BI1467" s="50"/>
      <c r="BJ1467" s="50"/>
      <c r="BK1467" s="50"/>
      <c r="BL1467" s="50"/>
    </row>
    <row r="1468" spans="3:64" x14ac:dyDescent="0.2">
      <c r="C1468" s="6"/>
      <c r="D1468" s="6"/>
      <c r="AA1468" s="50"/>
      <c r="AB1468" s="50"/>
      <c r="AC1468" s="50"/>
      <c r="AD1468" s="50"/>
      <c r="AE1468" s="50"/>
      <c r="AG1468" s="61"/>
      <c r="AN1468" s="50"/>
      <c r="AO1468" s="50"/>
      <c r="AP1468" s="50"/>
      <c r="AQ1468" s="50"/>
      <c r="AR1468" s="50"/>
      <c r="AS1468" s="50"/>
      <c r="AT1468" s="50"/>
      <c r="AU1468" s="50"/>
      <c r="AV1468" s="50"/>
      <c r="AW1468" s="50"/>
      <c r="AX1468" s="50"/>
      <c r="AY1468" s="50"/>
      <c r="AZ1468" s="50"/>
      <c r="BA1468" s="50"/>
      <c r="BB1468" s="50"/>
      <c r="BC1468" s="50"/>
      <c r="BD1468" s="50"/>
      <c r="BE1468" s="50"/>
      <c r="BF1468" s="50"/>
      <c r="BG1468" s="50"/>
      <c r="BH1468" s="50"/>
      <c r="BI1468" s="50"/>
      <c r="BJ1468" s="50"/>
      <c r="BK1468" s="50"/>
      <c r="BL1468" s="50"/>
    </row>
    <row r="1469" spans="3:64" x14ac:dyDescent="0.2">
      <c r="C1469" s="6"/>
      <c r="D1469" s="6"/>
      <c r="AA1469" s="50"/>
      <c r="AB1469" s="50"/>
      <c r="AC1469" s="50"/>
      <c r="AD1469" s="50"/>
      <c r="AE1469" s="50"/>
      <c r="AG1469" s="61"/>
      <c r="AN1469" s="50"/>
      <c r="AO1469" s="50"/>
      <c r="AP1469" s="50"/>
      <c r="AQ1469" s="50"/>
      <c r="AR1469" s="50"/>
      <c r="AS1469" s="50"/>
      <c r="AT1469" s="50"/>
      <c r="AU1469" s="50"/>
    </row>
    <row r="1470" spans="3:64" x14ac:dyDescent="0.2">
      <c r="C1470" s="6"/>
      <c r="D1470" s="6"/>
      <c r="AA1470" s="50"/>
      <c r="AB1470" s="50"/>
      <c r="AC1470" s="50"/>
      <c r="AD1470" s="50"/>
      <c r="AE1470" s="50"/>
      <c r="AG1470" s="61"/>
      <c r="AN1470" s="50"/>
      <c r="AO1470" s="50"/>
      <c r="AP1470" s="50"/>
      <c r="AQ1470" s="50"/>
      <c r="AR1470" s="50"/>
      <c r="AS1470" s="50"/>
      <c r="AT1470" s="50"/>
      <c r="AU1470" s="50"/>
      <c r="AV1470" s="50"/>
      <c r="AW1470" s="50"/>
      <c r="AX1470" s="50"/>
      <c r="AY1470" s="50"/>
      <c r="AZ1470" s="50"/>
      <c r="BA1470" s="50"/>
      <c r="BB1470" s="50"/>
      <c r="BC1470" s="50"/>
      <c r="BD1470" s="50"/>
      <c r="BE1470" s="50"/>
      <c r="BF1470" s="50"/>
      <c r="BG1470" s="50"/>
      <c r="BH1470" s="50"/>
      <c r="BI1470" s="50"/>
      <c r="BJ1470" s="50"/>
      <c r="BK1470" s="50"/>
      <c r="BL1470" s="50"/>
    </row>
    <row r="1471" spans="3:64" x14ac:dyDescent="0.2">
      <c r="C1471" s="6"/>
      <c r="D1471" s="6"/>
      <c r="AA1471" s="50"/>
      <c r="AB1471" s="50"/>
      <c r="AC1471" s="50"/>
      <c r="AD1471" s="50"/>
      <c r="AE1471" s="50"/>
      <c r="AG1471" s="61"/>
      <c r="AN1471" s="50"/>
      <c r="AO1471" s="50"/>
      <c r="AP1471" s="50"/>
      <c r="AQ1471" s="50"/>
      <c r="AR1471" s="50"/>
      <c r="AS1471" s="50"/>
      <c r="AT1471" s="50"/>
      <c r="AU1471" s="50"/>
      <c r="AV1471" s="50"/>
    </row>
    <row r="1472" spans="3:64" x14ac:dyDescent="0.2">
      <c r="C1472" s="6"/>
      <c r="D1472" s="6"/>
      <c r="AA1472" s="50"/>
      <c r="AB1472" s="50"/>
      <c r="AC1472" s="50"/>
      <c r="AD1472" s="50"/>
      <c r="AE1472" s="50"/>
      <c r="AG1472" s="61"/>
      <c r="AN1472" s="50"/>
      <c r="AO1472" s="50"/>
      <c r="AP1472" s="50"/>
      <c r="AQ1472" s="50"/>
      <c r="AR1472" s="50"/>
      <c r="AS1472" s="50"/>
      <c r="AT1472" s="50"/>
      <c r="AU1472" s="50"/>
      <c r="AV1472" s="50"/>
    </row>
    <row r="1473" spans="3:64" x14ac:dyDescent="0.2">
      <c r="C1473" s="6"/>
      <c r="D1473" s="6"/>
      <c r="AA1473" s="50"/>
      <c r="AB1473" s="50"/>
      <c r="AC1473" s="50"/>
      <c r="AD1473" s="50"/>
      <c r="AE1473" s="50"/>
      <c r="AG1473" s="61"/>
      <c r="AN1473" s="50"/>
      <c r="AO1473" s="50"/>
      <c r="AP1473" s="50"/>
      <c r="AQ1473" s="50"/>
      <c r="AR1473" s="50"/>
      <c r="AS1473" s="50"/>
      <c r="AT1473" s="50"/>
      <c r="AU1473" s="50"/>
    </row>
    <row r="1474" spans="3:64" x14ac:dyDescent="0.2">
      <c r="C1474" s="6"/>
      <c r="D1474" s="6"/>
      <c r="AA1474" s="50"/>
      <c r="AB1474" s="50"/>
      <c r="AC1474" s="50"/>
      <c r="AD1474" s="50"/>
      <c r="AE1474" s="50"/>
      <c r="AG1474" s="61"/>
      <c r="AN1474" s="50"/>
      <c r="AO1474" s="50"/>
      <c r="AP1474" s="50"/>
      <c r="AQ1474" s="50"/>
      <c r="AR1474" s="50"/>
      <c r="AS1474" s="50"/>
      <c r="AT1474" s="50"/>
      <c r="AU1474" s="50"/>
      <c r="AV1474" s="50"/>
      <c r="AX1474" s="50"/>
      <c r="AY1474" s="50"/>
      <c r="AZ1474" s="50"/>
      <c r="BA1474" s="50"/>
      <c r="BB1474" s="50"/>
      <c r="BC1474" s="50"/>
      <c r="BD1474" s="50"/>
      <c r="BE1474" s="50"/>
      <c r="BF1474" s="50"/>
      <c r="BG1474" s="50"/>
      <c r="BH1474" s="50"/>
      <c r="BI1474" s="50"/>
      <c r="BJ1474" s="50"/>
      <c r="BK1474" s="50"/>
      <c r="BL1474" s="50"/>
    </row>
    <row r="1475" spans="3:64" x14ac:dyDescent="0.2">
      <c r="C1475" s="6"/>
      <c r="D1475" s="6"/>
      <c r="AA1475" s="50"/>
      <c r="AB1475" s="50"/>
      <c r="AC1475" s="50"/>
      <c r="AD1475" s="50"/>
      <c r="AE1475" s="50"/>
      <c r="AG1475" s="61"/>
      <c r="AN1475" s="50"/>
      <c r="AO1475" s="50"/>
      <c r="AP1475" s="50"/>
      <c r="AQ1475" s="50"/>
      <c r="AR1475" s="50"/>
      <c r="AS1475" s="50"/>
      <c r="AT1475" s="50"/>
      <c r="AU1475" s="50"/>
      <c r="AV1475" s="50"/>
      <c r="AX1475" s="50"/>
    </row>
    <row r="1476" spans="3:64" x14ac:dyDescent="0.2">
      <c r="C1476" s="6"/>
      <c r="D1476" s="6"/>
      <c r="AA1476" s="50"/>
      <c r="AB1476" s="50"/>
      <c r="AC1476" s="50"/>
      <c r="AD1476" s="50"/>
      <c r="AE1476" s="50"/>
      <c r="AG1476" s="61"/>
      <c r="AN1476" s="50"/>
      <c r="AO1476" s="50"/>
      <c r="AP1476" s="50"/>
      <c r="AQ1476" s="50"/>
      <c r="AR1476" s="50"/>
      <c r="AS1476" s="50"/>
      <c r="AT1476" s="50"/>
      <c r="AU1476" s="50"/>
      <c r="AV1476" s="50"/>
      <c r="AX1476" s="50"/>
    </row>
    <row r="1477" spans="3:64" x14ac:dyDescent="0.2">
      <c r="C1477" s="6"/>
      <c r="D1477" s="6"/>
      <c r="AA1477" s="50"/>
      <c r="AB1477" s="50"/>
      <c r="AC1477" s="50"/>
      <c r="AD1477" s="50"/>
      <c r="AE1477" s="50"/>
      <c r="AG1477" s="61"/>
      <c r="AN1477" s="50"/>
      <c r="AO1477" s="50"/>
      <c r="AP1477" s="50"/>
      <c r="AQ1477" s="50"/>
      <c r="AR1477" s="50"/>
      <c r="AS1477" s="50"/>
      <c r="AT1477" s="50"/>
      <c r="AU1477" s="50"/>
      <c r="AV1477" s="50"/>
      <c r="AW1477" s="50"/>
      <c r="AX1477" s="50"/>
      <c r="AY1477" s="50"/>
      <c r="AZ1477" s="50"/>
      <c r="BA1477" s="50"/>
      <c r="BB1477" s="50"/>
      <c r="BC1477" s="50"/>
      <c r="BD1477" s="50"/>
      <c r="BE1477" s="50"/>
      <c r="BF1477" s="50"/>
      <c r="BG1477" s="50"/>
      <c r="BH1477" s="50"/>
      <c r="BI1477" s="50"/>
      <c r="BJ1477" s="50"/>
      <c r="BK1477" s="50"/>
      <c r="BL1477" s="50"/>
    </row>
    <row r="1478" spans="3:64" x14ac:dyDescent="0.2">
      <c r="C1478" s="6"/>
      <c r="D1478" s="6"/>
      <c r="AA1478" s="50"/>
      <c r="AB1478" s="50"/>
      <c r="AC1478" s="50"/>
      <c r="AD1478" s="50"/>
      <c r="AE1478" s="50"/>
      <c r="AG1478" s="61"/>
      <c r="AN1478" s="50"/>
      <c r="AO1478" s="50"/>
      <c r="AP1478" s="50"/>
      <c r="AQ1478" s="50"/>
      <c r="AR1478" s="50"/>
      <c r="AS1478" s="50"/>
      <c r="AT1478" s="50"/>
      <c r="AU1478" s="50"/>
      <c r="AV1478" s="50"/>
      <c r="AW1478" s="50"/>
      <c r="AX1478" s="50"/>
      <c r="AY1478" s="50"/>
      <c r="AZ1478" s="50"/>
      <c r="BA1478" s="50"/>
      <c r="BB1478" s="50"/>
      <c r="BC1478" s="50"/>
      <c r="BD1478" s="50"/>
      <c r="BE1478" s="50"/>
      <c r="BF1478" s="50"/>
      <c r="BG1478" s="50"/>
      <c r="BH1478" s="50"/>
      <c r="BI1478" s="50"/>
      <c r="BJ1478" s="50"/>
      <c r="BK1478" s="50"/>
      <c r="BL1478" s="50"/>
    </row>
    <row r="1479" spans="3:64" x14ac:dyDescent="0.2">
      <c r="C1479" s="6"/>
      <c r="D1479" s="6"/>
      <c r="AA1479" s="50"/>
      <c r="AB1479" s="50"/>
      <c r="AC1479" s="50"/>
      <c r="AD1479" s="50"/>
      <c r="AE1479" s="50"/>
      <c r="AG1479" s="61"/>
      <c r="AN1479" s="50"/>
      <c r="AO1479" s="50"/>
      <c r="AP1479" s="50"/>
      <c r="AQ1479" s="50"/>
      <c r="AR1479" s="50"/>
      <c r="AS1479" s="50"/>
      <c r="AT1479" s="50"/>
      <c r="AU1479" s="50"/>
      <c r="AV1479" s="50"/>
      <c r="AW1479" s="50"/>
      <c r="AX1479" s="50"/>
      <c r="AY1479" s="50"/>
      <c r="AZ1479" s="50"/>
      <c r="BA1479" s="50"/>
      <c r="BB1479" s="50"/>
      <c r="BC1479" s="50"/>
      <c r="BD1479" s="50"/>
      <c r="BE1479" s="50"/>
      <c r="BF1479" s="50"/>
      <c r="BG1479" s="50"/>
      <c r="BH1479" s="50"/>
      <c r="BI1479" s="50"/>
      <c r="BJ1479" s="50"/>
      <c r="BK1479" s="50"/>
      <c r="BL1479" s="50"/>
    </row>
    <row r="1480" spans="3:64" x14ac:dyDescent="0.2">
      <c r="C1480" s="6"/>
      <c r="D1480" s="6"/>
      <c r="AA1480" s="50"/>
      <c r="AB1480" s="50"/>
      <c r="AC1480" s="50"/>
      <c r="AD1480" s="50"/>
      <c r="AE1480" s="50"/>
      <c r="AG1480" s="61"/>
      <c r="AN1480" s="50"/>
      <c r="AO1480" s="50"/>
      <c r="AP1480" s="50"/>
      <c r="AQ1480" s="50"/>
      <c r="AR1480" s="50"/>
      <c r="AS1480" s="50"/>
      <c r="AT1480" s="50"/>
      <c r="AU1480" s="50"/>
      <c r="AV1480" s="50"/>
      <c r="AW1480" s="50"/>
      <c r="AX1480" s="50"/>
      <c r="AY1480" s="50"/>
      <c r="AZ1480" s="50"/>
      <c r="BA1480" s="50"/>
      <c r="BB1480" s="50"/>
      <c r="BC1480" s="50"/>
      <c r="BD1480" s="50"/>
      <c r="BE1480" s="50"/>
      <c r="BF1480" s="50"/>
      <c r="BG1480" s="50"/>
      <c r="BH1480" s="50"/>
      <c r="BI1480" s="50"/>
      <c r="BJ1480" s="50"/>
      <c r="BK1480" s="50"/>
      <c r="BL1480" s="50"/>
    </row>
    <row r="1481" spans="3:64" x14ac:dyDescent="0.2">
      <c r="C1481" s="6"/>
      <c r="D1481" s="6"/>
      <c r="AA1481" s="50"/>
      <c r="AB1481" s="50"/>
      <c r="AC1481" s="50"/>
      <c r="AD1481" s="50"/>
      <c r="AE1481" s="50"/>
      <c r="AG1481" s="61"/>
      <c r="AN1481" s="50"/>
      <c r="AO1481" s="50"/>
      <c r="AP1481" s="50"/>
      <c r="AQ1481" s="50"/>
      <c r="AR1481" s="50"/>
      <c r="AS1481" s="50"/>
      <c r="AT1481" s="50"/>
      <c r="AU1481" s="50"/>
      <c r="AV1481" s="50"/>
    </row>
    <row r="1482" spans="3:64" x14ac:dyDescent="0.2">
      <c r="C1482" s="6"/>
      <c r="D1482" s="6"/>
      <c r="AA1482" s="50"/>
      <c r="AB1482" s="50"/>
      <c r="AC1482" s="50"/>
      <c r="AD1482" s="50"/>
      <c r="AE1482" s="50"/>
      <c r="AG1482" s="61"/>
      <c r="AN1482" s="50"/>
      <c r="AO1482" s="50"/>
      <c r="AP1482" s="50"/>
      <c r="AQ1482" s="50"/>
      <c r="AR1482" s="50"/>
      <c r="AS1482" s="50"/>
      <c r="AT1482" s="50"/>
      <c r="AU1482" s="50"/>
    </row>
    <row r="1483" spans="3:64" x14ac:dyDescent="0.2">
      <c r="C1483" s="6"/>
      <c r="D1483" s="6"/>
      <c r="AA1483" s="50"/>
      <c r="AB1483" s="50"/>
      <c r="AC1483" s="50"/>
      <c r="AD1483" s="50"/>
      <c r="AE1483" s="50"/>
      <c r="AG1483" s="61"/>
      <c r="AN1483" s="50"/>
      <c r="AO1483" s="50"/>
      <c r="AP1483" s="50"/>
      <c r="AQ1483" s="50"/>
      <c r="AR1483" s="50"/>
      <c r="AS1483" s="50"/>
      <c r="AT1483" s="50"/>
      <c r="AU1483" s="50"/>
    </row>
    <row r="1484" spans="3:64" x14ac:dyDescent="0.2">
      <c r="C1484" s="6"/>
      <c r="D1484" s="6"/>
      <c r="AA1484" s="50"/>
      <c r="AB1484" s="50"/>
      <c r="AC1484" s="50"/>
      <c r="AD1484" s="50"/>
      <c r="AE1484" s="50"/>
      <c r="AG1484" s="61"/>
      <c r="AN1484" s="50"/>
      <c r="AO1484" s="50"/>
      <c r="AP1484" s="50"/>
      <c r="AQ1484" s="50"/>
      <c r="AR1484" s="50"/>
      <c r="AS1484" s="50"/>
      <c r="AT1484" s="50"/>
      <c r="AU1484" s="50"/>
      <c r="AV1484" s="50"/>
    </row>
    <row r="1485" spans="3:64" x14ac:dyDescent="0.2">
      <c r="C1485" s="6"/>
      <c r="D1485" s="6"/>
      <c r="AA1485" s="50"/>
      <c r="AB1485" s="50"/>
      <c r="AC1485" s="50"/>
      <c r="AD1485" s="50"/>
      <c r="AE1485" s="50"/>
      <c r="AG1485" s="61"/>
      <c r="AN1485" s="50"/>
      <c r="AO1485" s="50"/>
      <c r="AP1485" s="50"/>
      <c r="AQ1485" s="50"/>
      <c r="AR1485" s="50"/>
      <c r="AS1485" s="50"/>
      <c r="AT1485" s="50"/>
      <c r="AU1485" s="50"/>
      <c r="AV1485" s="50"/>
      <c r="AW1485" s="50"/>
      <c r="AX1485" s="50"/>
      <c r="AY1485" s="50"/>
      <c r="AZ1485" s="50"/>
      <c r="BA1485" s="50"/>
      <c r="BB1485" s="50"/>
      <c r="BC1485" s="50"/>
      <c r="BD1485" s="50"/>
      <c r="BE1485" s="50"/>
      <c r="BF1485" s="50"/>
      <c r="BG1485" s="50"/>
      <c r="BH1485" s="50"/>
      <c r="BI1485" s="50"/>
      <c r="BJ1485" s="50"/>
      <c r="BK1485" s="50"/>
      <c r="BL1485" s="50"/>
    </row>
    <row r="1486" spans="3:64" x14ac:dyDescent="0.2">
      <c r="C1486" s="6"/>
      <c r="D1486" s="6"/>
      <c r="AA1486" s="50"/>
      <c r="AB1486" s="50"/>
      <c r="AC1486" s="50"/>
      <c r="AD1486" s="50"/>
      <c r="AE1486" s="50"/>
      <c r="AG1486" s="61"/>
      <c r="AN1486" s="50"/>
      <c r="AO1486" s="50"/>
      <c r="AP1486" s="50"/>
      <c r="AQ1486" s="50"/>
      <c r="AR1486" s="50"/>
      <c r="AS1486" s="50"/>
      <c r="AT1486" s="50"/>
      <c r="AU1486" s="50"/>
      <c r="AV1486" s="50"/>
      <c r="AW1486" s="50"/>
      <c r="AX1486" s="50"/>
      <c r="AY1486" s="50"/>
      <c r="AZ1486" s="50"/>
      <c r="BA1486" s="50"/>
      <c r="BB1486" s="50"/>
      <c r="BC1486" s="50"/>
      <c r="BD1486" s="50"/>
      <c r="BE1486" s="50"/>
      <c r="BF1486" s="50"/>
      <c r="BG1486" s="50"/>
      <c r="BH1486" s="50"/>
      <c r="BI1486" s="50"/>
      <c r="BJ1486" s="50"/>
      <c r="BK1486" s="50"/>
      <c r="BL1486" s="50"/>
    </row>
    <row r="1487" spans="3:64" x14ac:dyDescent="0.2">
      <c r="C1487" s="6"/>
      <c r="D1487" s="6"/>
      <c r="AA1487" s="50"/>
      <c r="AB1487" s="50"/>
      <c r="AC1487" s="50"/>
      <c r="AD1487" s="50"/>
      <c r="AE1487" s="50"/>
      <c r="AG1487" s="61"/>
      <c r="AN1487" s="50"/>
      <c r="AO1487" s="50"/>
      <c r="AP1487" s="50"/>
      <c r="AQ1487" s="50"/>
      <c r="AR1487" s="50"/>
      <c r="AS1487" s="50"/>
      <c r="AT1487" s="50"/>
      <c r="AU1487" s="50"/>
    </row>
    <row r="1488" spans="3:64" x14ac:dyDescent="0.2">
      <c r="C1488" s="6"/>
      <c r="D1488" s="6"/>
      <c r="AA1488" s="50"/>
      <c r="AB1488" s="50"/>
      <c r="AC1488" s="50"/>
      <c r="AD1488" s="50"/>
      <c r="AE1488" s="50"/>
      <c r="AG1488" s="61"/>
      <c r="AN1488" s="50"/>
      <c r="AO1488" s="50"/>
      <c r="AP1488" s="50"/>
      <c r="AQ1488" s="50"/>
      <c r="AR1488" s="50"/>
      <c r="AS1488" s="50"/>
      <c r="AT1488" s="50"/>
      <c r="AU1488" s="50"/>
      <c r="AV1488" s="50"/>
      <c r="AX1488" s="50"/>
    </row>
    <row r="1489" spans="3:64" x14ac:dyDescent="0.2">
      <c r="C1489" s="6"/>
      <c r="D1489" s="6"/>
      <c r="AA1489" s="50"/>
      <c r="AB1489" s="50"/>
      <c r="AC1489" s="50"/>
      <c r="AD1489" s="50"/>
      <c r="AE1489" s="50"/>
      <c r="AG1489" s="61"/>
      <c r="AN1489" s="50"/>
      <c r="AO1489" s="50"/>
      <c r="AP1489" s="50"/>
      <c r="AQ1489" s="50"/>
      <c r="AR1489" s="50"/>
      <c r="AS1489" s="50"/>
      <c r="AT1489" s="50"/>
      <c r="AU1489" s="50"/>
      <c r="AV1489" s="50"/>
    </row>
    <row r="1490" spans="3:64" x14ac:dyDescent="0.2">
      <c r="C1490" s="6"/>
      <c r="D1490" s="6"/>
      <c r="AA1490" s="50"/>
      <c r="AB1490" s="50"/>
      <c r="AC1490" s="50"/>
      <c r="AD1490" s="50"/>
      <c r="AE1490" s="50"/>
      <c r="AG1490" s="61"/>
      <c r="AN1490" s="50"/>
      <c r="AO1490" s="50"/>
      <c r="AP1490" s="50"/>
      <c r="AQ1490" s="50"/>
      <c r="AR1490" s="50"/>
      <c r="AS1490" s="50"/>
      <c r="AT1490" s="50"/>
      <c r="AU1490" s="50"/>
    </row>
    <row r="1491" spans="3:64" x14ac:dyDescent="0.2">
      <c r="C1491" s="6"/>
      <c r="D1491" s="6"/>
      <c r="AA1491" s="50"/>
      <c r="AB1491" s="50"/>
      <c r="AC1491" s="50"/>
      <c r="AD1491" s="50"/>
      <c r="AE1491" s="50"/>
      <c r="AG1491" s="61"/>
      <c r="AN1491" s="50"/>
      <c r="AO1491" s="50"/>
      <c r="AP1491" s="50"/>
      <c r="AQ1491" s="50"/>
      <c r="AR1491" s="50"/>
      <c r="AS1491" s="50"/>
      <c r="AT1491" s="50"/>
      <c r="AU1491" s="50"/>
    </row>
    <row r="1492" spans="3:64" x14ac:dyDescent="0.2">
      <c r="C1492" s="6"/>
      <c r="D1492" s="6"/>
      <c r="AA1492" s="50"/>
      <c r="AB1492" s="50"/>
      <c r="AC1492" s="50"/>
      <c r="AD1492" s="50"/>
      <c r="AE1492" s="50"/>
      <c r="AG1492" s="61"/>
      <c r="AN1492" s="50"/>
      <c r="AO1492" s="50"/>
      <c r="AP1492" s="50"/>
      <c r="AQ1492" s="50"/>
      <c r="AR1492" s="50"/>
      <c r="AS1492" s="50"/>
      <c r="AT1492" s="50"/>
      <c r="AU1492" s="50"/>
    </row>
    <row r="1493" spans="3:64" x14ac:dyDescent="0.2">
      <c r="C1493" s="6"/>
      <c r="D1493" s="6"/>
      <c r="AA1493" s="50"/>
      <c r="AB1493" s="50"/>
      <c r="AC1493" s="50"/>
      <c r="AD1493" s="50"/>
      <c r="AE1493" s="50"/>
      <c r="AG1493" s="61"/>
      <c r="AN1493" s="50"/>
      <c r="AO1493" s="50"/>
      <c r="AP1493" s="50"/>
      <c r="AQ1493" s="50"/>
      <c r="AR1493" s="50"/>
      <c r="AS1493" s="50"/>
      <c r="AT1493" s="50"/>
      <c r="AU1493" s="50"/>
    </row>
    <row r="1494" spans="3:64" x14ac:dyDescent="0.2">
      <c r="C1494" s="6"/>
      <c r="D1494" s="6"/>
      <c r="AA1494" s="50"/>
      <c r="AB1494" s="50"/>
      <c r="AC1494" s="50"/>
      <c r="AD1494" s="50"/>
      <c r="AE1494" s="50"/>
      <c r="AG1494" s="61"/>
      <c r="AN1494" s="50"/>
      <c r="AO1494" s="50"/>
      <c r="AP1494" s="50"/>
      <c r="AQ1494" s="50"/>
      <c r="AR1494" s="50"/>
      <c r="AS1494" s="50"/>
      <c r="AT1494" s="50"/>
      <c r="AU1494" s="50"/>
      <c r="AV1494" s="50"/>
      <c r="AW1494" s="50"/>
      <c r="AX1494" s="50"/>
      <c r="AY1494" s="50"/>
      <c r="AZ1494" s="50"/>
      <c r="BA1494" s="50"/>
      <c r="BB1494" s="50"/>
      <c r="BC1494" s="50"/>
      <c r="BD1494" s="50"/>
      <c r="BE1494" s="50"/>
      <c r="BF1494" s="50"/>
      <c r="BG1494" s="50"/>
      <c r="BH1494" s="50"/>
      <c r="BI1494" s="50"/>
      <c r="BJ1494" s="50"/>
      <c r="BK1494" s="50"/>
      <c r="BL1494" s="50"/>
    </row>
    <row r="1495" spans="3:64" x14ac:dyDescent="0.2">
      <c r="C1495" s="6"/>
      <c r="D1495" s="6"/>
      <c r="AA1495" s="50"/>
      <c r="AB1495" s="50"/>
      <c r="AC1495" s="50"/>
      <c r="AD1495" s="50"/>
      <c r="AE1495" s="50"/>
      <c r="AG1495" s="61"/>
      <c r="AN1495" s="50"/>
      <c r="AO1495" s="50"/>
      <c r="AP1495" s="50"/>
      <c r="AQ1495" s="50"/>
      <c r="AR1495" s="50"/>
      <c r="AS1495" s="50"/>
      <c r="AT1495" s="50"/>
      <c r="AU1495" s="50"/>
    </row>
    <row r="1496" spans="3:64" x14ac:dyDescent="0.2">
      <c r="C1496" s="6"/>
      <c r="D1496" s="6"/>
      <c r="AA1496" s="50"/>
      <c r="AB1496" s="50"/>
      <c r="AC1496" s="50"/>
      <c r="AD1496" s="50"/>
      <c r="AE1496" s="50"/>
      <c r="AG1496" s="61"/>
      <c r="AN1496" s="50"/>
      <c r="AO1496" s="50"/>
      <c r="AP1496" s="50"/>
      <c r="AQ1496" s="50"/>
      <c r="AR1496" s="50"/>
      <c r="AS1496" s="50"/>
      <c r="AT1496" s="50"/>
      <c r="AU1496" s="50"/>
      <c r="AV1496" s="50"/>
      <c r="AW1496" s="50"/>
      <c r="AX1496" s="50"/>
      <c r="AY1496" s="50"/>
      <c r="AZ1496" s="50"/>
      <c r="BA1496" s="50"/>
      <c r="BB1496" s="50"/>
      <c r="BC1496" s="50"/>
      <c r="BD1496" s="50"/>
      <c r="BE1496" s="50"/>
      <c r="BF1496" s="50"/>
      <c r="BG1496" s="50"/>
      <c r="BH1496" s="50"/>
      <c r="BI1496" s="50"/>
      <c r="BJ1496" s="50"/>
      <c r="BK1496" s="50"/>
      <c r="BL1496" s="50"/>
    </row>
    <row r="1497" spans="3:64" x14ac:dyDescent="0.2">
      <c r="C1497" s="6"/>
      <c r="D1497" s="6"/>
      <c r="AA1497" s="50"/>
      <c r="AB1497" s="50"/>
      <c r="AC1497" s="50"/>
      <c r="AD1497" s="50"/>
      <c r="AE1497" s="50"/>
      <c r="AG1497" s="61"/>
      <c r="AN1497" s="50"/>
      <c r="AO1497" s="50"/>
      <c r="AP1497" s="50"/>
      <c r="AQ1497" s="50"/>
      <c r="AR1497" s="50"/>
      <c r="AS1497" s="50"/>
      <c r="AT1497" s="50"/>
      <c r="AU1497" s="50"/>
      <c r="AV1497" s="50"/>
      <c r="AX1497" s="50"/>
    </row>
    <row r="1498" spans="3:64" x14ac:dyDescent="0.2">
      <c r="C1498" s="6"/>
      <c r="D1498" s="6"/>
      <c r="AA1498" s="50"/>
      <c r="AB1498" s="50"/>
      <c r="AC1498" s="50"/>
      <c r="AD1498" s="50"/>
      <c r="AE1498" s="50"/>
      <c r="AG1498" s="61"/>
      <c r="AN1498" s="50"/>
      <c r="AO1498" s="50"/>
      <c r="AP1498" s="50"/>
      <c r="AQ1498" s="50"/>
      <c r="AR1498" s="50"/>
      <c r="AS1498" s="50"/>
      <c r="AT1498" s="50"/>
      <c r="AU1498" s="50"/>
      <c r="AV1498" s="50"/>
    </row>
    <row r="1499" spans="3:64" x14ac:dyDescent="0.2">
      <c r="C1499" s="6"/>
      <c r="D1499" s="6"/>
      <c r="AA1499" s="50"/>
      <c r="AB1499" s="50"/>
      <c r="AC1499" s="50"/>
      <c r="AD1499" s="50"/>
      <c r="AE1499" s="50"/>
      <c r="AG1499" s="61"/>
      <c r="AN1499" s="50"/>
      <c r="AO1499" s="50"/>
      <c r="AP1499" s="50"/>
      <c r="AQ1499" s="50"/>
      <c r="AR1499" s="50"/>
      <c r="AS1499" s="50"/>
      <c r="AT1499" s="50"/>
      <c r="AU1499" s="50"/>
      <c r="AV1499" s="50"/>
    </row>
    <row r="1500" spans="3:64" x14ac:dyDescent="0.2">
      <c r="C1500" s="6"/>
      <c r="D1500" s="6"/>
      <c r="AA1500" s="50"/>
      <c r="AB1500" s="50"/>
      <c r="AC1500" s="50"/>
      <c r="AD1500" s="50"/>
      <c r="AE1500" s="50"/>
      <c r="AG1500" s="61"/>
      <c r="AN1500" s="50"/>
      <c r="AO1500" s="50"/>
      <c r="AP1500" s="50"/>
      <c r="AQ1500" s="50"/>
      <c r="AR1500" s="50"/>
      <c r="AS1500" s="50"/>
      <c r="AT1500" s="50"/>
      <c r="AU1500" s="50"/>
      <c r="AV1500" s="50"/>
      <c r="AX1500" s="50"/>
    </row>
    <row r="1501" spans="3:64" x14ac:dyDescent="0.2">
      <c r="C1501" s="6"/>
      <c r="D1501" s="6"/>
      <c r="AA1501" s="50"/>
      <c r="AB1501" s="50"/>
      <c r="AC1501" s="50"/>
      <c r="AD1501" s="50"/>
      <c r="AE1501" s="50"/>
      <c r="AG1501" s="61"/>
      <c r="AN1501" s="50"/>
      <c r="AO1501" s="50"/>
      <c r="AP1501" s="50"/>
      <c r="AQ1501" s="50"/>
      <c r="AR1501" s="50"/>
      <c r="AS1501" s="50"/>
      <c r="AT1501" s="50"/>
      <c r="AU1501" s="50"/>
      <c r="AV1501" s="50"/>
      <c r="AW1501" s="50"/>
      <c r="AX1501" s="50"/>
      <c r="AY1501" s="50"/>
      <c r="AZ1501" s="50"/>
      <c r="BA1501" s="50"/>
      <c r="BB1501" s="50"/>
      <c r="BC1501" s="50"/>
      <c r="BD1501" s="50"/>
      <c r="BE1501" s="50"/>
      <c r="BF1501" s="50"/>
      <c r="BG1501" s="50"/>
      <c r="BH1501" s="50"/>
      <c r="BI1501" s="50"/>
      <c r="BJ1501" s="50"/>
      <c r="BK1501" s="50"/>
      <c r="BL1501" s="50"/>
    </row>
    <row r="1502" spans="3:64" x14ac:dyDescent="0.2">
      <c r="C1502" s="6"/>
      <c r="D1502" s="6"/>
      <c r="AA1502" s="50"/>
      <c r="AB1502" s="50"/>
      <c r="AC1502" s="50"/>
      <c r="AD1502" s="50"/>
      <c r="AE1502" s="50"/>
      <c r="AG1502" s="61"/>
      <c r="AN1502" s="50"/>
      <c r="AO1502" s="50"/>
      <c r="AP1502" s="50"/>
      <c r="AQ1502" s="50"/>
      <c r="AR1502" s="50"/>
      <c r="AS1502" s="50"/>
      <c r="AT1502" s="50"/>
      <c r="AU1502" s="50"/>
      <c r="AV1502" s="50"/>
    </row>
    <row r="1503" spans="3:64" x14ac:dyDescent="0.2">
      <c r="C1503" s="6"/>
      <c r="D1503" s="6"/>
      <c r="AA1503" s="50"/>
      <c r="AB1503" s="50"/>
      <c r="AC1503" s="50"/>
      <c r="AD1503" s="50"/>
      <c r="AE1503" s="50"/>
      <c r="AG1503" s="61"/>
      <c r="AN1503" s="50"/>
      <c r="AO1503" s="50"/>
      <c r="AP1503" s="50"/>
      <c r="AQ1503" s="50"/>
      <c r="AR1503" s="50"/>
      <c r="AS1503" s="50"/>
      <c r="AT1503" s="50"/>
      <c r="AU1503" s="50"/>
      <c r="AV1503" s="50"/>
      <c r="AX1503" s="50"/>
    </row>
    <row r="1504" spans="3:64" x14ac:dyDescent="0.2">
      <c r="C1504" s="6"/>
      <c r="D1504" s="6"/>
      <c r="AA1504" s="50"/>
      <c r="AB1504" s="50"/>
      <c r="AC1504" s="50"/>
      <c r="AD1504" s="50"/>
      <c r="AE1504" s="50"/>
      <c r="AG1504" s="61"/>
      <c r="AN1504" s="50"/>
      <c r="AO1504" s="50"/>
      <c r="AP1504" s="50"/>
      <c r="AQ1504" s="50"/>
      <c r="AR1504" s="50"/>
      <c r="AS1504" s="50"/>
      <c r="AT1504" s="50"/>
      <c r="AU1504" s="50"/>
      <c r="AV1504" s="50"/>
      <c r="AW1504" s="50"/>
      <c r="AX1504" s="50"/>
      <c r="AY1504" s="50"/>
      <c r="AZ1504" s="50"/>
      <c r="BA1504" s="50"/>
      <c r="BB1504" s="50"/>
      <c r="BC1504" s="50"/>
      <c r="BD1504" s="50"/>
      <c r="BE1504" s="50"/>
      <c r="BF1504" s="50"/>
      <c r="BG1504" s="50"/>
      <c r="BH1504" s="50"/>
      <c r="BI1504" s="50"/>
      <c r="BJ1504" s="50"/>
      <c r="BK1504" s="50"/>
      <c r="BL1504" s="50"/>
    </row>
    <row r="1505" spans="3:64" x14ac:dyDescent="0.2">
      <c r="C1505" s="6"/>
      <c r="D1505" s="6"/>
      <c r="AA1505" s="50"/>
      <c r="AB1505" s="50"/>
      <c r="AC1505" s="50"/>
      <c r="AD1505" s="50"/>
      <c r="AE1505" s="50"/>
      <c r="AG1505" s="61"/>
      <c r="AN1505" s="50"/>
      <c r="AO1505" s="50"/>
      <c r="AP1505" s="50"/>
      <c r="AQ1505" s="50"/>
      <c r="AR1505" s="50"/>
      <c r="AS1505" s="50"/>
      <c r="AT1505" s="50"/>
      <c r="AU1505" s="50"/>
      <c r="AV1505" s="50"/>
    </row>
    <row r="1506" spans="3:64" x14ac:dyDescent="0.2">
      <c r="C1506" s="6"/>
      <c r="D1506" s="6"/>
      <c r="AA1506" s="50"/>
      <c r="AB1506" s="50"/>
      <c r="AC1506" s="50"/>
      <c r="AD1506" s="50"/>
      <c r="AE1506" s="50"/>
      <c r="AG1506" s="61"/>
      <c r="AN1506" s="50"/>
      <c r="AO1506" s="50"/>
      <c r="AP1506" s="50"/>
      <c r="AQ1506" s="50"/>
      <c r="AR1506" s="50"/>
      <c r="AS1506" s="50"/>
      <c r="AT1506" s="50"/>
      <c r="AU1506" s="50"/>
      <c r="AV1506" s="50"/>
    </row>
    <row r="1507" spans="3:64" x14ac:dyDescent="0.2">
      <c r="C1507" s="6"/>
      <c r="D1507" s="6"/>
      <c r="AA1507" s="50"/>
      <c r="AB1507" s="50"/>
      <c r="AC1507" s="50"/>
      <c r="AD1507" s="50"/>
      <c r="AE1507" s="50"/>
      <c r="AG1507" s="61"/>
      <c r="AN1507" s="50"/>
      <c r="AO1507" s="50"/>
      <c r="AP1507" s="50"/>
      <c r="AQ1507" s="50"/>
      <c r="AR1507" s="50"/>
      <c r="AS1507" s="50"/>
      <c r="AT1507" s="50"/>
      <c r="AU1507" s="50"/>
      <c r="AV1507" s="50"/>
      <c r="AX1507" s="50"/>
      <c r="AY1507" s="50"/>
      <c r="AZ1507" s="50"/>
      <c r="BA1507" s="50"/>
      <c r="BB1507" s="50"/>
      <c r="BC1507" s="50"/>
      <c r="BD1507" s="50"/>
      <c r="BE1507" s="50"/>
      <c r="BF1507" s="50"/>
      <c r="BG1507" s="50"/>
      <c r="BH1507" s="50"/>
      <c r="BI1507" s="50"/>
      <c r="BJ1507" s="50"/>
      <c r="BK1507" s="50"/>
      <c r="BL1507" s="50"/>
    </row>
    <row r="1508" spans="3:64" x14ac:dyDescent="0.2">
      <c r="C1508" s="6"/>
      <c r="D1508" s="6"/>
      <c r="AA1508" s="50"/>
      <c r="AB1508" s="50"/>
      <c r="AC1508" s="50"/>
      <c r="AD1508" s="50"/>
      <c r="AE1508" s="50"/>
      <c r="AG1508" s="61"/>
      <c r="AN1508" s="50"/>
      <c r="AO1508" s="50"/>
      <c r="AP1508" s="50"/>
      <c r="AQ1508" s="50"/>
      <c r="AR1508" s="50"/>
      <c r="AS1508" s="50"/>
      <c r="AT1508" s="50"/>
      <c r="AU1508" s="50"/>
      <c r="AV1508" s="50"/>
    </row>
    <row r="1509" spans="3:64" x14ac:dyDescent="0.2">
      <c r="C1509" s="6"/>
      <c r="D1509" s="6"/>
      <c r="AA1509" s="50"/>
      <c r="AB1509" s="50"/>
      <c r="AC1509" s="50"/>
      <c r="AD1509" s="50"/>
      <c r="AE1509" s="50"/>
      <c r="AG1509" s="61"/>
      <c r="AN1509" s="50"/>
      <c r="AO1509" s="50"/>
      <c r="AP1509" s="50"/>
      <c r="AQ1509" s="50"/>
      <c r="AR1509" s="50"/>
      <c r="AS1509" s="50"/>
      <c r="AT1509" s="50"/>
      <c r="AU1509" s="50"/>
      <c r="AV1509" s="50"/>
      <c r="AX1509" s="50"/>
      <c r="AY1509" s="50"/>
      <c r="AZ1509" s="50"/>
      <c r="BA1509" s="50"/>
      <c r="BB1509" s="50"/>
      <c r="BC1509" s="50"/>
      <c r="BD1509" s="50"/>
      <c r="BE1509" s="50"/>
      <c r="BF1509" s="50"/>
      <c r="BG1509" s="50"/>
      <c r="BH1509" s="50"/>
      <c r="BI1509" s="50"/>
      <c r="BJ1509" s="50"/>
      <c r="BK1509" s="50"/>
      <c r="BL1509" s="50"/>
    </row>
    <row r="1510" spans="3:64" x14ac:dyDescent="0.2">
      <c r="C1510" s="6"/>
      <c r="D1510" s="6"/>
      <c r="AA1510" s="50"/>
      <c r="AB1510" s="50"/>
      <c r="AC1510" s="50"/>
      <c r="AD1510" s="50"/>
      <c r="AE1510" s="50"/>
      <c r="AG1510" s="61"/>
      <c r="AN1510" s="50"/>
      <c r="AO1510" s="50"/>
      <c r="AP1510" s="50"/>
      <c r="AQ1510" s="50"/>
      <c r="AR1510" s="50"/>
      <c r="AS1510" s="50"/>
      <c r="AT1510" s="50"/>
      <c r="AU1510" s="50"/>
    </row>
    <row r="1511" spans="3:64" x14ac:dyDescent="0.2">
      <c r="C1511" s="6"/>
      <c r="D1511" s="6"/>
      <c r="AA1511" s="50"/>
      <c r="AB1511" s="50"/>
      <c r="AC1511" s="50"/>
      <c r="AD1511" s="50"/>
      <c r="AE1511" s="50"/>
      <c r="AG1511" s="61"/>
      <c r="AN1511" s="50"/>
      <c r="AO1511" s="50"/>
      <c r="AP1511" s="50"/>
      <c r="AQ1511" s="50"/>
      <c r="AR1511" s="50"/>
      <c r="AS1511" s="50"/>
      <c r="AT1511" s="50"/>
      <c r="AU1511" s="50"/>
      <c r="AV1511" s="50"/>
      <c r="AX1511" s="50"/>
    </row>
    <row r="1512" spans="3:64" x14ac:dyDescent="0.2">
      <c r="C1512" s="6"/>
      <c r="D1512" s="6"/>
      <c r="AA1512" s="50"/>
      <c r="AB1512" s="50"/>
      <c r="AC1512" s="50"/>
      <c r="AD1512" s="50"/>
      <c r="AE1512" s="50"/>
      <c r="AG1512" s="61"/>
      <c r="AN1512" s="50"/>
      <c r="AO1512" s="50"/>
      <c r="AP1512" s="50"/>
      <c r="AQ1512" s="50"/>
      <c r="AR1512" s="50"/>
      <c r="AS1512" s="50"/>
      <c r="AT1512" s="50"/>
      <c r="AU1512" s="50"/>
    </row>
    <row r="1513" spans="3:64" x14ac:dyDescent="0.2">
      <c r="C1513" s="6"/>
      <c r="D1513" s="6"/>
      <c r="AA1513" s="50"/>
      <c r="AB1513" s="50"/>
      <c r="AC1513" s="50"/>
      <c r="AD1513" s="50"/>
      <c r="AE1513" s="50"/>
      <c r="AG1513" s="61"/>
      <c r="AN1513" s="50"/>
      <c r="AO1513" s="50"/>
      <c r="AP1513" s="50"/>
      <c r="AQ1513" s="50"/>
      <c r="AR1513" s="50"/>
      <c r="AS1513" s="50"/>
      <c r="AT1513" s="50"/>
      <c r="AU1513" s="50"/>
      <c r="AV1513" s="50"/>
    </row>
    <row r="1514" spans="3:64" x14ac:dyDescent="0.2">
      <c r="C1514" s="6"/>
      <c r="D1514" s="6"/>
      <c r="AA1514" s="50"/>
      <c r="AB1514" s="50"/>
      <c r="AC1514" s="50"/>
      <c r="AD1514" s="50"/>
      <c r="AE1514" s="50"/>
      <c r="AG1514" s="61"/>
      <c r="AN1514" s="50"/>
      <c r="AO1514" s="50"/>
      <c r="AP1514" s="50"/>
      <c r="AQ1514" s="50"/>
      <c r="AR1514" s="50"/>
      <c r="AS1514" s="50"/>
      <c r="AT1514" s="50"/>
      <c r="AU1514" s="50"/>
      <c r="AV1514" s="50"/>
      <c r="AW1514" s="50"/>
      <c r="AX1514" s="50"/>
      <c r="AY1514" s="50"/>
      <c r="AZ1514" s="50"/>
      <c r="BA1514" s="50"/>
      <c r="BB1514" s="50"/>
      <c r="BC1514" s="50"/>
      <c r="BD1514" s="50"/>
      <c r="BE1514" s="50"/>
      <c r="BF1514" s="50"/>
      <c r="BG1514" s="50"/>
      <c r="BH1514" s="50"/>
      <c r="BI1514" s="50"/>
      <c r="BJ1514" s="50"/>
      <c r="BK1514" s="50"/>
      <c r="BL1514" s="50"/>
    </row>
    <row r="1515" spans="3:64" x14ac:dyDescent="0.2">
      <c r="C1515" s="6"/>
      <c r="D1515" s="6"/>
      <c r="AA1515" s="50"/>
      <c r="AB1515" s="50"/>
      <c r="AC1515" s="50"/>
      <c r="AD1515" s="50"/>
      <c r="AE1515" s="50"/>
      <c r="AG1515" s="61"/>
      <c r="AN1515" s="50"/>
      <c r="AO1515" s="50"/>
      <c r="AP1515" s="50"/>
      <c r="AQ1515" s="50"/>
      <c r="AR1515" s="50"/>
      <c r="AS1515" s="50"/>
      <c r="AT1515" s="50"/>
      <c r="AU1515" s="50"/>
    </row>
    <row r="1516" spans="3:64" x14ac:dyDescent="0.2">
      <c r="C1516" s="6"/>
      <c r="D1516" s="6"/>
      <c r="AA1516" s="50"/>
      <c r="AB1516" s="50"/>
      <c r="AC1516" s="50"/>
      <c r="AD1516" s="50"/>
      <c r="AE1516" s="50"/>
      <c r="AG1516" s="61"/>
      <c r="AN1516" s="50"/>
      <c r="AO1516" s="50"/>
      <c r="AP1516" s="50"/>
      <c r="AQ1516" s="50"/>
      <c r="AR1516" s="50"/>
      <c r="AS1516" s="50"/>
      <c r="AT1516" s="50"/>
      <c r="AU1516" s="50"/>
      <c r="AV1516" s="50"/>
      <c r="AX1516" s="50"/>
    </row>
    <row r="1517" spans="3:64" x14ac:dyDescent="0.2">
      <c r="C1517" s="6"/>
      <c r="D1517" s="6"/>
      <c r="AA1517" s="50"/>
      <c r="AB1517" s="50"/>
      <c r="AC1517" s="50"/>
      <c r="AD1517" s="50"/>
      <c r="AE1517" s="50"/>
      <c r="AG1517" s="61"/>
      <c r="AN1517" s="50"/>
      <c r="AO1517" s="50"/>
      <c r="AP1517" s="50"/>
      <c r="AQ1517" s="50"/>
      <c r="AR1517" s="50"/>
      <c r="AS1517" s="50"/>
      <c r="AT1517" s="50"/>
      <c r="AU1517" s="50"/>
      <c r="AV1517" s="50"/>
      <c r="AW1517" s="50"/>
      <c r="AX1517" s="50"/>
      <c r="AY1517" s="50"/>
      <c r="AZ1517" s="50"/>
      <c r="BA1517" s="50"/>
      <c r="BB1517" s="50"/>
      <c r="BC1517" s="50"/>
      <c r="BD1517" s="50"/>
      <c r="BE1517" s="50"/>
      <c r="BF1517" s="50"/>
      <c r="BG1517" s="50"/>
      <c r="BH1517" s="50"/>
      <c r="BI1517" s="50"/>
      <c r="BJ1517" s="50"/>
      <c r="BK1517" s="50"/>
      <c r="BL1517" s="50"/>
    </row>
    <row r="1518" spans="3:64" x14ac:dyDescent="0.2">
      <c r="C1518" s="6"/>
      <c r="D1518" s="6"/>
      <c r="AA1518" s="50"/>
      <c r="AB1518" s="50"/>
      <c r="AC1518" s="50"/>
      <c r="AD1518" s="50"/>
      <c r="AE1518" s="50"/>
      <c r="AG1518" s="61"/>
      <c r="AN1518" s="50"/>
      <c r="AO1518" s="50"/>
      <c r="AP1518" s="50"/>
      <c r="AQ1518" s="50"/>
      <c r="AR1518" s="50"/>
      <c r="AS1518" s="50"/>
      <c r="AT1518" s="50"/>
      <c r="AU1518" s="50"/>
      <c r="AV1518" s="50"/>
      <c r="AW1518" s="50"/>
      <c r="AX1518" s="50"/>
      <c r="AY1518" s="50"/>
      <c r="AZ1518" s="50"/>
      <c r="BA1518" s="50"/>
      <c r="BB1518" s="50"/>
      <c r="BC1518" s="50"/>
      <c r="BD1518" s="50"/>
      <c r="BE1518" s="50"/>
      <c r="BF1518" s="50"/>
      <c r="BG1518" s="50"/>
      <c r="BH1518" s="50"/>
      <c r="BI1518" s="50"/>
      <c r="BJ1518" s="50"/>
      <c r="BK1518" s="50"/>
      <c r="BL1518" s="50"/>
    </row>
    <row r="1519" spans="3:64" x14ac:dyDescent="0.2">
      <c r="C1519" s="6"/>
      <c r="D1519" s="6"/>
      <c r="AA1519" s="50"/>
      <c r="AB1519" s="50"/>
      <c r="AC1519" s="50"/>
      <c r="AD1519" s="50"/>
      <c r="AE1519" s="50"/>
      <c r="AG1519" s="61"/>
      <c r="AN1519" s="50"/>
      <c r="AO1519" s="50"/>
      <c r="AP1519" s="50"/>
      <c r="AQ1519" s="50"/>
      <c r="AR1519" s="50"/>
      <c r="AS1519" s="50"/>
      <c r="AT1519" s="50"/>
      <c r="AU1519" s="50"/>
      <c r="AV1519" s="50"/>
      <c r="AW1519" s="50"/>
      <c r="AX1519" s="50"/>
      <c r="AY1519" s="50"/>
      <c r="AZ1519" s="50"/>
      <c r="BA1519" s="50"/>
      <c r="BB1519" s="50"/>
      <c r="BC1519" s="50"/>
      <c r="BD1519" s="50"/>
      <c r="BE1519" s="50"/>
      <c r="BF1519" s="50"/>
      <c r="BG1519" s="50"/>
      <c r="BH1519" s="50"/>
      <c r="BI1519" s="50"/>
      <c r="BJ1519" s="50"/>
      <c r="BK1519" s="50"/>
      <c r="BL1519" s="50"/>
    </row>
    <row r="1520" spans="3:64" x14ac:dyDescent="0.2">
      <c r="C1520" s="6"/>
      <c r="D1520" s="6"/>
      <c r="AA1520" s="50"/>
      <c r="AB1520" s="50"/>
      <c r="AC1520" s="50"/>
      <c r="AD1520" s="50"/>
      <c r="AE1520" s="50"/>
      <c r="AG1520" s="61"/>
      <c r="AN1520" s="50"/>
      <c r="AO1520" s="50"/>
      <c r="AP1520" s="50"/>
      <c r="AQ1520" s="50"/>
      <c r="AR1520" s="50"/>
      <c r="AS1520" s="50"/>
      <c r="AT1520" s="50"/>
      <c r="AU1520" s="50"/>
      <c r="AV1520" s="50"/>
    </row>
    <row r="1521" spans="3:64" x14ac:dyDescent="0.2">
      <c r="C1521" s="6"/>
      <c r="D1521" s="6"/>
      <c r="AA1521" s="50"/>
      <c r="AB1521" s="50"/>
      <c r="AC1521" s="50"/>
      <c r="AD1521" s="50"/>
      <c r="AE1521" s="50"/>
      <c r="AG1521" s="61"/>
      <c r="AN1521" s="50"/>
      <c r="AO1521" s="50"/>
      <c r="AP1521" s="50"/>
      <c r="AQ1521" s="50"/>
      <c r="AR1521" s="50"/>
      <c r="AS1521" s="50"/>
      <c r="AT1521" s="50"/>
      <c r="AU1521" s="50"/>
      <c r="AV1521" s="50"/>
    </row>
    <row r="1522" spans="3:64" x14ac:dyDescent="0.2">
      <c r="C1522" s="6"/>
      <c r="D1522" s="6"/>
      <c r="AA1522" s="50"/>
      <c r="AB1522" s="50"/>
      <c r="AC1522" s="50"/>
      <c r="AD1522" s="50"/>
      <c r="AE1522" s="50"/>
      <c r="AG1522" s="61"/>
      <c r="AN1522" s="50"/>
      <c r="AO1522" s="50"/>
      <c r="AP1522" s="50"/>
      <c r="AQ1522" s="50"/>
      <c r="AR1522" s="50"/>
      <c r="AS1522" s="50"/>
      <c r="AT1522" s="50"/>
      <c r="AU1522" s="50"/>
      <c r="AV1522" s="50"/>
      <c r="AX1522" s="50"/>
      <c r="AY1522" s="50"/>
      <c r="AZ1522" s="50"/>
      <c r="BA1522" s="50"/>
      <c r="BB1522" s="50"/>
      <c r="BC1522" s="50"/>
      <c r="BD1522" s="50"/>
      <c r="BE1522" s="50"/>
      <c r="BF1522" s="50"/>
      <c r="BG1522" s="50"/>
      <c r="BH1522" s="50"/>
      <c r="BI1522" s="50"/>
      <c r="BJ1522" s="50"/>
      <c r="BK1522" s="50"/>
      <c r="BL1522" s="50"/>
    </row>
    <row r="1523" spans="3:64" x14ac:dyDescent="0.2">
      <c r="C1523" s="6"/>
      <c r="D1523" s="6"/>
      <c r="AA1523" s="50"/>
      <c r="AB1523" s="50"/>
      <c r="AC1523" s="50"/>
      <c r="AD1523" s="50"/>
      <c r="AE1523" s="50"/>
      <c r="AG1523" s="61"/>
      <c r="AN1523" s="50"/>
      <c r="AO1523" s="50"/>
      <c r="AP1523" s="50"/>
      <c r="AQ1523" s="50"/>
      <c r="AR1523" s="50"/>
      <c r="AS1523" s="50"/>
      <c r="AT1523" s="50"/>
      <c r="AU1523" s="50"/>
      <c r="AV1523" s="50"/>
    </row>
    <row r="1524" spans="3:64" x14ac:dyDescent="0.2">
      <c r="C1524" s="6"/>
      <c r="D1524" s="6"/>
      <c r="AA1524" s="50"/>
      <c r="AB1524" s="50"/>
      <c r="AC1524" s="50"/>
      <c r="AD1524" s="50"/>
      <c r="AE1524" s="50"/>
      <c r="AG1524" s="61"/>
      <c r="AN1524" s="50"/>
      <c r="AO1524" s="50"/>
      <c r="AP1524" s="50"/>
      <c r="AQ1524" s="50"/>
      <c r="AR1524" s="50"/>
      <c r="AS1524" s="50"/>
      <c r="AT1524" s="50"/>
      <c r="AU1524" s="50"/>
      <c r="AV1524" s="50"/>
      <c r="AX1524" s="50"/>
      <c r="AY1524" s="50"/>
      <c r="AZ1524" s="50"/>
      <c r="BA1524" s="50"/>
      <c r="BB1524" s="50"/>
      <c r="BC1524" s="50"/>
      <c r="BD1524" s="50"/>
      <c r="BE1524" s="50"/>
      <c r="BF1524" s="50"/>
      <c r="BG1524" s="50"/>
      <c r="BH1524" s="50"/>
      <c r="BI1524" s="50"/>
      <c r="BJ1524" s="50"/>
      <c r="BK1524" s="50"/>
      <c r="BL1524" s="50"/>
    </row>
    <row r="1525" spans="3:64" x14ac:dyDescent="0.2">
      <c r="C1525" s="6"/>
      <c r="D1525" s="6"/>
      <c r="AA1525" s="50"/>
      <c r="AB1525" s="50"/>
      <c r="AC1525" s="50"/>
      <c r="AD1525" s="50"/>
      <c r="AE1525" s="50"/>
      <c r="AG1525" s="61"/>
      <c r="AN1525" s="50"/>
      <c r="AO1525" s="50"/>
      <c r="AP1525" s="50"/>
      <c r="AQ1525" s="50"/>
      <c r="AR1525" s="50"/>
      <c r="AS1525" s="50"/>
      <c r="AT1525" s="50"/>
      <c r="AU1525" s="50"/>
      <c r="AV1525" s="50"/>
    </row>
    <row r="1526" spans="3:64" x14ac:dyDescent="0.2">
      <c r="C1526" s="6"/>
      <c r="D1526" s="6"/>
      <c r="AA1526" s="50"/>
      <c r="AB1526" s="50"/>
      <c r="AC1526" s="50"/>
      <c r="AD1526" s="50"/>
      <c r="AE1526" s="50"/>
      <c r="AG1526" s="61"/>
      <c r="AN1526" s="50"/>
      <c r="AO1526" s="50"/>
      <c r="AP1526" s="50"/>
      <c r="AQ1526" s="50"/>
      <c r="AR1526" s="50"/>
      <c r="AS1526" s="50"/>
      <c r="AT1526" s="50"/>
      <c r="AU1526" s="50"/>
      <c r="AV1526" s="50"/>
    </row>
    <row r="1527" spans="3:64" x14ac:dyDescent="0.2">
      <c r="C1527" s="6"/>
      <c r="D1527" s="6"/>
      <c r="AA1527" s="50"/>
      <c r="AB1527" s="50"/>
      <c r="AC1527" s="50"/>
      <c r="AD1527" s="50"/>
      <c r="AE1527" s="50"/>
      <c r="AG1527" s="61"/>
      <c r="AN1527" s="50"/>
      <c r="AO1527" s="50"/>
      <c r="AP1527" s="50"/>
      <c r="AQ1527" s="50"/>
      <c r="AR1527" s="50"/>
      <c r="AS1527" s="50"/>
      <c r="AT1527" s="50"/>
      <c r="AU1527" s="50"/>
      <c r="AV1527" s="50"/>
      <c r="AX1527" s="50"/>
    </row>
    <row r="1528" spans="3:64" x14ac:dyDescent="0.2">
      <c r="C1528" s="6"/>
      <c r="D1528" s="6"/>
      <c r="AA1528" s="50"/>
      <c r="AB1528" s="50"/>
      <c r="AC1528" s="50"/>
      <c r="AD1528" s="50"/>
      <c r="AE1528" s="50"/>
      <c r="AG1528" s="61"/>
      <c r="AN1528" s="50"/>
      <c r="AO1528" s="50"/>
      <c r="AP1528" s="50"/>
      <c r="AQ1528" s="50"/>
      <c r="AR1528" s="50"/>
      <c r="AS1528" s="50"/>
      <c r="AT1528" s="50"/>
      <c r="AU1528" s="50"/>
      <c r="AV1528" s="50"/>
    </row>
    <row r="1529" spans="3:64" x14ac:dyDescent="0.2">
      <c r="C1529" s="6"/>
      <c r="D1529" s="6"/>
      <c r="AA1529" s="50"/>
      <c r="AB1529" s="50"/>
      <c r="AC1529" s="50"/>
      <c r="AD1529" s="50"/>
      <c r="AE1529" s="50"/>
      <c r="AG1529" s="61"/>
      <c r="AN1529" s="50"/>
      <c r="AO1529" s="50"/>
      <c r="AP1529" s="50"/>
      <c r="AQ1529" s="50"/>
      <c r="AR1529" s="50"/>
      <c r="AS1529" s="50"/>
      <c r="AT1529" s="50"/>
      <c r="AU1529" s="50"/>
      <c r="AV1529" s="50"/>
      <c r="AX1529" s="50"/>
    </row>
    <row r="1530" spans="3:64" x14ac:dyDescent="0.2">
      <c r="C1530" s="6"/>
      <c r="D1530" s="6"/>
      <c r="AA1530" s="50"/>
      <c r="AB1530" s="50"/>
      <c r="AC1530" s="50"/>
      <c r="AD1530" s="50"/>
      <c r="AE1530" s="50"/>
      <c r="AG1530" s="61"/>
      <c r="AN1530" s="50"/>
      <c r="AO1530" s="50"/>
      <c r="AP1530" s="50"/>
      <c r="AQ1530" s="50"/>
      <c r="AR1530" s="50"/>
      <c r="AS1530" s="50"/>
      <c r="AT1530" s="50"/>
      <c r="AU1530" s="50"/>
      <c r="AV1530" s="50"/>
    </row>
    <row r="1531" spans="3:64" x14ac:dyDescent="0.2">
      <c r="C1531" s="6"/>
      <c r="D1531" s="6"/>
      <c r="AA1531" s="50"/>
      <c r="AB1531" s="50"/>
      <c r="AC1531" s="50"/>
      <c r="AD1531" s="50"/>
      <c r="AE1531" s="50"/>
      <c r="AG1531" s="61"/>
      <c r="AN1531" s="50"/>
      <c r="AO1531" s="50"/>
      <c r="AP1531" s="50"/>
      <c r="AQ1531" s="50"/>
      <c r="AR1531" s="50"/>
      <c r="AS1531" s="50"/>
      <c r="AT1531" s="50"/>
      <c r="AU1531" s="50"/>
      <c r="AV1531" s="50"/>
    </row>
    <row r="1532" spans="3:64" x14ac:dyDescent="0.2">
      <c r="C1532" s="6"/>
      <c r="D1532" s="6"/>
      <c r="AA1532" s="50"/>
      <c r="AB1532" s="50"/>
      <c r="AC1532" s="50"/>
      <c r="AD1532" s="50"/>
      <c r="AE1532" s="50"/>
      <c r="AG1532" s="61"/>
      <c r="AN1532" s="50"/>
      <c r="AO1532" s="50"/>
      <c r="AP1532" s="50"/>
      <c r="AQ1532" s="50"/>
      <c r="AR1532" s="50"/>
      <c r="AS1532" s="50"/>
      <c r="AT1532" s="50"/>
      <c r="AU1532" s="50"/>
      <c r="AV1532" s="50"/>
    </row>
    <row r="1533" spans="3:64" x14ac:dyDescent="0.2">
      <c r="C1533" s="6"/>
      <c r="D1533" s="6"/>
      <c r="AA1533" s="50"/>
      <c r="AB1533" s="50"/>
      <c r="AC1533" s="50"/>
      <c r="AD1533" s="50"/>
      <c r="AE1533" s="50"/>
      <c r="AG1533" s="61"/>
      <c r="AN1533" s="50"/>
      <c r="AO1533" s="50"/>
      <c r="AP1533" s="50"/>
      <c r="AQ1533" s="50"/>
      <c r="AR1533" s="50"/>
      <c r="AS1533" s="50"/>
      <c r="AT1533" s="50"/>
      <c r="AU1533" s="50"/>
    </row>
    <row r="1534" spans="3:64" x14ac:dyDescent="0.2">
      <c r="C1534" s="6"/>
      <c r="D1534" s="6"/>
      <c r="AA1534" s="50"/>
      <c r="AB1534" s="50"/>
      <c r="AC1534" s="50"/>
      <c r="AD1534" s="50"/>
      <c r="AE1534" s="50"/>
      <c r="AG1534" s="61"/>
      <c r="AN1534" s="50"/>
      <c r="AO1534" s="50"/>
      <c r="AP1534" s="50"/>
      <c r="AQ1534" s="50"/>
      <c r="AR1534" s="50"/>
      <c r="AS1534" s="50"/>
      <c r="AT1534" s="50"/>
      <c r="AU1534" s="50"/>
      <c r="AV1534" s="50"/>
    </row>
    <row r="1535" spans="3:64" x14ac:dyDescent="0.2">
      <c r="C1535" s="6"/>
      <c r="D1535" s="6"/>
      <c r="AA1535" s="50"/>
      <c r="AB1535" s="50"/>
      <c r="AC1535" s="50"/>
      <c r="AD1535" s="50"/>
      <c r="AE1535" s="50"/>
      <c r="AG1535" s="61"/>
      <c r="AN1535" s="50"/>
      <c r="AO1535" s="50"/>
      <c r="AP1535" s="50"/>
      <c r="AQ1535" s="50"/>
      <c r="AR1535" s="50"/>
      <c r="AS1535" s="50"/>
      <c r="AT1535" s="50"/>
      <c r="AU1535" s="50"/>
      <c r="AV1535" s="50"/>
      <c r="AW1535" s="50"/>
      <c r="AX1535" s="50"/>
      <c r="AY1535" s="50"/>
      <c r="AZ1535" s="50"/>
      <c r="BA1535" s="50"/>
      <c r="BB1535" s="50"/>
      <c r="BC1535" s="50"/>
      <c r="BD1535" s="50"/>
      <c r="BE1535" s="50"/>
      <c r="BF1535" s="50"/>
      <c r="BG1535" s="50"/>
      <c r="BH1535" s="50"/>
      <c r="BI1535" s="50"/>
      <c r="BJ1535" s="50"/>
      <c r="BK1535" s="50"/>
      <c r="BL1535" s="50"/>
    </row>
    <row r="1536" spans="3:64" x14ac:dyDescent="0.2">
      <c r="C1536" s="6"/>
      <c r="D1536" s="6"/>
      <c r="AA1536" s="50"/>
      <c r="AB1536" s="50"/>
      <c r="AC1536" s="50"/>
      <c r="AD1536" s="50"/>
      <c r="AE1536" s="50"/>
      <c r="AG1536" s="61"/>
      <c r="AN1536" s="50"/>
      <c r="AO1536" s="50"/>
      <c r="AP1536" s="50"/>
      <c r="AQ1536" s="50"/>
      <c r="AR1536" s="50"/>
      <c r="AS1536" s="50"/>
      <c r="AT1536" s="50"/>
      <c r="AU1536" s="50"/>
    </row>
    <row r="1537" spans="3:64" x14ac:dyDescent="0.2">
      <c r="C1537" s="6"/>
      <c r="D1537" s="6"/>
      <c r="AA1537" s="50"/>
      <c r="AB1537" s="50"/>
      <c r="AC1537" s="50"/>
      <c r="AD1537" s="50"/>
      <c r="AE1537" s="50"/>
      <c r="AG1537" s="61"/>
      <c r="AN1537" s="50"/>
      <c r="AO1537" s="50"/>
      <c r="AP1537" s="50"/>
      <c r="AQ1537" s="50"/>
      <c r="AR1537" s="50"/>
      <c r="AS1537" s="50"/>
      <c r="AT1537" s="50"/>
      <c r="AU1537" s="50"/>
    </row>
    <row r="1538" spans="3:64" x14ac:dyDescent="0.2">
      <c r="C1538" s="6"/>
      <c r="D1538" s="6"/>
      <c r="AA1538" s="50"/>
      <c r="AB1538" s="50"/>
      <c r="AC1538" s="50"/>
      <c r="AD1538" s="50"/>
      <c r="AE1538" s="50"/>
      <c r="AG1538" s="61"/>
      <c r="AN1538" s="50"/>
      <c r="AO1538" s="50"/>
      <c r="AP1538" s="50"/>
      <c r="AQ1538" s="50"/>
      <c r="AR1538" s="50"/>
      <c r="AS1538" s="50"/>
      <c r="AT1538" s="50"/>
      <c r="AU1538" s="50"/>
    </row>
    <row r="1539" spans="3:64" x14ac:dyDescent="0.2">
      <c r="C1539" s="6"/>
      <c r="D1539" s="6"/>
      <c r="AA1539" s="50"/>
      <c r="AB1539" s="50"/>
      <c r="AC1539" s="50"/>
      <c r="AD1539" s="50"/>
      <c r="AE1539" s="50"/>
      <c r="AG1539" s="61"/>
      <c r="AN1539" s="50"/>
      <c r="AO1539" s="50"/>
      <c r="AP1539" s="50"/>
      <c r="AQ1539" s="50"/>
      <c r="AR1539" s="50"/>
      <c r="AS1539" s="50"/>
      <c r="AT1539" s="50"/>
      <c r="AU1539" s="50"/>
      <c r="AV1539" s="50"/>
    </row>
    <row r="1540" spans="3:64" x14ac:dyDescent="0.2">
      <c r="C1540" s="6"/>
      <c r="D1540" s="6"/>
      <c r="AA1540" s="50"/>
      <c r="AB1540" s="50"/>
      <c r="AC1540" s="50"/>
      <c r="AD1540" s="50"/>
      <c r="AE1540" s="50"/>
      <c r="AG1540" s="61"/>
      <c r="AN1540" s="50"/>
      <c r="AO1540" s="50"/>
      <c r="AP1540" s="50"/>
      <c r="AQ1540" s="50"/>
      <c r="AR1540" s="50"/>
      <c r="AS1540" s="50"/>
      <c r="AT1540" s="50"/>
      <c r="AU1540" s="50"/>
      <c r="AV1540" s="50"/>
    </row>
    <row r="1541" spans="3:64" x14ac:dyDescent="0.2">
      <c r="C1541" s="6"/>
      <c r="D1541" s="6"/>
      <c r="AA1541" s="50"/>
      <c r="AB1541" s="50"/>
      <c r="AC1541" s="50"/>
      <c r="AD1541" s="50"/>
      <c r="AE1541" s="50"/>
      <c r="AG1541" s="61"/>
      <c r="AN1541" s="50"/>
      <c r="AO1541" s="50"/>
      <c r="AP1541" s="50"/>
      <c r="AQ1541" s="50"/>
      <c r="AR1541" s="50"/>
      <c r="AS1541" s="50"/>
      <c r="AT1541" s="50"/>
      <c r="AU1541" s="50"/>
      <c r="AV1541" s="50"/>
    </row>
    <row r="1542" spans="3:64" x14ac:dyDescent="0.2">
      <c r="C1542" s="6"/>
      <c r="D1542" s="6"/>
      <c r="AA1542" s="50"/>
      <c r="AB1542" s="50"/>
      <c r="AC1542" s="50"/>
      <c r="AD1542" s="50"/>
      <c r="AE1542" s="50"/>
      <c r="AG1542" s="61"/>
      <c r="AN1542" s="50"/>
      <c r="AO1542" s="50"/>
      <c r="AP1542" s="50"/>
      <c r="AQ1542" s="50"/>
      <c r="AR1542" s="50"/>
      <c r="AS1542" s="50"/>
      <c r="AT1542" s="50"/>
      <c r="AU1542" s="50"/>
    </row>
    <row r="1543" spans="3:64" x14ac:dyDescent="0.2">
      <c r="C1543" s="6"/>
      <c r="D1543" s="6"/>
      <c r="AA1543" s="50"/>
      <c r="AB1543" s="50"/>
      <c r="AC1543" s="50"/>
      <c r="AD1543" s="50"/>
      <c r="AE1543" s="50"/>
      <c r="AG1543" s="61"/>
      <c r="AN1543" s="50"/>
      <c r="AO1543" s="50"/>
      <c r="AP1543" s="50"/>
      <c r="AQ1543" s="50"/>
      <c r="AR1543" s="50"/>
      <c r="AS1543" s="50"/>
      <c r="AT1543" s="50"/>
      <c r="AU1543" s="50"/>
      <c r="AV1543" s="50"/>
      <c r="AW1543" s="50"/>
      <c r="AX1543" s="50"/>
      <c r="AY1543" s="50"/>
      <c r="AZ1543" s="50"/>
      <c r="BA1543" s="50"/>
      <c r="BB1543" s="50"/>
      <c r="BC1543" s="50"/>
      <c r="BD1543" s="50"/>
      <c r="BE1543" s="50"/>
      <c r="BF1543" s="50"/>
      <c r="BG1543" s="50"/>
      <c r="BH1543" s="50"/>
      <c r="BI1543" s="50"/>
      <c r="BJ1543" s="50"/>
      <c r="BK1543" s="50"/>
      <c r="BL1543" s="50"/>
    </row>
    <row r="1544" spans="3:64" x14ac:dyDescent="0.2">
      <c r="C1544" s="6"/>
      <c r="D1544" s="6"/>
      <c r="AA1544" s="50"/>
      <c r="AB1544" s="50"/>
      <c r="AC1544" s="50"/>
      <c r="AD1544" s="50"/>
      <c r="AE1544" s="50"/>
      <c r="AG1544" s="61"/>
      <c r="AN1544" s="50"/>
      <c r="AO1544" s="50"/>
      <c r="AP1544" s="50"/>
      <c r="AQ1544" s="50"/>
      <c r="AR1544" s="50"/>
      <c r="AS1544" s="50"/>
      <c r="AT1544" s="50"/>
      <c r="AU1544" s="50"/>
      <c r="AV1544" s="50"/>
      <c r="AX1544" s="50"/>
      <c r="AY1544" s="50"/>
      <c r="AZ1544" s="50"/>
      <c r="BA1544" s="50"/>
      <c r="BB1544" s="50"/>
      <c r="BC1544" s="50"/>
      <c r="BD1544" s="50"/>
      <c r="BE1544" s="50"/>
      <c r="BF1544" s="50"/>
      <c r="BG1544" s="50"/>
      <c r="BH1544" s="50"/>
      <c r="BI1544" s="50"/>
      <c r="BJ1544" s="50"/>
      <c r="BK1544" s="50"/>
      <c r="BL1544" s="50"/>
    </row>
    <row r="1545" spans="3:64" x14ac:dyDescent="0.2">
      <c r="C1545" s="6"/>
      <c r="D1545" s="6"/>
      <c r="AA1545" s="50"/>
      <c r="AB1545" s="50"/>
      <c r="AC1545" s="50"/>
      <c r="AD1545" s="50"/>
      <c r="AE1545" s="50"/>
      <c r="AG1545" s="61"/>
      <c r="AN1545" s="50"/>
      <c r="AO1545" s="50"/>
      <c r="AP1545" s="50"/>
      <c r="AQ1545" s="50"/>
      <c r="AR1545" s="50"/>
      <c r="AS1545" s="50"/>
      <c r="AT1545" s="50"/>
      <c r="AU1545" s="50"/>
    </row>
    <row r="1546" spans="3:64" x14ac:dyDescent="0.2">
      <c r="C1546" s="6"/>
      <c r="D1546" s="6"/>
      <c r="AA1546" s="50"/>
      <c r="AB1546" s="50"/>
      <c r="AC1546" s="50"/>
      <c r="AD1546" s="50"/>
      <c r="AE1546" s="50"/>
      <c r="AG1546" s="61"/>
      <c r="AN1546" s="50"/>
      <c r="AO1546" s="50"/>
      <c r="AP1546" s="50"/>
      <c r="AQ1546" s="50"/>
      <c r="AR1546" s="50"/>
      <c r="AS1546" s="50"/>
      <c r="AT1546" s="50"/>
      <c r="AU1546" s="50"/>
      <c r="AV1546" s="50"/>
    </row>
    <row r="1547" spans="3:64" x14ac:dyDescent="0.2">
      <c r="C1547" s="6"/>
      <c r="D1547" s="6"/>
      <c r="AA1547" s="50"/>
      <c r="AB1547" s="50"/>
      <c r="AC1547" s="50"/>
      <c r="AD1547" s="50"/>
      <c r="AE1547" s="50"/>
      <c r="AG1547" s="61"/>
      <c r="AN1547" s="50"/>
      <c r="AO1547" s="50"/>
      <c r="AP1547" s="50"/>
      <c r="AQ1547" s="50"/>
      <c r="AR1547" s="50"/>
      <c r="AS1547" s="50"/>
      <c r="AT1547" s="50"/>
      <c r="AU1547" s="50"/>
    </row>
    <row r="1548" spans="3:64" x14ac:dyDescent="0.2">
      <c r="C1548" s="6"/>
      <c r="D1548" s="6"/>
      <c r="AA1548" s="50"/>
      <c r="AB1548" s="50"/>
      <c r="AC1548" s="50"/>
      <c r="AD1548" s="50"/>
      <c r="AE1548" s="50"/>
      <c r="AG1548" s="61"/>
      <c r="AN1548" s="50"/>
      <c r="AO1548" s="50"/>
      <c r="AP1548" s="50"/>
      <c r="AQ1548" s="50"/>
      <c r="AR1548" s="50"/>
      <c r="AS1548" s="50"/>
      <c r="AT1548" s="50"/>
      <c r="AU1548" s="50"/>
      <c r="AV1548" s="50"/>
      <c r="AW1548" s="50"/>
      <c r="AX1548" s="50"/>
      <c r="AY1548" s="50"/>
      <c r="AZ1548" s="50"/>
      <c r="BA1548" s="50"/>
      <c r="BB1548" s="50"/>
      <c r="BC1548" s="50"/>
      <c r="BD1548" s="50"/>
      <c r="BE1548" s="50"/>
      <c r="BF1548" s="50"/>
      <c r="BG1548" s="50"/>
      <c r="BH1548" s="50"/>
      <c r="BI1548" s="50"/>
      <c r="BJ1548" s="50"/>
      <c r="BK1548" s="50"/>
      <c r="BL1548" s="50"/>
    </row>
    <row r="1549" spans="3:64" x14ac:dyDescent="0.2">
      <c r="C1549" s="6"/>
      <c r="D1549" s="6"/>
      <c r="AA1549" s="50"/>
      <c r="AB1549" s="50"/>
      <c r="AC1549" s="50"/>
      <c r="AD1549" s="50"/>
      <c r="AE1549" s="50"/>
      <c r="AG1549" s="61"/>
      <c r="AN1549" s="50"/>
      <c r="AO1549" s="50"/>
      <c r="AP1549" s="50"/>
      <c r="AQ1549" s="50"/>
      <c r="AR1549" s="50"/>
      <c r="AS1549" s="50"/>
      <c r="AT1549" s="50"/>
      <c r="AU1549" s="50"/>
    </row>
    <row r="1550" spans="3:64" x14ac:dyDescent="0.2">
      <c r="C1550" s="6"/>
      <c r="D1550" s="6"/>
      <c r="AA1550" s="50"/>
      <c r="AB1550" s="50"/>
      <c r="AC1550" s="50"/>
      <c r="AD1550" s="50"/>
      <c r="AE1550" s="50"/>
      <c r="AG1550" s="61"/>
      <c r="AN1550" s="50"/>
      <c r="AO1550" s="50"/>
      <c r="AP1550" s="50"/>
      <c r="AQ1550" s="50"/>
      <c r="AR1550" s="50"/>
      <c r="AS1550" s="50"/>
      <c r="AT1550" s="50"/>
      <c r="AU1550" s="50"/>
      <c r="AV1550" s="50"/>
      <c r="AX1550" s="50"/>
    </row>
    <row r="1551" spans="3:64" x14ac:dyDescent="0.2">
      <c r="C1551" s="6"/>
      <c r="D1551" s="6"/>
      <c r="AA1551" s="50"/>
      <c r="AB1551" s="50"/>
      <c r="AC1551" s="50"/>
      <c r="AD1551" s="50"/>
      <c r="AE1551" s="50"/>
      <c r="AG1551" s="61"/>
      <c r="AN1551" s="50"/>
      <c r="AO1551" s="50"/>
      <c r="AP1551" s="50"/>
      <c r="AQ1551" s="50"/>
      <c r="AR1551" s="50"/>
      <c r="AS1551" s="50"/>
      <c r="AT1551" s="50"/>
      <c r="AU1551" s="50"/>
      <c r="AV1551" s="50"/>
      <c r="AX1551" s="50"/>
    </row>
    <row r="1552" spans="3:64" x14ac:dyDescent="0.2">
      <c r="C1552" s="6"/>
      <c r="D1552" s="6"/>
      <c r="AA1552" s="50"/>
      <c r="AB1552" s="50"/>
      <c r="AC1552" s="50"/>
      <c r="AD1552" s="50"/>
      <c r="AE1552" s="50"/>
      <c r="AG1552" s="61"/>
      <c r="AN1552" s="50"/>
      <c r="AO1552" s="50"/>
      <c r="AP1552" s="50"/>
      <c r="AQ1552" s="50"/>
      <c r="AR1552" s="50"/>
      <c r="AS1552" s="50"/>
      <c r="AT1552" s="50"/>
      <c r="AU1552" s="50"/>
      <c r="AV1552" s="50"/>
      <c r="AX1552" s="50"/>
    </row>
    <row r="1553" spans="3:64" x14ac:dyDescent="0.2">
      <c r="C1553" s="6"/>
      <c r="D1553" s="6"/>
      <c r="AA1553" s="50"/>
      <c r="AB1553" s="50"/>
      <c r="AC1553" s="50"/>
      <c r="AD1553" s="50"/>
      <c r="AE1553" s="50"/>
      <c r="AG1553" s="61"/>
      <c r="AN1553" s="50"/>
      <c r="AO1553" s="50"/>
      <c r="AP1553" s="50"/>
      <c r="AQ1553" s="50"/>
      <c r="AR1553" s="50"/>
      <c r="AS1553" s="50"/>
      <c r="AT1553" s="50"/>
      <c r="AU1553" s="50"/>
      <c r="AV1553" s="50"/>
    </row>
    <row r="1554" spans="3:64" x14ac:dyDescent="0.2">
      <c r="C1554" s="6"/>
      <c r="D1554" s="6"/>
      <c r="AA1554" s="50"/>
      <c r="AB1554" s="50"/>
      <c r="AC1554" s="50"/>
      <c r="AD1554" s="50"/>
      <c r="AE1554" s="50"/>
      <c r="AG1554" s="61"/>
      <c r="AN1554" s="50"/>
      <c r="AO1554" s="50"/>
      <c r="AP1554" s="50"/>
      <c r="AQ1554" s="50"/>
      <c r="AR1554" s="50"/>
      <c r="AS1554" s="50"/>
      <c r="AT1554" s="50"/>
      <c r="AU1554" s="50"/>
    </row>
    <row r="1555" spans="3:64" x14ac:dyDescent="0.2">
      <c r="C1555" s="6"/>
      <c r="D1555" s="6"/>
      <c r="AA1555" s="50"/>
      <c r="AB1555" s="50"/>
      <c r="AC1555" s="50"/>
      <c r="AD1555" s="50"/>
      <c r="AE1555" s="50"/>
      <c r="AG1555" s="61"/>
      <c r="AN1555" s="50"/>
      <c r="AO1555" s="50"/>
      <c r="AP1555" s="50"/>
      <c r="AQ1555" s="50"/>
      <c r="AR1555" s="50"/>
      <c r="AS1555" s="50"/>
      <c r="AT1555" s="50"/>
      <c r="AU1555" s="50"/>
      <c r="AV1555" s="50"/>
    </row>
    <row r="1556" spans="3:64" x14ac:dyDescent="0.2">
      <c r="C1556" s="6"/>
      <c r="D1556" s="6"/>
      <c r="AA1556" s="50"/>
      <c r="AB1556" s="50"/>
      <c r="AC1556" s="50"/>
      <c r="AD1556" s="50"/>
      <c r="AE1556" s="50"/>
      <c r="AG1556" s="61"/>
      <c r="AN1556" s="50"/>
      <c r="AO1556" s="50"/>
      <c r="AP1556" s="50"/>
      <c r="AQ1556" s="50"/>
      <c r="AR1556" s="50"/>
      <c r="AS1556" s="50"/>
      <c r="AT1556" s="50"/>
      <c r="AU1556" s="50"/>
      <c r="AV1556" s="50"/>
    </row>
    <row r="1557" spans="3:64" x14ac:dyDescent="0.2">
      <c r="C1557" s="6"/>
      <c r="D1557" s="6"/>
      <c r="AA1557" s="50"/>
      <c r="AB1557" s="50"/>
      <c r="AC1557" s="50"/>
      <c r="AD1557" s="50"/>
      <c r="AE1557" s="50"/>
      <c r="AG1557" s="61"/>
      <c r="AN1557" s="50"/>
      <c r="AO1557" s="50"/>
      <c r="AP1557" s="50"/>
      <c r="AQ1557" s="50"/>
      <c r="AR1557" s="50"/>
      <c r="AS1557" s="50"/>
      <c r="AT1557" s="50"/>
      <c r="AU1557" s="50"/>
      <c r="AV1557" s="50"/>
      <c r="AW1557" s="50"/>
      <c r="AX1557" s="50"/>
      <c r="AY1557" s="50"/>
      <c r="AZ1557" s="50"/>
      <c r="BA1557" s="50"/>
      <c r="BB1557" s="50"/>
      <c r="BC1557" s="50"/>
      <c r="BD1557" s="50"/>
      <c r="BE1557" s="50"/>
      <c r="BF1557" s="50"/>
      <c r="BG1557" s="50"/>
      <c r="BH1557" s="50"/>
      <c r="BI1557" s="50"/>
      <c r="BJ1557" s="50"/>
      <c r="BK1557" s="50"/>
      <c r="BL1557" s="50"/>
    </row>
    <row r="1558" spans="3:64" x14ac:dyDescent="0.2">
      <c r="C1558" s="6"/>
      <c r="D1558" s="6"/>
      <c r="AA1558" s="50"/>
      <c r="AB1558" s="50"/>
      <c r="AC1558" s="50"/>
      <c r="AD1558" s="50"/>
      <c r="AE1558" s="50"/>
      <c r="AG1558" s="61"/>
      <c r="AN1558" s="50"/>
      <c r="AO1558" s="50"/>
      <c r="AP1558" s="50"/>
      <c r="AQ1558" s="50"/>
      <c r="AR1558" s="50"/>
      <c r="AS1558" s="50"/>
      <c r="AT1558" s="50"/>
      <c r="AU1558" s="50"/>
    </row>
    <row r="1559" spans="3:64" x14ac:dyDescent="0.2">
      <c r="C1559" s="6"/>
      <c r="D1559" s="6"/>
      <c r="AA1559" s="50"/>
      <c r="AB1559" s="50"/>
      <c r="AC1559" s="50"/>
      <c r="AD1559" s="50"/>
      <c r="AE1559" s="50"/>
      <c r="AG1559" s="61"/>
      <c r="AN1559" s="50"/>
      <c r="AO1559" s="50"/>
      <c r="AP1559" s="50"/>
      <c r="AQ1559" s="50"/>
      <c r="AR1559" s="50"/>
      <c r="AS1559" s="50"/>
      <c r="AT1559" s="50"/>
      <c r="AU1559" s="50"/>
    </row>
    <row r="1560" spans="3:64" x14ac:dyDescent="0.2">
      <c r="C1560" s="6"/>
      <c r="D1560" s="6"/>
      <c r="AA1560" s="50"/>
      <c r="AB1560" s="50"/>
      <c r="AC1560" s="50"/>
      <c r="AD1560" s="50"/>
      <c r="AE1560" s="50"/>
      <c r="AG1560" s="61"/>
      <c r="AN1560" s="50"/>
      <c r="AO1560" s="50"/>
      <c r="AP1560" s="50"/>
      <c r="AQ1560" s="50"/>
      <c r="AR1560" s="50"/>
      <c r="AS1560" s="50"/>
      <c r="AT1560" s="50"/>
      <c r="AU1560" s="50"/>
      <c r="AV1560" s="50"/>
      <c r="AW1560" s="50"/>
      <c r="AX1560" s="50"/>
      <c r="AY1560" s="50"/>
      <c r="AZ1560" s="50"/>
      <c r="BA1560" s="50"/>
      <c r="BB1560" s="50"/>
      <c r="BC1560" s="50"/>
      <c r="BD1560" s="50"/>
      <c r="BE1560" s="50"/>
      <c r="BF1560" s="50"/>
      <c r="BG1560" s="50"/>
      <c r="BH1560" s="50"/>
      <c r="BI1560" s="50"/>
      <c r="BJ1560" s="50"/>
      <c r="BK1560" s="50"/>
      <c r="BL1560" s="50"/>
    </row>
    <row r="1561" spans="3:64" x14ac:dyDescent="0.2">
      <c r="C1561" s="6"/>
      <c r="D1561" s="6"/>
      <c r="AA1561" s="50"/>
      <c r="AB1561" s="50"/>
      <c r="AC1561" s="50"/>
      <c r="AD1561" s="50"/>
      <c r="AE1561" s="50"/>
      <c r="AG1561" s="61"/>
      <c r="AN1561" s="50"/>
      <c r="AO1561" s="50"/>
      <c r="AP1561" s="50"/>
      <c r="AQ1561" s="50"/>
      <c r="AR1561" s="50"/>
      <c r="AS1561" s="50"/>
      <c r="AT1561" s="50"/>
      <c r="AU1561" s="50"/>
      <c r="AV1561" s="50"/>
      <c r="AX1561" s="50"/>
      <c r="AY1561" s="50"/>
      <c r="AZ1561" s="50"/>
      <c r="BA1561" s="50"/>
      <c r="BB1561" s="50"/>
      <c r="BC1561" s="50"/>
      <c r="BD1561" s="50"/>
      <c r="BE1561" s="50"/>
      <c r="BF1561" s="50"/>
      <c r="BG1561" s="50"/>
      <c r="BH1561" s="50"/>
      <c r="BI1561" s="50"/>
      <c r="BJ1561" s="50"/>
      <c r="BK1561" s="50"/>
      <c r="BL1561" s="50"/>
    </row>
    <row r="1562" spans="3:64" x14ac:dyDescent="0.2">
      <c r="C1562" s="6"/>
      <c r="D1562" s="6"/>
      <c r="AA1562" s="50"/>
      <c r="AB1562" s="50"/>
      <c r="AC1562" s="50"/>
      <c r="AD1562" s="50"/>
      <c r="AE1562" s="50"/>
      <c r="AG1562" s="61"/>
      <c r="AN1562" s="50"/>
      <c r="AO1562" s="50"/>
      <c r="AP1562" s="50"/>
      <c r="AQ1562" s="50"/>
      <c r="AR1562" s="50"/>
      <c r="AS1562" s="50"/>
      <c r="AT1562" s="50"/>
      <c r="AU1562" s="50"/>
      <c r="AV1562" s="50"/>
      <c r="AX1562" s="50"/>
    </row>
    <row r="1563" spans="3:64" x14ac:dyDescent="0.2">
      <c r="C1563" s="6"/>
      <c r="D1563" s="6"/>
      <c r="AA1563" s="50"/>
      <c r="AB1563" s="50"/>
      <c r="AC1563" s="50"/>
      <c r="AD1563" s="50"/>
      <c r="AE1563" s="50"/>
      <c r="AG1563" s="61"/>
      <c r="AN1563" s="50"/>
      <c r="AO1563" s="50"/>
      <c r="AP1563" s="50"/>
      <c r="AQ1563" s="50"/>
      <c r="AR1563" s="50"/>
      <c r="AS1563" s="50"/>
      <c r="AT1563" s="50"/>
      <c r="AU1563" s="50"/>
    </row>
    <row r="1564" spans="3:64" x14ac:dyDescent="0.2">
      <c r="C1564" s="6"/>
      <c r="D1564" s="6"/>
      <c r="AA1564" s="50"/>
      <c r="AB1564" s="50"/>
      <c r="AC1564" s="50"/>
      <c r="AD1564" s="50"/>
      <c r="AE1564" s="50"/>
      <c r="AG1564" s="61"/>
      <c r="AN1564" s="50"/>
      <c r="AO1564" s="50"/>
      <c r="AP1564" s="50"/>
      <c r="AQ1564" s="50"/>
      <c r="AR1564" s="50"/>
      <c r="AS1564" s="50"/>
      <c r="AT1564" s="50"/>
      <c r="AU1564" s="50"/>
      <c r="AV1564" s="50"/>
    </row>
    <row r="1565" spans="3:64" x14ac:dyDescent="0.2">
      <c r="C1565" s="6"/>
      <c r="D1565" s="6"/>
      <c r="AA1565" s="50"/>
      <c r="AB1565" s="50"/>
      <c r="AC1565" s="50"/>
      <c r="AD1565" s="50"/>
      <c r="AE1565" s="50"/>
      <c r="AG1565" s="61"/>
      <c r="AN1565" s="50"/>
      <c r="AO1565" s="50"/>
      <c r="AP1565" s="50"/>
      <c r="AQ1565" s="50"/>
      <c r="AR1565" s="50"/>
      <c r="AS1565" s="50"/>
      <c r="AT1565" s="50"/>
      <c r="AU1565" s="50"/>
      <c r="AV1565" s="50"/>
    </row>
    <row r="1566" spans="3:64" x14ac:dyDescent="0.2">
      <c r="C1566" s="6"/>
      <c r="D1566" s="6"/>
      <c r="AA1566" s="50"/>
      <c r="AB1566" s="50"/>
      <c r="AC1566" s="50"/>
      <c r="AD1566" s="50"/>
      <c r="AE1566" s="50"/>
      <c r="AG1566" s="61"/>
      <c r="AN1566" s="50"/>
      <c r="AO1566" s="50"/>
      <c r="AP1566" s="50"/>
      <c r="AQ1566" s="50"/>
      <c r="AR1566" s="50"/>
      <c r="AS1566" s="50"/>
      <c r="AT1566" s="50"/>
      <c r="AU1566" s="50"/>
      <c r="AV1566" s="50"/>
      <c r="AX1566" s="50"/>
    </row>
    <row r="1567" spans="3:64" x14ac:dyDescent="0.2">
      <c r="C1567" s="6"/>
      <c r="D1567" s="6"/>
      <c r="AA1567" s="50"/>
      <c r="AB1567" s="50"/>
      <c r="AC1567" s="50"/>
      <c r="AD1567" s="50"/>
      <c r="AE1567" s="50"/>
      <c r="AG1567" s="61"/>
      <c r="AN1567" s="50"/>
      <c r="AO1567" s="50"/>
      <c r="AP1567" s="50"/>
      <c r="AQ1567" s="50"/>
      <c r="AR1567" s="50"/>
      <c r="AS1567" s="50"/>
      <c r="AT1567" s="50"/>
      <c r="AU1567" s="50"/>
      <c r="AV1567" s="50"/>
      <c r="AX1567" s="50"/>
      <c r="AY1567" s="50"/>
      <c r="AZ1567" s="50"/>
      <c r="BA1567" s="50"/>
      <c r="BB1567" s="50"/>
      <c r="BC1567" s="50"/>
      <c r="BD1567" s="50"/>
      <c r="BE1567" s="50"/>
      <c r="BF1567" s="50"/>
      <c r="BG1567" s="50"/>
      <c r="BH1567" s="50"/>
      <c r="BI1567" s="50"/>
      <c r="BJ1567" s="50"/>
      <c r="BK1567" s="50"/>
      <c r="BL1567" s="50"/>
    </row>
    <row r="1568" spans="3:64" x14ac:dyDescent="0.2">
      <c r="C1568" s="6"/>
      <c r="D1568" s="6"/>
      <c r="AA1568" s="50"/>
      <c r="AB1568" s="50"/>
      <c r="AC1568" s="50"/>
      <c r="AD1568" s="50"/>
      <c r="AE1568" s="50"/>
      <c r="AG1568" s="61"/>
      <c r="AN1568" s="50"/>
      <c r="AO1568" s="50"/>
      <c r="AP1568" s="50"/>
      <c r="AQ1568" s="50"/>
      <c r="AR1568" s="50"/>
      <c r="AS1568" s="50"/>
      <c r="AT1568" s="50"/>
      <c r="AU1568" s="50"/>
      <c r="AV1568" s="50"/>
    </row>
    <row r="1569" spans="3:64" x14ac:dyDescent="0.2">
      <c r="C1569" s="6"/>
      <c r="D1569" s="6"/>
      <c r="AA1569" s="50"/>
      <c r="AB1569" s="50"/>
      <c r="AC1569" s="50"/>
      <c r="AD1569" s="50"/>
      <c r="AE1569" s="50"/>
      <c r="AG1569" s="61"/>
      <c r="AN1569" s="50"/>
      <c r="AO1569" s="50"/>
      <c r="AP1569" s="50"/>
      <c r="AQ1569" s="50"/>
      <c r="AR1569" s="50"/>
      <c r="AS1569" s="50"/>
      <c r="AT1569" s="50"/>
      <c r="AU1569" s="50"/>
      <c r="AV1569" s="50"/>
    </row>
    <row r="1570" spans="3:64" x14ac:dyDescent="0.2">
      <c r="C1570" s="6"/>
      <c r="D1570" s="6"/>
      <c r="AA1570" s="50"/>
      <c r="AB1570" s="50"/>
      <c r="AC1570" s="50"/>
      <c r="AD1570" s="50"/>
      <c r="AE1570" s="50"/>
      <c r="AG1570" s="61"/>
      <c r="AN1570" s="50"/>
      <c r="AO1570" s="50"/>
      <c r="AP1570" s="50"/>
      <c r="AQ1570" s="50"/>
      <c r="AR1570" s="50"/>
      <c r="AS1570" s="50"/>
      <c r="AT1570" s="50"/>
      <c r="AU1570" s="50"/>
      <c r="AV1570" s="50"/>
    </row>
    <row r="1571" spans="3:64" x14ac:dyDescent="0.2">
      <c r="C1571" s="6"/>
      <c r="D1571" s="6"/>
      <c r="AA1571" s="50"/>
      <c r="AB1571" s="50"/>
      <c r="AC1571" s="50"/>
      <c r="AD1571" s="50"/>
      <c r="AE1571" s="50"/>
      <c r="AG1571" s="61"/>
      <c r="AN1571" s="50"/>
      <c r="AO1571" s="50"/>
      <c r="AP1571" s="50"/>
      <c r="AQ1571" s="50"/>
      <c r="AR1571" s="50"/>
      <c r="AS1571" s="50"/>
      <c r="AT1571" s="50"/>
      <c r="AU1571" s="50"/>
      <c r="AV1571" s="50"/>
      <c r="AX1571" s="50"/>
    </row>
    <row r="1572" spans="3:64" x14ac:dyDescent="0.2">
      <c r="C1572" s="6"/>
      <c r="D1572" s="6"/>
      <c r="AA1572" s="50"/>
      <c r="AB1572" s="50"/>
      <c r="AC1572" s="50"/>
      <c r="AD1572" s="50"/>
      <c r="AE1572" s="50"/>
      <c r="AG1572" s="61"/>
      <c r="AN1572" s="50"/>
      <c r="AO1572" s="50"/>
      <c r="AP1572" s="50"/>
      <c r="AQ1572" s="50"/>
      <c r="AR1572" s="50"/>
      <c r="AS1572" s="50"/>
      <c r="AT1572" s="50"/>
      <c r="AU1572" s="50"/>
      <c r="AV1572" s="50"/>
      <c r="AX1572" s="50"/>
      <c r="AY1572" s="50"/>
      <c r="AZ1572" s="50"/>
      <c r="BA1572" s="50"/>
      <c r="BB1572" s="50"/>
      <c r="BC1572" s="50"/>
      <c r="BD1572" s="50"/>
      <c r="BE1572" s="50"/>
      <c r="BF1572" s="50"/>
      <c r="BG1572" s="50"/>
      <c r="BH1572" s="50"/>
      <c r="BI1572" s="50"/>
      <c r="BJ1572" s="50"/>
      <c r="BK1572" s="50"/>
      <c r="BL1572" s="50"/>
    </row>
    <row r="1573" spans="3:64" x14ac:dyDescent="0.2">
      <c r="C1573" s="6"/>
      <c r="D1573" s="6"/>
      <c r="AA1573" s="50"/>
      <c r="AB1573" s="50"/>
      <c r="AC1573" s="50"/>
      <c r="AD1573" s="50"/>
      <c r="AE1573" s="50"/>
      <c r="AG1573" s="61"/>
      <c r="AN1573" s="50"/>
      <c r="AO1573" s="50"/>
      <c r="AP1573" s="50"/>
      <c r="AQ1573" s="50"/>
      <c r="AR1573" s="50"/>
      <c r="AS1573" s="50"/>
      <c r="AT1573" s="50"/>
      <c r="AU1573" s="50"/>
    </row>
    <row r="1574" spans="3:64" x14ac:dyDescent="0.2">
      <c r="C1574" s="6"/>
      <c r="D1574" s="6"/>
      <c r="AA1574" s="50"/>
      <c r="AB1574" s="50"/>
      <c r="AC1574" s="50"/>
      <c r="AD1574" s="50"/>
      <c r="AE1574" s="50"/>
      <c r="AG1574" s="61"/>
      <c r="AN1574" s="50"/>
      <c r="AO1574" s="50"/>
      <c r="AP1574" s="50"/>
      <c r="AQ1574" s="50"/>
      <c r="AR1574" s="50"/>
      <c r="AS1574" s="50"/>
      <c r="AT1574" s="50"/>
      <c r="AU1574" s="50"/>
      <c r="AV1574" s="50"/>
    </row>
    <row r="1575" spans="3:64" x14ac:dyDescent="0.2">
      <c r="C1575" s="6"/>
      <c r="D1575" s="6"/>
      <c r="AA1575" s="50"/>
      <c r="AB1575" s="50"/>
      <c r="AC1575" s="50"/>
      <c r="AD1575" s="50"/>
      <c r="AE1575" s="50"/>
      <c r="AG1575" s="61"/>
      <c r="AN1575" s="50"/>
      <c r="AO1575" s="50"/>
      <c r="AP1575" s="50"/>
      <c r="AQ1575" s="50"/>
      <c r="AR1575" s="50"/>
      <c r="AS1575" s="50"/>
      <c r="AT1575" s="50"/>
      <c r="AU1575" s="50"/>
      <c r="AV1575" s="50"/>
    </row>
    <row r="1576" spans="3:64" x14ac:dyDescent="0.2">
      <c r="C1576" s="6"/>
      <c r="D1576" s="6"/>
      <c r="AA1576" s="50"/>
      <c r="AB1576" s="50"/>
      <c r="AC1576" s="50"/>
      <c r="AD1576" s="50"/>
      <c r="AE1576" s="50"/>
      <c r="AG1576" s="61"/>
      <c r="AN1576" s="50"/>
      <c r="AO1576" s="50"/>
      <c r="AP1576" s="50"/>
      <c r="AQ1576" s="50"/>
      <c r="AR1576" s="50"/>
      <c r="AS1576" s="50"/>
      <c r="AT1576" s="50"/>
      <c r="AU1576" s="50"/>
      <c r="AV1576" s="50"/>
      <c r="AX1576" s="50"/>
    </row>
    <row r="1577" spans="3:64" x14ac:dyDescent="0.2">
      <c r="C1577" s="6"/>
      <c r="D1577" s="6"/>
      <c r="AA1577" s="50"/>
      <c r="AB1577" s="50"/>
      <c r="AC1577" s="50"/>
      <c r="AD1577" s="50"/>
      <c r="AE1577" s="50"/>
      <c r="AG1577" s="61"/>
      <c r="AN1577" s="50"/>
      <c r="AO1577" s="50"/>
      <c r="AP1577" s="50"/>
      <c r="AQ1577" s="50"/>
      <c r="AR1577" s="50"/>
      <c r="AS1577" s="50"/>
      <c r="AT1577" s="50"/>
      <c r="AU1577" s="50"/>
      <c r="AV1577" s="50"/>
    </row>
    <row r="1578" spans="3:64" x14ac:dyDescent="0.2">
      <c r="C1578" s="6"/>
      <c r="D1578" s="6"/>
      <c r="AA1578" s="50"/>
      <c r="AB1578" s="50"/>
      <c r="AC1578" s="50"/>
      <c r="AD1578" s="50"/>
      <c r="AE1578" s="50"/>
      <c r="AG1578" s="61"/>
      <c r="AN1578" s="50"/>
      <c r="AO1578" s="50"/>
      <c r="AP1578" s="50"/>
      <c r="AQ1578" s="50"/>
      <c r="AR1578" s="50"/>
      <c r="AS1578" s="50"/>
      <c r="AT1578" s="50"/>
      <c r="AU1578" s="50"/>
    </row>
    <row r="1579" spans="3:64" x14ac:dyDescent="0.2">
      <c r="C1579" s="6"/>
      <c r="D1579" s="6"/>
      <c r="AA1579" s="50"/>
      <c r="AB1579" s="50"/>
      <c r="AC1579" s="50"/>
      <c r="AD1579" s="50"/>
      <c r="AE1579" s="50"/>
      <c r="AG1579" s="61"/>
      <c r="AN1579" s="50"/>
      <c r="AO1579" s="50"/>
      <c r="AP1579" s="50"/>
      <c r="AQ1579" s="50"/>
      <c r="AR1579" s="50"/>
      <c r="AS1579" s="50"/>
      <c r="AT1579" s="50"/>
      <c r="AU1579" s="50"/>
    </row>
    <row r="1580" spans="3:64" x14ac:dyDescent="0.2">
      <c r="C1580" s="6"/>
      <c r="D1580" s="6"/>
      <c r="AA1580" s="50"/>
      <c r="AB1580" s="50"/>
      <c r="AC1580" s="50"/>
      <c r="AD1580" s="50"/>
      <c r="AE1580" s="50"/>
      <c r="AG1580" s="61"/>
      <c r="AN1580" s="50"/>
      <c r="AO1580" s="50"/>
      <c r="AP1580" s="50"/>
      <c r="AQ1580" s="50"/>
      <c r="AR1580" s="50"/>
      <c r="AS1580" s="50"/>
      <c r="AT1580" s="50"/>
      <c r="AU1580" s="50"/>
      <c r="AV1580" s="50"/>
      <c r="AW1580" s="50"/>
      <c r="AX1580" s="50"/>
      <c r="AY1580" s="50"/>
      <c r="AZ1580" s="50"/>
      <c r="BA1580" s="50"/>
      <c r="BB1580" s="50"/>
      <c r="BC1580" s="50"/>
      <c r="BD1580" s="50"/>
      <c r="BE1580" s="50"/>
      <c r="BF1580" s="50"/>
      <c r="BG1580" s="50"/>
      <c r="BH1580" s="50"/>
      <c r="BI1580" s="50"/>
      <c r="BJ1580" s="50"/>
      <c r="BK1580" s="50"/>
      <c r="BL1580" s="50"/>
    </row>
    <row r="1581" spans="3:64" x14ac:dyDescent="0.2">
      <c r="C1581" s="6"/>
      <c r="D1581" s="6"/>
      <c r="AA1581" s="50"/>
      <c r="AB1581" s="50"/>
      <c r="AC1581" s="50"/>
      <c r="AD1581" s="50"/>
      <c r="AE1581" s="50"/>
      <c r="AG1581" s="61"/>
      <c r="AN1581" s="50"/>
      <c r="AO1581" s="50"/>
      <c r="AP1581" s="50"/>
      <c r="AQ1581" s="50"/>
      <c r="AR1581" s="50"/>
      <c r="AS1581" s="50"/>
      <c r="AT1581" s="50"/>
      <c r="AU1581" s="50"/>
    </row>
    <row r="1582" spans="3:64" x14ac:dyDescent="0.2">
      <c r="C1582" s="6"/>
      <c r="D1582" s="6"/>
      <c r="AA1582" s="50"/>
      <c r="AB1582" s="50"/>
      <c r="AC1582" s="50"/>
      <c r="AD1582" s="50"/>
      <c r="AE1582" s="50"/>
      <c r="AG1582" s="61"/>
      <c r="AN1582" s="50"/>
      <c r="AO1582" s="50"/>
      <c r="AP1582" s="50"/>
      <c r="AQ1582" s="50"/>
      <c r="AR1582" s="50"/>
      <c r="AS1582" s="50"/>
      <c r="AT1582" s="50"/>
      <c r="AU1582" s="50"/>
      <c r="AV1582" s="50"/>
      <c r="AW1582" s="50"/>
      <c r="AX1582" s="50"/>
      <c r="AY1582" s="50"/>
      <c r="AZ1582" s="50"/>
      <c r="BA1582" s="50"/>
      <c r="BB1582" s="50"/>
      <c r="BC1582" s="50"/>
      <c r="BD1582" s="50"/>
      <c r="BE1582" s="50"/>
      <c r="BF1582" s="50"/>
      <c r="BG1582" s="50"/>
      <c r="BH1582" s="50"/>
      <c r="BI1582" s="50"/>
      <c r="BJ1582" s="50"/>
      <c r="BK1582" s="50"/>
      <c r="BL1582" s="50"/>
    </row>
    <row r="1583" spans="3:64" x14ac:dyDescent="0.2">
      <c r="C1583" s="6"/>
      <c r="D1583" s="6"/>
      <c r="AA1583" s="50"/>
      <c r="AB1583" s="50"/>
      <c r="AC1583" s="50"/>
      <c r="AD1583" s="50"/>
      <c r="AE1583" s="50"/>
      <c r="AG1583" s="61"/>
      <c r="AN1583" s="50"/>
      <c r="AO1583" s="50"/>
      <c r="AP1583" s="50"/>
      <c r="AQ1583" s="50"/>
      <c r="AR1583" s="50"/>
      <c r="AS1583" s="50"/>
      <c r="AT1583" s="50"/>
      <c r="AU1583" s="50"/>
      <c r="AV1583" s="50"/>
      <c r="AX1583" s="50"/>
      <c r="AY1583" s="50"/>
      <c r="AZ1583" s="50"/>
      <c r="BA1583" s="50"/>
      <c r="BB1583" s="50"/>
      <c r="BC1583" s="50"/>
      <c r="BD1583" s="50"/>
      <c r="BE1583" s="50"/>
      <c r="BF1583" s="50"/>
      <c r="BG1583" s="50"/>
      <c r="BH1583" s="50"/>
      <c r="BI1583" s="50"/>
      <c r="BJ1583" s="50"/>
      <c r="BK1583" s="50"/>
      <c r="BL1583" s="50"/>
    </row>
    <row r="1584" spans="3:64" x14ac:dyDescent="0.2">
      <c r="C1584" s="6"/>
      <c r="D1584" s="6"/>
      <c r="AA1584" s="50"/>
      <c r="AB1584" s="50"/>
      <c r="AC1584" s="50"/>
      <c r="AD1584" s="50"/>
      <c r="AE1584" s="50"/>
      <c r="AG1584" s="61"/>
      <c r="AN1584" s="50"/>
      <c r="AO1584" s="50"/>
      <c r="AP1584" s="50"/>
      <c r="AQ1584" s="50"/>
      <c r="AR1584" s="50"/>
      <c r="AS1584" s="50"/>
      <c r="AT1584" s="50"/>
      <c r="AU1584" s="50"/>
      <c r="AV1584" s="50"/>
      <c r="AW1584" s="50"/>
      <c r="AX1584" s="50"/>
      <c r="AY1584" s="50"/>
      <c r="AZ1584" s="50"/>
      <c r="BA1584" s="50"/>
      <c r="BB1584" s="50"/>
      <c r="BC1584" s="50"/>
      <c r="BD1584" s="50"/>
      <c r="BE1584" s="50"/>
      <c r="BF1584" s="50"/>
      <c r="BG1584" s="50"/>
      <c r="BH1584" s="50"/>
      <c r="BI1584" s="50"/>
      <c r="BJ1584" s="50"/>
      <c r="BK1584" s="50"/>
      <c r="BL1584" s="50"/>
    </row>
    <row r="1585" spans="3:64" x14ac:dyDescent="0.2">
      <c r="C1585" s="6"/>
      <c r="D1585" s="6"/>
      <c r="AA1585" s="50"/>
      <c r="AB1585" s="50"/>
      <c r="AC1585" s="50"/>
      <c r="AD1585" s="50"/>
      <c r="AE1585" s="50"/>
      <c r="AG1585" s="61"/>
      <c r="AN1585" s="50"/>
      <c r="AO1585" s="50"/>
      <c r="AP1585" s="50"/>
      <c r="AQ1585" s="50"/>
      <c r="AR1585" s="50"/>
      <c r="AS1585" s="50"/>
      <c r="AT1585" s="50"/>
      <c r="AU1585" s="50"/>
      <c r="AV1585" s="50"/>
      <c r="AX1585" s="50"/>
      <c r="AY1585" s="50"/>
      <c r="AZ1585" s="50"/>
      <c r="BA1585" s="50"/>
      <c r="BB1585" s="50"/>
      <c r="BC1585" s="50"/>
      <c r="BD1585" s="50"/>
      <c r="BE1585" s="50"/>
      <c r="BF1585" s="50"/>
      <c r="BG1585" s="50"/>
      <c r="BH1585" s="50"/>
      <c r="BI1585" s="50"/>
      <c r="BJ1585" s="50"/>
      <c r="BK1585" s="50"/>
      <c r="BL1585" s="50"/>
    </row>
    <row r="1586" spans="3:64" x14ac:dyDescent="0.2">
      <c r="C1586" s="6"/>
      <c r="D1586" s="6"/>
      <c r="AA1586" s="50"/>
      <c r="AB1586" s="50"/>
      <c r="AC1586" s="50"/>
      <c r="AD1586" s="50"/>
      <c r="AE1586" s="50"/>
      <c r="AG1586" s="61"/>
      <c r="AN1586" s="50"/>
      <c r="AO1586" s="50"/>
      <c r="AP1586" s="50"/>
      <c r="AQ1586" s="50"/>
      <c r="AR1586" s="50"/>
      <c r="AS1586" s="50"/>
      <c r="AT1586" s="50"/>
      <c r="AU1586" s="50"/>
      <c r="AV1586" s="50"/>
      <c r="AW1586" s="50"/>
      <c r="AX1586" s="50"/>
      <c r="AY1586" s="50"/>
      <c r="AZ1586" s="50"/>
      <c r="BA1586" s="50"/>
      <c r="BB1586" s="50"/>
      <c r="BC1586" s="50"/>
      <c r="BD1586" s="50"/>
      <c r="BE1586" s="50"/>
      <c r="BF1586" s="50"/>
      <c r="BG1586" s="50"/>
      <c r="BH1586" s="50"/>
      <c r="BI1586" s="50"/>
      <c r="BJ1586" s="50"/>
      <c r="BK1586" s="50"/>
      <c r="BL1586" s="50"/>
    </row>
    <row r="1587" spans="3:64" x14ac:dyDescent="0.2">
      <c r="C1587" s="6"/>
      <c r="D1587" s="6"/>
      <c r="AA1587" s="50"/>
      <c r="AB1587" s="50"/>
      <c r="AC1587" s="50"/>
      <c r="AD1587" s="50"/>
      <c r="AE1587" s="50"/>
      <c r="AG1587" s="61"/>
      <c r="AN1587" s="50"/>
      <c r="AO1587" s="50"/>
      <c r="AP1587" s="50"/>
      <c r="AQ1587" s="50"/>
      <c r="AR1587" s="50"/>
      <c r="AS1587" s="50"/>
      <c r="AT1587" s="50"/>
      <c r="AU1587" s="50"/>
      <c r="AV1587" s="50"/>
      <c r="AX1587" s="50"/>
    </row>
    <row r="1588" spans="3:64" x14ac:dyDescent="0.2">
      <c r="C1588" s="6"/>
      <c r="D1588" s="6"/>
      <c r="AA1588" s="50"/>
      <c r="AB1588" s="50"/>
      <c r="AC1588" s="50"/>
      <c r="AD1588" s="50"/>
      <c r="AE1588" s="50"/>
      <c r="AG1588" s="61"/>
      <c r="AN1588" s="50"/>
      <c r="AO1588" s="50"/>
      <c r="AP1588" s="50"/>
      <c r="AQ1588" s="50"/>
      <c r="AR1588" s="50"/>
      <c r="AS1588" s="50"/>
      <c r="AT1588" s="50"/>
      <c r="AU1588" s="50"/>
      <c r="AV1588" s="50"/>
      <c r="AW1588" s="50"/>
      <c r="AX1588" s="50"/>
      <c r="AY1588" s="50"/>
      <c r="AZ1588" s="50"/>
      <c r="BA1588" s="50"/>
      <c r="BB1588" s="50"/>
      <c r="BC1588" s="50"/>
      <c r="BD1588" s="50"/>
      <c r="BE1588" s="50"/>
      <c r="BF1588" s="50"/>
      <c r="BG1588" s="50"/>
      <c r="BH1588" s="50"/>
      <c r="BI1588" s="50"/>
      <c r="BJ1588" s="50"/>
      <c r="BK1588" s="50"/>
      <c r="BL1588" s="50"/>
    </row>
    <row r="1589" spans="3:64" x14ac:dyDescent="0.2">
      <c r="C1589" s="6"/>
      <c r="D1589" s="6"/>
      <c r="AA1589" s="50"/>
      <c r="AB1589" s="50"/>
      <c r="AC1589" s="50"/>
      <c r="AD1589" s="50"/>
      <c r="AE1589" s="50"/>
      <c r="AG1589" s="61"/>
      <c r="AN1589" s="50"/>
      <c r="AO1589" s="50"/>
      <c r="AP1589" s="50"/>
      <c r="AQ1589" s="50"/>
      <c r="AR1589" s="50"/>
      <c r="AS1589" s="50"/>
      <c r="AT1589" s="50"/>
      <c r="AU1589" s="50"/>
      <c r="AV1589" s="50"/>
      <c r="AX1589" s="50"/>
    </row>
    <row r="1590" spans="3:64" x14ac:dyDescent="0.2">
      <c r="C1590" s="6"/>
      <c r="D1590" s="6"/>
      <c r="AA1590" s="50"/>
      <c r="AB1590" s="50"/>
      <c r="AC1590" s="50"/>
      <c r="AD1590" s="50"/>
      <c r="AE1590" s="50"/>
      <c r="AG1590" s="61"/>
      <c r="AN1590" s="50"/>
      <c r="AO1590" s="50"/>
      <c r="AP1590" s="50"/>
      <c r="AQ1590" s="50"/>
      <c r="AR1590" s="50"/>
      <c r="AS1590" s="50"/>
      <c r="AT1590" s="50"/>
      <c r="AU1590" s="50"/>
      <c r="AV1590" s="50"/>
      <c r="AW1590" s="50"/>
      <c r="AX1590" s="50"/>
      <c r="AY1590" s="50"/>
      <c r="AZ1590" s="50"/>
      <c r="BA1590" s="50"/>
      <c r="BB1590" s="50"/>
      <c r="BC1590" s="50"/>
      <c r="BD1590" s="50"/>
      <c r="BE1590" s="50"/>
      <c r="BF1590" s="50"/>
      <c r="BG1590" s="50"/>
      <c r="BH1590" s="50"/>
      <c r="BI1590" s="50"/>
      <c r="BJ1590" s="50"/>
      <c r="BK1590" s="50"/>
      <c r="BL1590" s="50"/>
    </row>
    <row r="1591" spans="3:64" x14ac:dyDescent="0.2">
      <c r="C1591" s="6"/>
      <c r="D1591" s="6"/>
      <c r="AA1591" s="50"/>
      <c r="AB1591" s="50"/>
      <c r="AC1591" s="50"/>
      <c r="AD1591" s="50"/>
      <c r="AE1591" s="50"/>
      <c r="AG1591" s="61"/>
      <c r="AN1591" s="50"/>
      <c r="AO1591" s="50"/>
      <c r="AP1591" s="50"/>
      <c r="AQ1591" s="50"/>
      <c r="AR1591" s="50"/>
      <c r="AS1591" s="50"/>
      <c r="AT1591" s="50"/>
      <c r="AU1591" s="50"/>
      <c r="AV1591" s="50"/>
      <c r="AW1591" s="50"/>
      <c r="AX1591" s="50"/>
      <c r="AY1591" s="50"/>
      <c r="AZ1591" s="50"/>
      <c r="BA1591" s="50"/>
      <c r="BB1591" s="50"/>
      <c r="BC1591" s="50"/>
      <c r="BD1591" s="50"/>
      <c r="BE1591" s="50"/>
      <c r="BF1591" s="50"/>
      <c r="BG1591" s="50"/>
      <c r="BH1591" s="50"/>
      <c r="BI1591" s="50"/>
      <c r="BJ1591" s="50"/>
      <c r="BK1591" s="50"/>
      <c r="BL1591" s="50"/>
    </row>
    <row r="1592" spans="3:64" x14ac:dyDescent="0.2">
      <c r="C1592" s="6"/>
      <c r="D1592" s="6"/>
      <c r="AA1592" s="50"/>
      <c r="AB1592" s="50"/>
      <c r="AC1592" s="50"/>
      <c r="AD1592" s="50"/>
      <c r="AE1592" s="50"/>
      <c r="AG1592" s="61"/>
      <c r="AN1592" s="50"/>
      <c r="AO1592" s="50"/>
      <c r="AP1592" s="50"/>
      <c r="AQ1592" s="50"/>
      <c r="AR1592" s="50"/>
      <c r="AS1592" s="50"/>
      <c r="AT1592" s="50"/>
      <c r="AU1592" s="50"/>
      <c r="AV1592" s="50"/>
      <c r="AW1592" s="50"/>
      <c r="AX1592" s="50"/>
      <c r="AY1592" s="50"/>
      <c r="AZ1592" s="50"/>
      <c r="BA1592" s="50"/>
      <c r="BB1592" s="50"/>
      <c r="BC1592" s="50"/>
      <c r="BD1592" s="50"/>
      <c r="BE1592" s="50"/>
      <c r="BF1592" s="50"/>
      <c r="BG1592" s="50"/>
      <c r="BH1592" s="50"/>
      <c r="BI1592" s="50"/>
      <c r="BJ1592" s="50"/>
      <c r="BK1592" s="50"/>
      <c r="BL1592" s="50"/>
    </row>
    <row r="1593" spans="3:64" x14ac:dyDescent="0.2">
      <c r="C1593" s="6"/>
      <c r="D1593" s="6"/>
      <c r="AA1593" s="50"/>
      <c r="AB1593" s="50"/>
      <c r="AC1593" s="50"/>
      <c r="AD1593" s="50"/>
      <c r="AE1593" s="50"/>
      <c r="AG1593" s="61"/>
      <c r="AN1593" s="50"/>
      <c r="AO1593" s="50"/>
      <c r="AP1593" s="50"/>
      <c r="AQ1593" s="50"/>
      <c r="AR1593" s="50"/>
      <c r="AS1593" s="50"/>
      <c r="AT1593" s="50"/>
      <c r="AU1593" s="50"/>
      <c r="AV1593" s="50"/>
      <c r="AW1593" s="50"/>
      <c r="AX1593" s="50"/>
      <c r="AY1593" s="50"/>
      <c r="AZ1593" s="50"/>
      <c r="BA1593" s="50"/>
      <c r="BB1593" s="50"/>
      <c r="BC1593" s="50"/>
      <c r="BD1593" s="50"/>
      <c r="BE1593" s="50"/>
      <c r="BF1593" s="50"/>
      <c r="BG1593" s="50"/>
      <c r="BH1593" s="50"/>
      <c r="BI1593" s="50"/>
      <c r="BJ1593" s="50"/>
      <c r="BK1593" s="50"/>
      <c r="BL1593" s="50"/>
    </row>
    <row r="1594" spans="3:64" x14ac:dyDescent="0.2">
      <c r="C1594" s="6"/>
      <c r="D1594" s="6"/>
      <c r="AA1594" s="50"/>
      <c r="AB1594" s="50"/>
      <c r="AC1594" s="50"/>
      <c r="AD1594" s="50"/>
      <c r="AE1594" s="50"/>
      <c r="AG1594" s="61"/>
      <c r="AN1594" s="50"/>
      <c r="AO1594" s="50"/>
      <c r="AP1594" s="50"/>
      <c r="AQ1594" s="50"/>
      <c r="AR1594" s="50"/>
      <c r="AS1594" s="50"/>
      <c r="AT1594" s="50"/>
      <c r="AU1594" s="50"/>
      <c r="AV1594" s="50"/>
      <c r="AX1594" s="50"/>
    </row>
    <row r="1595" spans="3:64" x14ac:dyDescent="0.2">
      <c r="C1595" s="6"/>
      <c r="D1595" s="6"/>
      <c r="AA1595" s="50"/>
      <c r="AB1595" s="50"/>
      <c r="AC1595" s="50"/>
      <c r="AD1595" s="50"/>
      <c r="AE1595" s="50"/>
      <c r="AG1595" s="61"/>
      <c r="AN1595" s="50"/>
      <c r="AO1595" s="50"/>
      <c r="AP1595" s="50"/>
      <c r="AQ1595" s="50"/>
      <c r="AR1595" s="50"/>
      <c r="AS1595" s="50"/>
      <c r="AT1595" s="50"/>
      <c r="AU1595" s="50"/>
    </row>
    <row r="1596" spans="3:64" x14ac:dyDescent="0.2">
      <c r="C1596" s="6"/>
      <c r="D1596" s="6"/>
      <c r="AA1596" s="50"/>
      <c r="AB1596" s="50"/>
      <c r="AC1596" s="50"/>
      <c r="AD1596" s="50"/>
      <c r="AE1596" s="50"/>
      <c r="AG1596" s="61"/>
      <c r="AN1596" s="50"/>
      <c r="AO1596" s="50"/>
      <c r="AP1596" s="50"/>
      <c r="AQ1596" s="50"/>
      <c r="AR1596" s="50"/>
      <c r="AS1596" s="50"/>
      <c r="AT1596" s="50"/>
      <c r="AU1596" s="50"/>
    </row>
    <row r="1597" spans="3:64" x14ac:dyDescent="0.2">
      <c r="C1597" s="6"/>
      <c r="D1597" s="6"/>
      <c r="AA1597" s="50"/>
      <c r="AB1597" s="50"/>
      <c r="AC1597" s="50"/>
      <c r="AD1597" s="50"/>
      <c r="AE1597" s="50"/>
      <c r="AG1597" s="61"/>
      <c r="AN1597" s="50"/>
      <c r="AO1597" s="50"/>
      <c r="AP1597" s="50"/>
      <c r="AQ1597" s="50"/>
      <c r="AR1597" s="50"/>
      <c r="AS1597" s="50"/>
      <c r="AT1597" s="50"/>
      <c r="AU1597" s="50"/>
    </row>
    <row r="1598" spans="3:64" x14ac:dyDescent="0.2">
      <c r="C1598" s="6"/>
      <c r="D1598" s="6"/>
      <c r="AA1598" s="50"/>
      <c r="AB1598" s="50"/>
      <c r="AC1598" s="50"/>
      <c r="AD1598" s="50"/>
      <c r="AE1598" s="50"/>
      <c r="AG1598" s="61"/>
      <c r="AN1598" s="50"/>
      <c r="AO1598" s="50"/>
      <c r="AP1598" s="50"/>
      <c r="AQ1598" s="50"/>
      <c r="AR1598" s="50"/>
      <c r="AS1598" s="50"/>
      <c r="AT1598" s="50"/>
      <c r="AU1598" s="50"/>
      <c r="AV1598" s="50"/>
    </row>
    <row r="1599" spans="3:64" x14ac:dyDescent="0.2">
      <c r="C1599" s="6"/>
      <c r="D1599" s="6"/>
      <c r="AA1599" s="50"/>
      <c r="AB1599" s="50"/>
      <c r="AC1599" s="50"/>
      <c r="AD1599" s="50"/>
      <c r="AE1599" s="50"/>
      <c r="AG1599" s="61"/>
      <c r="AN1599" s="50"/>
      <c r="AO1599" s="50"/>
      <c r="AP1599" s="50"/>
      <c r="AQ1599" s="50"/>
      <c r="AR1599" s="50"/>
      <c r="AS1599" s="50"/>
      <c r="AT1599" s="50"/>
      <c r="AU1599" s="50"/>
      <c r="AV1599" s="50"/>
      <c r="AX1599" s="50"/>
    </row>
    <row r="1600" spans="3:64" x14ac:dyDescent="0.2">
      <c r="C1600" s="6"/>
      <c r="D1600" s="6"/>
      <c r="AA1600" s="50"/>
      <c r="AB1600" s="50"/>
      <c r="AC1600" s="50"/>
      <c r="AD1600" s="50"/>
      <c r="AE1600" s="50"/>
      <c r="AG1600" s="61"/>
      <c r="AN1600" s="50"/>
      <c r="AO1600" s="50"/>
      <c r="AP1600" s="50"/>
      <c r="AQ1600" s="50"/>
      <c r="AR1600" s="50"/>
      <c r="AS1600" s="50"/>
      <c r="AT1600" s="50"/>
      <c r="AU1600" s="50"/>
      <c r="AV1600" s="50"/>
      <c r="AW1600" s="50"/>
      <c r="AX1600" s="50"/>
      <c r="AY1600" s="50"/>
      <c r="AZ1600" s="50"/>
      <c r="BA1600" s="50"/>
      <c r="BB1600" s="50"/>
      <c r="BC1600" s="50"/>
      <c r="BD1600" s="50"/>
      <c r="BE1600" s="50"/>
      <c r="BF1600" s="50"/>
      <c r="BG1600" s="50"/>
      <c r="BH1600" s="50"/>
      <c r="BI1600" s="50"/>
      <c r="BJ1600" s="50"/>
      <c r="BK1600" s="50"/>
      <c r="BL1600" s="50"/>
    </row>
    <row r="1601" spans="3:64" x14ac:dyDescent="0.2">
      <c r="C1601" s="6"/>
      <c r="D1601" s="6"/>
      <c r="AA1601" s="50"/>
      <c r="AB1601" s="50"/>
      <c r="AC1601" s="50"/>
      <c r="AD1601" s="50"/>
      <c r="AE1601" s="50"/>
      <c r="AG1601" s="61"/>
      <c r="AN1601" s="50"/>
      <c r="AO1601" s="50"/>
      <c r="AP1601" s="50"/>
      <c r="AQ1601" s="50"/>
      <c r="AR1601" s="50"/>
      <c r="AS1601" s="50"/>
      <c r="AT1601" s="50"/>
      <c r="AU1601" s="50"/>
      <c r="AV1601" s="50"/>
    </row>
    <row r="1602" spans="3:64" x14ac:dyDescent="0.2">
      <c r="C1602" s="6"/>
      <c r="D1602" s="6"/>
      <c r="AA1602" s="50"/>
      <c r="AB1602" s="50"/>
      <c r="AC1602" s="50"/>
      <c r="AD1602" s="50"/>
      <c r="AE1602" s="50"/>
      <c r="AG1602" s="61"/>
      <c r="AN1602" s="50"/>
      <c r="AO1602" s="50"/>
      <c r="AP1602" s="50"/>
      <c r="AQ1602" s="50"/>
      <c r="AR1602" s="50"/>
      <c r="AS1602" s="50"/>
      <c r="AT1602" s="50"/>
      <c r="AU1602" s="50"/>
      <c r="AV1602" s="50"/>
      <c r="AX1602" s="50"/>
    </row>
    <row r="1603" spans="3:64" x14ac:dyDescent="0.2">
      <c r="C1603" s="6"/>
      <c r="D1603" s="6"/>
      <c r="AA1603" s="50"/>
      <c r="AB1603" s="50"/>
      <c r="AC1603" s="50"/>
      <c r="AD1603" s="50"/>
      <c r="AE1603" s="50"/>
      <c r="AG1603" s="61"/>
      <c r="AN1603" s="50"/>
      <c r="AO1603" s="50"/>
      <c r="AP1603" s="50"/>
      <c r="AQ1603" s="50"/>
      <c r="AR1603" s="50"/>
      <c r="AS1603" s="50"/>
      <c r="AT1603" s="50"/>
      <c r="AU1603" s="50"/>
    </row>
    <row r="1604" spans="3:64" x14ac:dyDescent="0.2">
      <c r="C1604" s="6"/>
      <c r="D1604" s="6"/>
      <c r="AA1604" s="50"/>
      <c r="AB1604" s="50"/>
      <c r="AC1604" s="50"/>
      <c r="AD1604" s="50"/>
      <c r="AE1604" s="50"/>
      <c r="AG1604" s="61"/>
      <c r="AN1604" s="50"/>
      <c r="AO1604" s="50"/>
      <c r="AP1604" s="50"/>
      <c r="AQ1604" s="50"/>
      <c r="AR1604" s="50"/>
      <c r="AS1604" s="50"/>
      <c r="AT1604" s="50"/>
      <c r="AU1604" s="50"/>
      <c r="AV1604" s="50"/>
      <c r="AX1604" s="50"/>
    </row>
    <row r="1605" spans="3:64" x14ac:dyDescent="0.2">
      <c r="C1605" s="6"/>
      <c r="D1605" s="6"/>
      <c r="AA1605" s="50"/>
      <c r="AB1605" s="50"/>
      <c r="AC1605" s="50"/>
      <c r="AD1605" s="50"/>
      <c r="AE1605" s="50"/>
      <c r="AG1605" s="61"/>
      <c r="AN1605" s="50"/>
      <c r="AO1605" s="50"/>
      <c r="AP1605" s="50"/>
      <c r="AQ1605" s="50"/>
      <c r="AR1605" s="50"/>
      <c r="AS1605" s="50"/>
      <c r="AT1605" s="50"/>
      <c r="AU1605" s="50"/>
    </row>
    <row r="1606" spans="3:64" x14ac:dyDescent="0.2">
      <c r="C1606" s="6"/>
      <c r="D1606" s="6"/>
      <c r="AA1606" s="50"/>
      <c r="AB1606" s="50"/>
      <c r="AC1606" s="50"/>
      <c r="AD1606" s="50"/>
      <c r="AE1606" s="50"/>
      <c r="AG1606" s="61"/>
      <c r="AN1606" s="50"/>
      <c r="AO1606" s="50"/>
      <c r="AP1606" s="50"/>
      <c r="AQ1606" s="50"/>
      <c r="AR1606" s="50"/>
      <c r="AS1606" s="50"/>
      <c r="AT1606" s="50"/>
      <c r="AU1606" s="50"/>
      <c r="AV1606" s="50"/>
    </row>
    <row r="1607" spans="3:64" x14ac:dyDescent="0.2">
      <c r="C1607" s="6"/>
      <c r="D1607" s="6"/>
      <c r="AA1607" s="50"/>
      <c r="AB1607" s="50"/>
      <c r="AC1607" s="50"/>
      <c r="AD1607" s="50"/>
      <c r="AE1607" s="50"/>
      <c r="AG1607" s="61"/>
      <c r="AN1607" s="50"/>
      <c r="AO1607" s="50"/>
      <c r="AP1607" s="50"/>
      <c r="AQ1607" s="50"/>
      <c r="AR1607" s="50"/>
      <c r="AS1607" s="50"/>
      <c r="AT1607" s="50"/>
      <c r="AU1607" s="50"/>
      <c r="AV1607" s="50"/>
      <c r="AW1607" s="50"/>
      <c r="AX1607" s="50"/>
      <c r="AY1607" s="50"/>
      <c r="AZ1607" s="50"/>
      <c r="BA1607" s="50"/>
      <c r="BB1607" s="50"/>
      <c r="BC1607" s="50"/>
      <c r="BD1607" s="50"/>
      <c r="BE1607" s="50"/>
      <c r="BF1607" s="50"/>
      <c r="BG1607" s="50"/>
      <c r="BH1607" s="50"/>
      <c r="BI1607" s="50"/>
      <c r="BJ1607" s="50"/>
      <c r="BK1607" s="50"/>
      <c r="BL1607" s="50"/>
    </row>
    <row r="1608" spans="3:64" x14ac:dyDescent="0.2">
      <c r="C1608" s="6"/>
      <c r="D1608" s="6"/>
      <c r="AA1608" s="50"/>
      <c r="AB1608" s="50"/>
      <c r="AC1608" s="50"/>
      <c r="AD1608" s="50"/>
      <c r="AE1608" s="50"/>
      <c r="AG1608" s="61"/>
      <c r="AN1608" s="50"/>
      <c r="AO1608" s="50"/>
      <c r="AP1608" s="50"/>
      <c r="AQ1608" s="50"/>
      <c r="AR1608" s="50"/>
      <c r="AS1608" s="50"/>
      <c r="AT1608" s="50"/>
      <c r="AU1608" s="50"/>
    </row>
    <row r="1609" spans="3:64" x14ac:dyDescent="0.2">
      <c r="C1609" s="6"/>
      <c r="D1609" s="6"/>
      <c r="AA1609" s="50"/>
      <c r="AB1609" s="50"/>
      <c r="AC1609" s="50"/>
      <c r="AD1609" s="50"/>
      <c r="AE1609" s="50"/>
      <c r="AG1609" s="61"/>
      <c r="AN1609" s="50"/>
      <c r="AO1609" s="50"/>
      <c r="AP1609" s="50"/>
      <c r="AQ1609" s="50"/>
      <c r="AR1609" s="50"/>
      <c r="AS1609" s="50"/>
      <c r="AT1609" s="50"/>
      <c r="AU1609" s="50"/>
      <c r="AV1609" s="50"/>
    </row>
    <row r="1610" spans="3:64" x14ac:dyDescent="0.2">
      <c r="C1610" s="6"/>
      <c r="D1610" s="6"/>
      <c r="AA1610" s="50"/>
      <c r="AB1610" s="50"/>
      <c r="AC1610" s="50"/>
      <c r="AD1610" s="50"/>
      <c r="AE1610" s="50"/>
      <c r="AG1610" s="61"/>
      <c r="AN1610" s="50"/>
      <c r="AO1610" s="50"/>
      <c r="AP1610" s="50"/>
      <c r="AQ1610" s="50"/>
      <c r="AR1610" s="50"/>
      <c r="AS1610" s="50"/>
      <c r="AT1610" s="50"/>
      <c r="AU1610" s="50"/>
    </row>
    <row r="1611" spans="3:64" x14ac:dyDescent="0.2">
      <c r="C1611" s="6"/>
      <c r="D1611" s="6"/>
      <c r="AA1611" s="50"/>
      <c r="AB1611" s="50"/>
      <c r="AC1611" s="50"/>
      <c r="AD1611" s="50"/>
      <c r="AE1611" s="50"/>
      <c r="AG1611" s="61"/>
      <c r="AN1611" s="50"/>
      <c r="AO1611" s="50"/>
      <c r="AP1611" s="50"/>
      <c r="AQ1611" s="50"/>
      <c r="AR1611" s="50"/>
      <c r="AS1611" s="50"/>
      <c r="AT1611" s="50"/>
      <c r="AU1611" s="50"/>
      <c r="AV1611" s="50"/>
      <c r="AX1611" s="50"/>
    </row>
    <row r="1612" spans="3:64" x14ac:dyDescent="0.2">
      <c r="C1612" s="6"/>
      <c r="D1612" s="6"/>
      <c r="AA1612" s="50"/>
      <c r="AB1612" s="50"/>
      <c r="AC1612" s="50"/>
      <c r="AD1612" s="50"/>
      <c r="AE1612" s="50"/>
      <c r="AG1612" s="61"/>
      <c r="AN1612" s="50"/>
      <c r="AO1612" s="50"/>
      <c r="AP1612" s="50"/>
      <c r="AQ1612" s="50"/>
      <c r="AR1612" s="50"/>
      <c r="AS1612" s="50"/>
      <c r="AT1612" s="50"/>
      <c r="AU1612" s="50"/>
      <c r="AV1612" s="50"/>
    </row>
    <row r="1613" spans="3:64" x14ac:dyDescent="0.2">
      <c r="C1613" s="6"/>
      <c r="D1613" s="6"/>
      <c r="AA1613" s="50"/>
      <c r="AB1613" s="50"/>
      <c r="AC1613" s="50"/>
      <c r="AD1613" s="50"/>
      <c r="AE1613" s="50"/>
      <c r="AG1613" s="61"/>
      <c r="AN1613" s="50"/>
      <c r="AO1613" s="50"/>
      <c r="AP1613" s="50"/>
      <c r="AQ1613" s="50"/>
      <c r="AR1613" s="50"/>
      <c r="AS1613" s="50"/>
      <c r="AT1613" s="50"/>
      <c r="AU1613" s="50"/>
    </row>
    <row r="1614" spans="3:64" x14ac:dyDescent="0.2">
      <c r="C1614" s="6"/>
      <c r="D1614" s="6"/>
      <c r="AA1614" s="50"/>
      <c r="AB1614" s="50"/>
      <c r="AC1614" s="50"/>
      <c r="AD1614" s="50"/>
      <c r="AE1614" s="50"/>
      <c r="AG1614" s="61"/>
      <c r="AN1614" s="50"/>
      <c r="AO1614" s="50"/>
      <c r="AP1614" s="50"/>
      <c r="AQ1614" s="50"/>
      <c r="AR1614" s="50"/>
      <c r="AS1614" s="50"/>
      <c r="AT1614" s="50"/>
      <c r="AU1614" s="50"/>
    </row>
    <row r="1615" spans="3:64" x14ac:dyDescent="0.2">
      <c r="C1615" s="6"/>
      <c r="D1615" s="6"/>
      <c r="AA1615" s="50"/>
      <c r="AB1615" s="50"/>
      <c r="AC1615" s="50"/>
      <c r="AD1615" s="50"/>
      <c r="AE1615" s="50"/>
      <c r="AG1615" s="61"/>
      <c r="AN1615" s="50"/>
      <c r="AO1615" s="50"/>
      <c r="AP1615" s="50"/>
      <c r="AQ1615" s="50"/>
      <c r="AR1615" s="50"/>
      <c r="AS1615" s="50"/>
      <c r="AT1615" s="50"/>
      <c r="AU1615" s="50"/>
      <c r="AV1615" s="50"/>
      <c r="AX1615" s="50"/>
      <c r="AY1615" s="50"/>
      <c r="AZ1615" s="50"/>
      <c r="BA1615" s="50"/>
      <c r="BB1615" s="50"/>
      <c r="BC1615" s="50"/>
      <c r="BD1615" s="50"/>
      <c r="BE1615" s="50"/>
      <c r="BF1615" s="50"/>
      <c r="BG1615" s="50"/>
      <c r="BH1615" s="50"/>
      <c r="BI1615" s="50"/>
      <c r="BJ1615" s="50"/>
      <c r="BK1615" s="50"/>
      <c r="BL1615" s="50"/>
    </row>
    <row r="1616" spans="3:64" x14ac:dyDescent="0.2">
      <c r="C1616" s="6"/>
      <c r="D1616" s="6"/>
      <c r="AA1616" s="50"/>
      <c r="AB1616" s="50"/>
      <c r="AC1616" s="50"/>
      <c r="AD1616" s="50"/>
      <c r="AE1616" s="50"/>
      <c r="AG1616" s="61"/>
      <c r="AN1616" s="50"/>
      <c r="AO1616" s="50"/>
      <c r="AP1616" s="50"/>
      <c r="AQ1616" s="50"/>
      <c r="AR1616" s="50"/>
      <c r="AS1616" s="50"/>
      <c r="AT1616" s="50"/>
      <c r="AU1616" s="50"/>
      <c r="AV1616" s="50"/>
    </row>
    <row r="1617" spans="3:64" x14ac:dyDescent="0.2">
      <c r="C1617" s="6"/>
      <c r="D1617" s="6"/>
      <c r="AA1617" s="50"/>
      <c r="AB1617" s="50"/>
      <c r="AC1617" s="50"/>
      <c r="AD1617" s="50"/>
      <c r="AE1617" s="50"/>
      <c r="AG1617" s="61"/>
      <c r="AN1617" s="50"/>
      <c r="AO1617" s="50"/>
      <c r="AP1617" s="50"/>
      <c r="AQ1617" s="50"/>
      <c r="AR1617" s="50"/>
      <c r="AS1617" s="50"/>
      <c r="AT1617" s="50"/>
      <c r="AU1617" s="50"/>
      <c r="AV1617" s="50"/>
    </row>
    <row r="1618" spans="3:64" x14ac:dyDescent="0.2">
      <c r="C1618" s="6"/>
      <c r="D1618" s="6"/>
      <c r="AA1618" s="50"/>
      <c r="AB1618" s="50"/>
      <c r="AC1618" s="50"/>
      <c r="AD1618" s="50"/>
      <c r="AE1618" s="50"/>
      <c r="AG1618" s="61"/>
      <c r="AN1618" s="50"/>
      <c r="AO1618" s="50"/>
      <c r="AP1618" s="50"/>
      <c r="AQ1618" s="50"/>
      <c r="AR1618" s="50"/>
      <c r="AS1618" s="50"/>
      <c r="AT1618" s="50"/>
      <c r="AU1618" s="50"/>
      <c r="AV1618" s="50"/>
    </row>
    <row r="1619" spans="3:64" x14ac:dyDescent="0.2">
      <c r="C1619" s="6"/>
      <c r="D1619" s="6"/>
      <c r="AA1619" s="50"/>
      <c r="AB1619" s="50"/>
      <c r="AC1619" s="50"/>
      <c r="AD1619" s="50"/>
      <c r="AE1619" s="50"/>
      <c r="AG1619" s="61"/>
      <c r="AN1619" s="50"/>
      <c r="AO1619" s="50"/>
      <c r="AP1619" s="50"/>
      <c r="AQ1619" s="50"/>
      <c r="AR1619" s="50"/>
      <c r="AS1619" s="50"/>
      <c r="AT1619" s="50"/>
      <c r="AU1619" s="50"/>
      <c r="AV1619" s="50"/>
      <c r="AX1619" s="50"/>
    </row>
    <row r="1620" spans="3:64" x14ac:dyDescent="0.2">
      <c r="C1620" s="6"/>
      <c r="D1620" s="6"/>
      <c r="AA1620" s="50"/>
      <c r="AB1620" s="50"/>
      <c r="AC1620" s="50"/>
      <c r="AD1620" s="50"/>
      <c r="AE1620" s="50"/>
      <c r="AG1620" s="61"/>
      <c r="AN1620" s="50"/>
      <c r="AO1620" s="50"/>
      <c r="AP1620" s="50"/>
      <c r="AQ1620" s="50"/>
      <c r="AR1620" s="50"/>
      <c r="AS1620" s="50"/>
      <c r="AT1620" s="50"/>
      <c r="AU1620" s="50"/>
      <c r="AV1620" s="50"/>
    </row>
    <row r="1621" spans="3:64" x14ac:dyDescent="0.2">
      <c r="C1621" s="6"/>
      <c r="D1621" s="6"/>
      <c r="AA1621" s="50"/>
      <c r="AB1621" s="50"/>
      <c r="AC1621" s="50"/>
      <c r="AD1621" s="50"/>
      <c r="AE1621" s="50"/>
      <c r="AG1621" s="61"/>
      <c r="AN1621" s="50"/>
      <c r="AO1621" s="50"/>
      <c r="AP1621" s="50"/>
      <c r="AQ1621" s="50"/>
      <c r="AR1621" s="50"/>
      <c r="AS1621" s="50"/>
      <c r="AT1621" s="50"/>
      <c r="AU1621" s="50"/>
      <c r="AV1621" s="50"/>
    </row>
    <row r="1622" spans="3:64" x14ac:dyDescent="0.2">
      <c r="C1622" s="6"/>
      <c r="D1622" s="6"/>
      <c r="AA1622" s="50"/>
      <c r="AB1622" s="50"/>
      <c r="AC1622" s="50"/>
      <c r="AD1622" s="50"/>
      <c r="AE1622" s="50"/>
      <c r="AG1622" s="61"/>
      <c r="AN1622" s="50"/>
      <c r="AO1622" s="50"/>
      <c r="AP1622" s="50"/>
      <c r="AQ1622" s="50"/>
      <c r="AR1622" s="50"/>
      <c r="AS1622" s="50"/>
      <c r="AT1622" s="50"/>
      <c r="AU1622" s="50"/>
      <c r="AV1622" s="50"/>
      <c r="AW1622" s="50"/>
      <c r="AX1622" s="50"/>
      <c r="AY1622" s="50"/>
      <c r="AZ1622" s="50"/>
      <c r="BA1622" s="50"/>
      <c r="BB1622" s="50"/>
      <c r="BC1622" s="50"/>
      <c r="BD1622" s="50"/>
      <c r="BE1622" s="50"/>
      <c r="BF1622" s="50"/>
      <c r="BG1622" s="50"/>
      <c r="BH1622" s="50"/>
      <c r="BI1622" s="50"/>
      <c r="BJ1622" s="50"/>
      <c r="BK1622" s="50"/>
      <c r="BL1622" s="50"/>
    </row>
    <row r="1623" spans="3:64" x14ac:dyDescent="0.2">
      <c r="C1623" s="6"/>
      <c r="D1623" s="6"/>
      <c r="AA1623" s="50"/>
      <c r="AB1623" s="50"/>
      <c r="AC1623" s="50"/>
      <c r="AD1623" s="50"/>
      <c r="AE1623" s="50"/>
      <c r="AG1623" s="61"/>
      <c r="AN1623" s="50"/>
      <c r="AO1623" s="50"/>
      <c r="AP1623" s="50"/>
      <c r="AQ1623" s="50"/>
      <c r="AR1623" s="50"/>
      <c r="AS1623" s="50"/>
      <c r="AT1623" s="50"/>
      <c r="AU1623" s="50"/>
      <c r="AV1623" s="50"/>
      <c r="AX1623" s="50"/>
      <c r="AY1623" s="50"/>
      <c r="AZ1623" s="50"/>
      <c r="BA1623" s="50"/>
      <c r="BB1623" s="50"/>
      <c r="BC1623" s="50"/>
      <c r="BD1623" s="50"/>
      <c r="BE1623" s="50"/>
      <c r="BF1623" s="50"/>
      <c r="BG1623" s="50"/>
      <c r="BH1623" s="50"/>
      <c r="BI1623" s="50"/>
      <c r="BJ1623" s="50"/>
      <c r="BK1623" s="50"/>
      <c r="BL1623" s="50"/>
    </row>
    <row r="1624" spans="3:64" x14ac:dyDescent="0.2">
      <c r="C1624" s="6"/>
      <c r="D1624" s="6"/>
      <c r="AA1624" s="50"/>
      <c r="AB1624" s="50"/>
      <c r="AC1624" s="50"/>
      <c r="AD1624" s="50"/>
      <c r="AE1624" s="50"/>
      <c r="AG1624" s="61"/>
      <c r="AN1624" s="50"/>
      <c r="AO1624" s="50"/>
      <c r="AP1624" s="50"/>
      <c r="AQ1624" s="50"/>
      <c r="AR1624" s="50"/>
      <c r="AS1624" s="50"/>
      <c r="AT1624" s="50"/>
      <c r="AU1624" s="50"/>
      <c r="AV1624" s="50"/>
      <c r="AX1624" s="50"/>
    </row>
    <row r="1625" spans="3:64" x14ac:dyDescent="0.2">
      <c r="C1625" s="6"/>
      <c r="D1625" s="6"/>
      <c r="AA1625" s="50"/>
      <c r="AB1625" s="50"/>
      <c r="AC1625" s="50"/>
      <c r="AD1625" s="50"/>
      <c r="AE1625" s="50"/>
      <c r="AG1625" s="61"/>
      <c r="AN1625" s="50"/>
      <c r="AO1625" s="50"/>
      <c r="AP1625" s="50"/>
      <c r="AQ1625" s="50"/>
      <c r="AR1625" s="50"/>
      <c r="AS1625" s="50"/>
      <c r="AT1625" s="50"/>
      <c r="AU1625" s="50"/>
      <c r="AV1625" s="50"/>
      <c r="AW1625" s="50"/>
      <c r="AX1625" s="50"/>
      <c r="AY1625" s="50"/>
      <c r="AZ1625" s="50"/>
      <c r="BA1625" s="50"/>
      <c r="BB1625" s="50"/>
      <c r="BC1625" s="50"/>
      <c r="BD1625" s="50"/>
      <c r="BE1625" s="50"/>
      <c r="BF1625" s="50"/>
      <c r="BG1625" s="50"/>
      <c r="BH1625" s="50"/>
      <c r="BI1625" s="50"/>
      <c r="BJ1625" s="50"/>
      <c r="BK1625" s="50"/>
      <c r="BL1625" s="50"/>
    </row>
    <row r="1626" spans="3:64" x14ac:dyDescent="0.2">
      <c r="C1626" s="6"/>
      <c r="D1626" s="6"/>
      <c r="AA1626" s="50"/>
      <c r="AB1626" s="50"/>
      <c r="AC1626" s="50"/>
      <c r="AD1626" s="50"/>
      <c r="AE1626" s="50"/>
      <c r="AG1626" s="61"/>
      <c r="AN1626" s="50"/>
      <c r="AO1626" s="50"/>
      <c r="AP1626" s="50"/>
      <c r="AQ1626" s="50"/>
      <c r="AR1626" s="50"/>
      <c r="AS1626" s="50"/>
      <c r="AT1626" s="50"/>
      <c r="AU1626" s="50"/>
    </row>
    <row r="1627" spans="3:64" x14ac:dyDescent="0.2">
      <c r="C1627" s="6"/>
      <c r="D1627" s="6"/>
      <c r="AA1627" s="50"/>
      <c r="AB1627" s="50"/>
      <c r="AC1627" s="50"/>
      <c r="AD1627" s="50"/>
      <c r="AE1627" s="50"/>
      <c r="AG1627" s="61"/>
      <c r="AN1627" s="50"/>
      <c r="AO1627" s="50"/>
      <c r="AP1627" s="50"/>
      <c r="AQ1627" s="50"/>
      <c r="AR1627" s="50"/>
      <c r="AS1627" s="50"/>
      <c r="AT1627" s="50"/>
      <c r="AU1627" s="50"/>
    </row>
    <row r="1628" spans="3:64" x14ac:dyDescent="0.2">
      <c r="C1628" s="6"/>
      <c r="D1628" s="6"/>
      <c r="AA1628" s="50"/>
      <c r="AB1628" s="50"/>
      <c r="AC1628" s="50"/>
      <c r="AD1628" s="50"/>
      <c r="AE1628" s="50"/>
      <c r="AG1628" s="61"/>
      <c r="AN1628" s="50"/>
      <c r="AO1628" s="50"/>
      <c r="AP1628" s="50"/>
      <c r="AQ1628" s="50"/>
      <c r="AR1628" s="50"/>
      <c r="AS1628" s="50"/>
      <c r="AT1628" s="50"/>
      <c r="AU1628" s="50"/>
      <c r="AV1628" s="50"/>
      <c r="AX1628" s="50"/>
      <c r="AY1628" s="50"/>
      <c r="AZ1628" s="50"/>
      <c r="BA1628" s="50"/>
      <c r="BB1628" s="50"/>
      <c r="BC1628" s="50"/>
      <c r="BD1628" s="50"/>
      <c r="BE1628" s="50"/>
      <c r="BF1628" s="50"/>
      <c r="BG1628" s="50"/>
      <c r="BH1628" s="50"/>
      <c r="BI1628" s="50"/>
      <c r="BJ1628" s="50"/>
      <c r="BK1628" s="50"/>
      <c r="BL1628" s="50"/>
    </row>
    <row r="1629" spans="3:64" x14ac:dyDescent="0.2">
      <c r="C1629" s="6"/>
      <c r="D1629" s="6"/>
      <c r="AA1629" s="50"/>
      <c r="AB1629" s="50"/>
      <c r="AC1629" s="50"/>
      <c r="AD1629" s="50"/>
      <c r="AE1629" s="50"/>
      <c r="AG1629" s="61"/>
      <c r="AN1629" s="50"/>
      <c r="AO1629" s="50"/>
      <c r="AP1629" s="50"/>
      <c r="AQ1629" s="50"/>
      <c r="AR1629" s="50"/>
      <c r="AS1629" s="50"/>
      <c r="AT1629" s="50"/>
      <c r="AU1629" s="50"/>
      <c r="AV1629" s="50"/>
    </row>
    <row r="1630" spans="3:64" x14ac:dyDescent="0.2">
      <c r="C1630" s="6"/>
      <c r="D1630" s="6"/>
      <c r="AA1630" s="50"/>
      <c r="AB1630" s="50"/>
      <c r="AC1630" s="50"/>
      <c r="AD1630" s="50"/>
      <c r="AE1630" s="50"/>
      <c r="AG1630" s="61"/>
      <c r="AN1630" s="50"/>
      <c r="AO1630" s="50"/>
      <c r="AP1630" s="50"/>
      <c r="AQ1630" s="50"/>
      <c r="AR1630" s="50"/>
      <c r="AS1630" s="50"/>
      <c r="AT1630" s="50"/>
      <c r="AU1630" s="50"/>
      <c r="AV1630" s="50"/>
      <c r="AW1630" s="50"/>
      <c r="AX1630" s="50"/>
      <c r="AY1630" s="50"/>
      <c r="AZ1630" s="50"/>
      <c r="BA1630" s="50"/>
      <c r="BB1630" s="50"/>
      <c r="BC1630" s="50"/>
      <c r="BD1630" s="50"/>
      <c r="BE1630" s="50"/>
      <c r="BF1630" s="50"/>
      <c r="BG1630" s="50"/>
      <c r="BH1630" s="50"/>
      <c r="BI1630" s="50"/>
      <c r="BJ1630" s="50"/>
      <c r="BK1630" s="50"/>
      <c r="BL1630" s="50"/>
    </row>
    <row r="1631" spans="3:64" x14ac:dyDescent="0.2">
      <c r="C1631" s="6"/>
      <c r="D1631" s="6"/>
      <c r="AA1631" s="50"/>
      <c r="AB1631" s="50"/>
      <c r="AC1631" s="50"/>
      <c r="AD1631" s="50"/>
      <c r="AE1631" s="50"/>
      <c r="AG1631" s="61"/>
      <c r="AN1631" s="50"/>
      <c r="AO1631" s="50"/>
      <c r="AP1631" s="50"/>
      <c r="AQ1631" s="50"/>
      <c r="AR1631" s="50"/>
      <c r="AS1631" s="50"/>
      <c r="AT1631" s="50"/>
      <c r="AU1631" s="50"/>
    </row>
    <row r="1632" spans="3:64" x14ac:dyDescent="0.2">
      <c r="C1632" s="6"/>
      <c r="D1632" s="6"/>
      <c r="AA1632" s="50"/>
      <c r="AB1632" s="50"/>
      <c r="AC1632" s="50"/>
      <c r="AD1632" s="50"/>
      <c r="AE1632" s="50"/>
      <c r="AG1632" s="61"/>
      <c r="AN1632" s="50"/>
      <c r="AO1632" s="50"/>
      <c r="AP1632" s="50"/>
      <c r="AQ1632" s="50"/>
      <c r="AR1632" s="50"/>
      <c r="AS1632" s="50"/>
      <c r="AT1632" s="50"/>
      <c r="AU1632" s="50"/>
      <c r="AV1632" s="50"/>
      <c r="AW1632" s="50"/>
      <c r="AX1632" s="50"/>
      <c r="AY1632" s="50"/>
      <c r="AZ1632" s="50"/>
      <c r="BA1632" s="50"/>
      <c r="BB1632" s="50"/>
      <c r="BC1632" s="50"/>
      <c r="BD1632" s="50"/>
      <c r="BE1632" s="50"/>
      <c r="BF1632" s="50"/>
      <c r="BG1632" s="50"/>
      <c r="BH1632" s="50"/>
      <c r="BI1632" s="50"/>
      <c r="BJ1632" s="50"/>
      <c r="BK1632" s="50"/>
      <c r="BL1632" s="50"/>
    </row>
    <row r="1633" spans="3:64" x14ac:dyDescent="0.2">
      <c r="C1633" s="6"/>
      <c r="D1633" s="6"/>
      <c r="AA1633" s="50"/>
      <c r="AB1633" s="50"/>
      <c r="AC1633" s="50"/>
      <c r="AD1633" s="50"/>
      <c r="AE1633" s="50"/>
      <c r="AG1633" s="61"/>
      <c r="AN1633" s="50"/>
      <c r="AO1633" s="50"/>
      <c r="AP1633" s="50"/>
      <c r="AQ1633" s="50"/>
      <c r="AR1633" s="50"/>
      <c r="AS1633" s="50"/>
      <c r="AT1633" s="50"/>
      <c r="AU1633" s="50"/>
    </row>
    <row r="1634" spans="3:64" x14ac:dyDescent="0.2">
      <c r="C1634" s="6"/>
      <c r="D1634" s="6"/>
      <c r="AA1634" s="50"/>
      <c r="AB1634" s="50"/>
      <c r="AC1634" s="50"/>
      <c r="AD1634" s="50"/>
      <c r="AE1634" s="50"/>
      <c r="AG1634" s="61"/>
      <c r="AN1634" s="50"/>
      <c r="AO1634" s="50"/>
      <c r="AP1634" s="50"/>
      <c r="AQ1634" s="50"/>
      <c r="AR1634" s="50"/>
      <c r="AS1634" s="50"/>
      <c r="AT1634" s="50"/>
      <c r="AU1634" s="50"/>
    </row>
    <row r="1635" spans="3:64" x14ac:dyDescent="0.2">
      <c r="C1635" s="6"/>
      <c r="D1635" s="6"/>
      <c r="AA1635" s="50"/>
      <c r="AB1635" s="50"/>
      <c r="AC1635" s="50"/>
      <c r="AD1635" s="50"/>
      <c r="AE1635" s="50"/>
      <c r="AG1635" s="61"/>
      <c r="AN1635" s="50"/>
      <c r="AO1635" s="50"/>
      <c r="AP1635" s="50"/>
      <c r="AQ1635" s="50"/>
      <c r="AR1635" s="50"/>
      <c r="AS1635" s="50"/>
      <c r="AT1635" s="50"/>
      <c r="AU1635" s="50"/>
    </row>
    <row r="1636" spans="3:64" x14ac:dyDescent="0.2">
      <c r="C1636" s="6"/>
      <c r="D1636" s="6"/>
      <c r="AA1636" s="50"/>
      <c r="AB1636" s="50"/>
      <c r="AC1636" s="50"/>
      <c r="AD1636" s="50"/>
      <c r="AE1636" s="50"/>
      <c r="AG1636" s="61"/>
      <c r="AN1636" s="50"/>
      <c r="AO1636" s="50"/>
      <c r="AP1636" s="50"/>
      <c r="AQ1636" s="50"/>
      <c r="AR1636" s="50"/>
      <c r="AS1636" s="50"/>
      <c r="AT1636" s="50"/>
      <c r="AU1636" s="50"/>
    </row>
    <row r="1637" spans="3:64" x14ac:dyDescent="0.2">
      <c r="C1637" s="6"/>
      <c r="D1637" s="6"/>
      <c r="AA1637" s="50"/>
      <c r="AB1637" s="50"/>
      <c r="AC1637" s="50"/>
      <c r="AD1637" s="50"/>
      <c r="AE1637" s="50"/>
      <c r="AG1637" s="61"/>
      <c r="AN1637" s="50"/>
      <c r="AO1637" s="50"/>
      <c r="AP1637" s="50"/>
      <c r="AQ1637" s="50"/>
      <c r="AR1637" s="50"/>
      <c r="AS1637" s="50"/>
      <c r="AT1637" s="50"/>
      <c r="AU1637" s="50"/>
    </row>
    <row r="1638" spans="3:64" x14ac:dyDescent="0.2">
      <c r="C1638" s="6"/>
      <c r="D1638" s="6"/>
      <c r="AA1638" s="50"/>
      <c r="AB1638" s="50"/>
      <c r="AC1638" s="50"/>
      <c r="AD1638" s="50"/>
      <c r="AE1638" s="50"/>
      <c r="AG1638" s="61"/>
      <c r="AN1638" s="50"/>
      <c r="AO1638" s="50"/>
      <c r="AP1638" s="50"/>
      <c r="AQ1638" s="50"/>
      <c r="AR1638" s="50"/>
      <c r="AS1638" s="50"/>
      <c r="AT1638" s="50"/>
      <c r="AU1638" s="50"/>
      <c r="AV1638" s="50"/>
      <c r="AX1638" s="50"/>
    </row>
    <row r="1639" spans="3:64" x14ac:dyDescent="0.2">
      <c r="C1639" s="6"/>
      <c r="D1639" s="6"/>
      <c r="AA1639" s="50"/>
      <c r="AB1639" s="50"/>
      <c r="AC1639" s="50"/>
      <c r="AD1639" s="50"/>
      <c r="AE1639" s="50"/>
      <c r="AG1639" s="61"/>
      <c r="AN1639" s="50"/>
      <c r="AO1639" s="50"/>
      <c r="AP1639" s="50"/>
      <c r="AQ1639" s="50"/>
      <c r="AR1639" s="50"/>
      <c r="AS1639" s="50"/>
      <c r="AT1639" s="50"/>
      <c r="AU1639" s="50"/>
      <c r="AV1639" s="50"/>
      <c r="AX1639" s="50"/>
    </row>
    <row r="1640" spans="3:64" x14ac:dyDescent="0.2">
      <c r="C1640" s="6"/>
      <c r="D1640" s="6"/>
      <c r="AA1640" s="50"/>
      <c r="AB1640" s="50"/>
      <c r="AC1640" s="50"/>
      <c r="AD1640" s="50"/>
      <c r="AE1640" s="50"/>
      <c r="AG1640" s="61"/>
      <c r="AN1640" s="50"/>
      <c r="AO1640" s="50"/>
      <c r="AP1640" s="50"/>
      <c r="AQ1640" s="50"/>
      <c r="AR1640" s="50"/>
      <c r="AS1640" s="50"/>
      <c r="AT1640" s="50"/>
      <c r="AU1640" s="50"/>
      <c r="AV1640" s="50"/>
      <c r="AW1640" s="50"/>
      <c r="AX1640" s="50"/>
      <c r="AY1640" s="50"/>
      <c r="AZ1640" s="50"/>
      <c r="BA1640" s="50"/>
      <c r="BB1640" s="50"/>
      <c r="BC1640" s="50"/>
      <c r="BD1640" s="50"/>
      <c r="BE1640" s="50"/>
      <c r="BF1640" s="50"/>
      <c r="BG1640" s="50"/>
      <c r="BH1640" s="50"/>
      <c r="BI1640" s="50"/>
      <c r="BJ1640" s="50"/>
      <c r="BK1640" s="50"/>
      <c r="BL1640" s="50"/>
    </row>
    <row r="1641" spans="3:64" x14ac:dyDescent="0.2">
      <c r="C1641" s="6"/>
      <c r="D1641" s="6"/>
      <c r="AA1641" s="50"/>
      <c r="AB1641" s="50"/>
      <c r="AC1641" s="50"/>
      <c r="AD1641" s="50"/>
      <c r="AE1641" s="50"/>
      <c r="AG1641" s="61"/>
      <c r="AN1641" s="50"/>
      <c r="AO1641" s="50"/>
      <c r="AP1641" s="50"/>
      <c r="AQ1641" s="50"/>
      <c r="AR1641" s="50"/>
      <c r="AS1641" s="50"/>
      <c r="AT1641" s="50"/>
      <c r="AU1641" s="50"/>
    </row>
    <row r="1642" spans="3:64" x14ac:dyDescent="0.2">
      <c r="C1642" s="6"/>
      <c r="D1642" s="6"/>
      <c r="AA1642" s="50"/>
      <c r="AB1642" s="50"/>
      <c r="AC1642" s="50"/>
      <c r="AD1642" s="50"/>
      <c r="AE1642" s="50"/>
      <c r="AG1642" s="61"/>
      <c r="AN1642" s="50"/>
      <c r="AO1642" s="50"/>
      <c r="AP1642" s="50"/>
      <c r="AQ1642" s="50"/>
      <c r="AR1642" s="50"/>
      <c r="AS1642" s="50"/>
      <c r="AT1642" s="50"/>
      <c r="AU1642" s="50"/>
      <c r="AV1642" s="50"/>
      <c r="AX1642" s="50"/>
      <c r="AY1642" s="50"/>
      <c r="AZ1642" s="50"/>
      <c r="BA1642" s="50"/>
      <c r="BB1642" s="50"/>
      <c r="BC1642" s="50"/>
      <c r="BD1642" s="50"/>
      <c r="BE1642" s="50"/>
      <c r="BF1642" s="50"/>
      <c r="BG1642" s="50"/>
      <c r="BH1642" s="50"/>
      <c r="BI1642" s="50"/>
      <c r="BJ1642" s="50"/>
      <c r="BK1642" s="50"/>
      <c r="BL1642" s="50"/>
    </row>
    <row r="1643" spans="3:64" x14ac:dyDescent="0.2">
      <c r="C1643" s="6"/>
      <c r="D1643" s="6"/>
      <c r="AA1643" s="50"/>
      <c r="AB1643" s="50"/>
      <c r="AC1643" s="50"/>
      <c r="AD1643" s="50"/>
      <c r="AE1643" s="50"/>
      <c r="AG1643" s="61"/>
      <c r="AN1643" s="50"/>
      <c r="AO1643" s="50"/>
      <c r="AP1643" s="50"/>
      <c r="AQ1643" s="50"/>
      <c r="AR1643" s="50"/>
      <c r="AS1643" s="50"/>
      <c r="AT1643" s="50"/>
      <c r="AU1643" s="50"/>
      <c r="AV1643" s="3"/>
    </row>
    <row r="1644" spans="3:64" x14ac:dyDescent="0.2">
      <c r="C1644" s="6"/>
      <c r="D1644" s="6"/>
      <c r="AA1644" s="50"/>
      <c r="AB1644" s="50"/>
      <c r="AC1644" s="50"/>
      <c r="AD1644" s="50"/>
      <c r="AE1644" s="50"/>
      <c r="AG1644" s="61"/>
      <c r="AN1644" s="50"/>
      <c r="AO1644" s="50"/>
      <c r="AP1644" s="50"/>
      <c r="AQ1644" s="50"/>
      <c r="AR1644" s="50"/>
      <c r="AS1644" s="50"/>
      <c r="AT1644" s="50"/>
      <c r="AU1644" s="50"/>
      <c r="AV1644" s="50"/>
    </row>
    <row r="1645" spans="3:64" x14ac:dyDescent="0.2">
      <c r="C1645" s="6"/>
      <c r="D1645" s="6"/>
      <c r="AA1645" s="50"/>
      <c r="AB1645" s="50"/>
      <c r="AC1645" s="50"/>
      <c r="AD1645" s="50"/>
      <c r="AE1645" s="50"/>
      <c r="AG1645" s="61"/>
      <c r="AN1645" s="50"/>
      <c r="AO1645" s="50"/>
      <c r="AP1645" s="50"/>
      <c r="AQ1645" s="50"/>
      <c r="AR1645" s="50"/>
      <c r="AS1645" s="50"/>
      <c r="AT1645" s="50"/>
      <c r="AU1645" s="50"/>
      <c r="AV1645" s="50"/>
      <c r="AX1645" s="50"/>
      <c r="AY1645" s="50"/>
      <c r="AZ1645" s="50"/>
      <c r="BA1645" s="50"/>
      <c r="BB1645" s="50"/>
      <c r="BC1645" s="50"/>
      <c r="BD1645" s="50"/>
      <c r="BE1645" s="50"/>
      <c r="BF1645" s="50"/>
      <c r="BG1645" s="50"/>
      <c r="BH1645" s="50"/>
      <c r="BI1645" s="50"/>
      <c r="BJ1645" s="50"/>
      <c r="BK1645" s="50"/>
      <c r="BL1645" s="50"/>
    </row>
    <row r="1646" spans="3:64" x14ac:dyDescent="0.2">
      <c r="C1646" s="6"/>
      <c r="D1646" s="6"/>
      <c r="AA1646" s="50"/>
      <c r="AB1646" s="50"/>
      <c r="AC1646" s="50"/>
      <c r="AD1646" s="50"/>
      <c r="AE1646" s="50"/>
      <c r="AG1646" s="61"/>
      <c r="AN1646" s="50"/>
      <c r="AO1646" s="50"/>
      <c r="AP1646" s="50"/>
      <c r="AQ1646" s="50"/>
      <c r="AR1646" s="50"/>
      <c r="AS1646" s="50"/>
      <c r="AT1646" s="50"/>
      <c r="AU1646" s="50"/>
      <c r="AV1646" s="50"/>
    </row>
    <row r="1647" spans="3:64" x14ac:dyDescent="0.2">
      <c r="C1647" s="6"/>
      <c r="D1647" s="6"/>
      <c r="AA1647" s="50"/>
      <c r="AB1647" s="50"/>
      <c r="AC1647" s="50"/>
      <c r="AD1647" s="50"/>
      <c r="AE1647" s="50"/>
      <c r="AG1647" s="61"/>
      <c r="AN1647" s="50"/>
      <c r="AO1647" s="50"/>
      <c r="AP1647" s="50"/>
      <c r="AQ1647" s="50"/>
      <c r="AR1647" s="50"/>
      <c r="AS1647" s="50"/>
      <c r="AT1647" s="50"/>
      <c r="AU1647" s="50"/>
      <c r="AV1647" s="50"/>
    </row>
    <row r="1648" spans="3:64" x14ac:dyDescent="0.2">
      <c r="C1648" s="6"/>
      <c r="D1648" s="6"/>
      <c r="AA1648" s="50"/>
      <c r="AB1648" s="50"/>
      <c r="AC1648" s="50"/>
      <c r="AD1648" s="50"/>
      <c r="AE1648" s="50"/>
      <c r="AG1648" s="61"/>
      <c r="AN1648" s="50"/>
      <c r="AO1648" s="50"/>
      <c r="AP1648" s="50"/>
      <c r="AQ1648" s="50"/>
      <c r="AR1648" s="50"/>
      <c r="AS1648" s="50"/>
      <c r="AT1648" s="50"/>
      <c r="AU1648" s="50"/>
    </row>
    <row r="1649" spans="3:64" x14ac:dyDescent="0.2">
      <c r="C1649" s="6"/>
      <c r="D1649" s="6"/>
      <c r="AA1649" s="50"/>
      <c r="AB1649" s="50"/>
      <c r="AC1649" s="50"/>
      <c r="AD1649" s="50"/>
      <c r="AE1649" s="50"/>
      <c r="AG1649" s="61"/>
      <c r="AN1649" s="50"/>
      <c r="AO1649" s="50"/>
      <c r="AP1649" s="50"/>
      <c r="AQ1649" s="50"/>
      <c r="AR1649" s="50"/>
      <c r="AS1649" s="50"/>
      <c r="AT1649" s="50"/>
      <c r="AU1649" s="50"/>
    </row>
    <row r="1650" spans="3:64" x14ac:dyDescent="0.2">
      <c r="C1650" s="6"/>
      <c r="D1650" s="6"/>
      <c r="AA1650" s="50"/>
      <c r="AB1650" s="50"/>
      <c r="AC1650" s="50"/>
      <c r="AD1650" s="50"/>
      <c r="AE1650" s="50"/>
      <c r="AG1650" s="61"/>
      <c r="AN1650" s="50"/>
      <c r="AO1650" s="50"/>
      <c r="AP1650" s="50"/>
      <c r="AQ1650" s="50"/>
      <c r="AR1650" s="50"/>
      <c r="AS1650" s="50"/>
      <c r="AT1650" s="50"/>
      <c r="AU1650" s="50"/>
    </row>
    <row r="1651" spans="3:64" x14ac:dyDescent="0.2">
      <c r="C1651" s="6"/>
      <c r="D1651" s="6"/>
      <c r="AA1651" s="50"/>
      <c r="AB1651" s="50"/>
      <c r="AC1651" s="50"/>
      <c r="AD1651" s="50"/>
      <c r="AE1651" s="50"/>
      <c r="AG1651" s="61"/>
      <c r="AN1651" s="50"/>
      <c r="AO1651" s="50"/>
      <c r="AP1651" s="50"/>
      <c r="AQ1651" s="50"/>
      <c r="AR1651" s="50"/>
      <c r="AS1651" s="50"/>
      <c r="AT1651" s="50"/>
      <c r="AU1651" s="50"/>
    </row>
    <row r="1652" spans="3:64" x14ac:dyDescent="0.2">
      <c r="C1652" s="6"/>
      <c r="D1652" s="6"/>
      <c r="AA1652" s="50"/>
      <c r="AB1652" s="50"/>
      <c r="AC1652" s="50"/>
      <c r="AD1652" s="50"/>
      <c r="AE1652" s="50"/>
      <c r="AG1652" s="61"/>
      <c r="AN1652" s="50"/>
      <c r="AO1652" s="50"/>
      <c r="AP1652" s="50"/>
      <c r="AQ1652" s="50"/>
      <c r="AR1652" s="50"/>
      <c r="AS1652" s="50"/>
      <c r="AT1652" s="50"/>
      <c r="AU1652" s="50"/>
    </row>
    <row r="1653" spans="3:64" x14ac:dyDescent="0.2">
      <c r="C1653" s="6"/>
      <c r="D1653" s="6"/>
      <c r="AA1653" s="50"/>
      <c r="AB1653" s="50"/>
      <c r="AC1653" s="50"/>
      <c r="AD1653" s="50"/>
      <c r="AE1653" s="50"/>
      <c r="AG1653" s="61"/>
      <c r="AN1653" s="50"/>
      <c r="AO1653" s="50"/>
      <c r="AP1653" s="50"/>
      <c r="AQ1653" s="50"/>
      <c r="AR1653" s="50"/>
      <c r="AS1653" s="50"/>
      <c r="AT1653" s="50"/>
      <c r="AU1653" s="50"/>
    </row>
    <row r="1654" spans="3:64" x14ac:dyDescent="0.2">
      <c r="C1654" s="6"/>
      <c r="D1654" s="6"/>
      <c r="AA1654" s="50"/>
      <c r="AB1654" s="50"/>
      <c r="AC1654" s="50"/>
      <c r="AD1654" s="50"/>
      <c r="AE1654" s="50"/>
      <c r="AG1654" s="61"/>
      <c r="AN1654" s="50"/>
      <c r="AO1654" s="50"/>
      <c r="AP1654" s="50"/>
      <c r="AQ1654" s="50"/>
      <c r="AR1654" s="50"/>
      <c r="AS1654" s="50"/>
      <c r="AT1654" s="50"/>
      <c r="AU1654" s="50"/>
    </row>
    <row r="1655" spans="3:64" x14ac:dyDescent="0.2">
      <c r="C1655" s="6"/>
      <c r="D1655" s="6"/>
      <c r="AA1655" s="50"/>
      <c r="AB1655" s="50"/>
      <c r="AC1655" s="50"/>
      <c r="AD1655" s="50"/>
      <c r="AE1655" s="50"/>
      <c r="AG1655" s="61"/>
      <c r="AN1655" s="50"/>
      <c r="AO1655" s="50"/>
      <c r="AP1655" s="50"/>
      <c r="AQ1655" s="50"/>
      <c r="AR1655" s="50"/>
      <c r="AS1655" s="50"/>
      <c r="AT1655" s="50"/>
      <c r="AU1655" s="50"/>
      <c r="AV1655" s="50"/>
    </row>
    <row r="1656" spans="3:64" x14ac:dyDescent="0.2">
      <c r="C1656" s="6"/>
      <c r="D1656" s="6"/>
      <c r="AA1656" s="50"/>
      <c r="AB1656" s="50"/>
      <c r="AC1656" s="50"/>
      <c r="AD1656" s="50"/>
      <c r="AE1656" s="50"/>
      <c r="AG1656" s="61"/>
      <c r="AN1656" s="50"/>
      <c r="AO1656" s="50"/>
      <c r="AP1656" s="50"/>
      <c r="AQ1656" s="50"/>
      <c r="AR1656" s="50"/>
      <c r="AS1656" s="50"/>
      <c r="AT1656" s="50"/>
      <c r="AU1656" s="50"/>
      <c r="AV1656" s="50"/>
      <c r="AW1656" s="50"/>
      <c r="AX1656" s="50"/>
      <c r="AY1656" s="50"/>
      <c r="AZ1656" s="50"/>
      <c r="BA1656" s="50"/>
      <c r="BB1656" s="50"/>
      <c r="BC1656" s="50"/>
      <c r="BD1656" s="50"/>
      <c r="BE1656" s="50"/>
      <c r="BF1656" s="50"/>
      <c r="BG1656" s="50"/>
      <c r="BH1656" s="50"/>
      <c r="BI1656" s="50"/>
      <c r="BJ1656" s="50"/>
      <c r="BK1656" s="50"/>
      <c r="BL1656" s="50"/>
    </row>
    <row r="1657" spans="3:64" x14ac:dyDescent="0.2">
      <c r="C1657" s="6"/>
      <c r="D1657" s="6"/>
      <c r="AA1657" s="50"/>
      <c r="AB1657" s="50"/>
      <c r="AC1657" s="50"/>
      <c r="AD1657" s="50"/>
      <c r="AE1657" s="50"/>
      <c r="AG1657" s="61"/>
      <c r="AN1657" s="50"/>
      <c r="AO1657" s="50"/>
      <c r="AP1657" s="50"/>
      <c r="AQ1657" s="50"/>
      <c r="AR1657" s="50"/>
      <c r="AS1657" s="50"/>
      <c r="AT1657" s="50"/>
      <c r="AU1657" s="50"/>
    </row>
    <row r="1658" spans="3:64" x14ac:dyDescent="0.2">
      <c r="C1658" s="6"/>
      <c r="D1658" s="6"/>
      <c r="AA1658" s="50"/>
      <c r="AB1658" s="50"/>
      <c r="AC1658" s="50"/>
      <c r="AD1658" s="50"/>
      <c r="AE1658" s="50"/>
      <c r="AG1658" s="61"/>
      <c r="AN1658" s="50"/>
      <c r="AO1658" s="50"/>
      <c r="AP1658" s="50"/>
      <c r="AQ1658" s="50"/>
      <c r="AR1658" s="50"/>
      <c r="AS1658" s="50"/>
      <c r="AT1658" s="50"/>
      <c r="AU1658" s="50"/>
    </row>
    <row r="1659" spans="3:64" x14ac:dyDescent="0.2">
      <c r="C1659" s="6"/>
      <c r="D1659" s="6"/>
      <c r="AA1659" s="50"/>
      <c r="AB1659" s="50"/>
      <c r="AC1659" s="50"/>
      <c r="AD1659" s="50"/>
      <c r="AE1659" s="50"/>
      <c r="AG1659" s="61"/>
      <c r="AN1659" s="50"/>
      <c r="AO1659" s="50"/>
      <c r="AP1659" s="50"/>
      <c r="AQ1659" s="50"/>
      <c r="AR1659" s="50"/>
      <c r="AS1659" s="50"/>
      <c r="AT1659" s="50"/>
      <c r="AU1659" s="50"/>
    </row>
    <row r="1660" spans="3:64" x14ac:dyDescent="0.2">
      <c r="C1660" s="6"/>
      <c r="D1660" s="6"/>
      <c r="AA1660" s="50"/>
      <c r="AB1660" s="50"/>
      <c r="AC1660" s="50"/>
      <c r="AD1660" s="50"/>
      <c r="AE1660" s="50"/>
      <c r="AG1660" s="61"/>
      <c r="AN1660" s="50"/>
      <c r="AO1660" s="50"/>
      <c r="AP1660" s="50"/>
      <c r="AQ1660" s="50"/>
      <c r="AR1660" s="50"/>
      <c r="AS1660" s="50"/>
      <c r="AT1660" s="50"/>
      <c r="AU1660" s="50"/>
    </row>
    <row r="1661" spans="3:64" x14ac:dyDescent="0.2">
      <c r="C1661" s="6"/>
      <c r="D1661" s="6"/>
      <c r="AA1661" s="50"/>
      <c r="AB1661" s="50"/>
      <c r="AC1661" s="50"/>
      <c r="AD1661" s="50"/>
      <c r="AE1661" s="50"/>
      <c r="AG1661" s="61"/>
      <c r="AN1661" s="50"/>
      <c r="AO1661" s="50"/>
      <c r="AP1661" s="50"/>
      <c r="AQ1661" s="50"/>
      <c r="AR1661" s="50"/>
      <c r="AS1661" s="50"/>
      <c r="AT1661" s="50"/>
      <c r="AU1661" s="50"/>
      <c r="AV1661" s="50"/>
      <c r="AW1661" s="50"/>
      <c r="AX1661" s="50"/>
      <c r="AY1661" s="50"/>
      <c r="AZ1661" s="50"/>
      <c r="BA1661" s="50"/>
      <c r="BB1661" s="50"/>
      <c r="BC1661" s="50"/>
      <c r="BD1661" s="50"/>
      <c r="BE1661" s="50"/>
      <c r="BF1661" s="50"/>
      <c r="BG1661" s="50"/>
      <c r="BH1661" s="50"/>
      <c r="BI1661" s="50"/>
      <c r="BJ1661" s="50"/>
      <c r="BK1661" s="50"/>
      <c r="BL1661" s="50"/>
    </row>
    <row r="1662" spans="3:64" x14ac:dyDescent="0.2">
      <c r="C1662" s="6"/>
      <c r="D1662" s="6"/>
      <c r="AA1662" s="50"/>
      <c r="AB1662" s="50"/>
      <c r="AC1662" s="50"/>
      <c r="AD1662" s="50"/>
      <c r="AE1662" s="50"/>
      <c r="AG1662" s="61"/>
      <c r="AN1662" s="50"/>
      <c r="AO1662" s="50"/>
      <c r="AP1662" s="50"/>
      <c r="AQ1662" s="50"/>
      <c r="AR1662" s="50"/>
      <c r="AS1662" s="50"/>
      <c r="AT1662" s="50"/>
      <c r="AU1662" s="50"/>
    </row>
    <row r="1663" spans="3:64" x14ac:dyDescent="0.2">
      <c r="C1663" s="6"/>
      <c r="D1663" s="6"/>
      <c r="AA1663" s="50"/>
      <c r="AB1663" s="50"/>
      <c r="AC1663" s="50"/>
      <c r="AD1663" s="50"/>
      <c r="AE1663" s="50"/>
      <c r="AG1663" s="61"/>
      <c r="AN1663" s="50"/>
      <c r="AO1663" s="50"/>
      <c r="AP1663" s="50"/>
      <c r="AQ1663" s="50"/>
      <c r="AR1663" s="50"/>
      <c r="AS1663" s="50"/>
      <c r="AT1663" s="50"/>
      <c r="AU1663" s="50"/>
    </row>
    <row r="1664" spans="3:64" x14ac:dyDescent="0.2">
      <c r="C1664" s="6"/>
      <c r="D1664" s="6"/>
      <c r="AA1664" s="50"/>
      <c r="AB1664" s="50"/>
      <c r="AC1664" s="50"/>
      <c r="AD1664" s="50"/>
      <c r="AE1664" s="50"/>
      <c r="AG1664" s="61"/>
      <c r="AN1664" s="50"/>
      <c r="AO1664" s="50"/>
      <c r="AP1664" s="50"/>
      <c r="AQ1664" s="50"/>
      <c r="AR1664" s="50"/>
      <c r="AS1664" s="50"/>
      <c r="AT1664" s="50"/>
      <c r="AU1664" s="50"/>
      <c r="AV1664" s="50"/>
      <c r="AX1664" s="50"/>
    </row>
    <row r="1665" spans="3:64" x14ac:dyDescent="0.2">
      <c r="C1665" s="6"/>
      <c r="D1665" s="6"/>
      <c r="AA1665" s="50"/>
      <c r="AB1665" s="50"/>
      <c r="AC1665" s="50"/>
      <c r="AD1665" s="50"/>
      <c r="AE1665" s="50"/>
      <c r="AG1665" s="61"/>
      <c r="AN1665" s="50"/>
      <c r="AO1665" s="50"/>
      <c r="AP1665" s="50"/>
      <c r="AQ1665" s="50"/>
      <c r="AR1665" s="50"/>
      <c r="AS1665" s="50"/>
      <c r="AT1665" s="50"/>
      <c r="AU1665" s="50"/>
      <c r="AV1665" s="50"/>
      <c r="AX1665" s="50"/>
      <c r="AY1665" s="50"/>
      <c r="AZ1665" s="50"/>
      <c r="BA1665" s="50"/>
      <c r="BB1665" s="50"/>
      <c r="BC1665" s="50"/>
      <c r="BD1665" s="50"/>
      <c r="BE1665" s="50"/>
      <c r="BF1665" s="50"/>
      <c r="BG1665" s="50"/>
      <c r="BH1665" s="50"/>
      <c r="BI1665" s="50"/>
      <c r="BJ1665" s="50"/>
      <c r="BK1665" s="50"/>
      <c r="BL1665" s="50"/>
    </row>
    <row r="1666" spans="3:64" x14ac:dyDescent="0.2">
      <c r="C1666" s="6"/>
      <c r="D1666" s="6"/>
      <c r="AA1666" s="50"/>
      <c r="AB1666" s="50"/>
      <c r="AC1666" s="50"/>
      <c r="AD1666" s="50"/>
      <c r="AE1666" s="50"/>
      <c r="AG1666" s="61"/>
      <c r="AN1666" s="50"/>
      <c r="AO1666" s="50"/>
      <c r="AP1666" s="50"/>
      <c r="AQ1666" s="50"/>
      <c r="AR1666" s="50"/>
      <c r="AS1666" s="50"/>
      <c r="AT1666" s="50"/>
      <c r="AU1666" s="50"/>
      <c r="AV1666" s="50"/>
      <c r="AW1666" s="50"/>
      <c r="AX1666" s="50"/>
      <c r="AY1666" s="50"/>
      <c r="AZ1666" s="50"/>
      <c r="BA1666" s="50"/>
      <c r="BB1666" s="50"/>
      <c r="BC1666" s="50"/>
      <c r="BD1666" s="50"/>
      <c r="BE1666" s="50"/>
      <c r="BF1666" s="50"/>
      <c r="BG1666" s="50"/>
      <c r="BH1666" s="50"/>
      <c r="BI1666" s="50"/>
      <c r="BJ1666" s="50"/>
      <c r="BK1666" s="50"/>
      <c r="BL1666" s="50"/>
    </row>
    <row r="1667" spans="3:64" x14ac:dyDescent="0.2">
      <c r="C1667" s="6"/>
      <c r="D1667" s="6"/>
      <c r="AA1667" s="50"/>
      <c r="AB1667" s="50"/>
      <c r="AC1667" s="50"/>
      <c r="AD1667" s="50"/>
      <c r="AE1667" s="50"/>
      <c r="AG1667" s="61"/>
      <c r="AN1667" s="50"/>
      <c r="AO1667" s="50"/>
      <c r="AP1667" s="50"/>
      <c r="AQ1667" s="50"/>
      <c r="AR1667" s="50"/>
      <c r="AS1667" s="50"/>
      <c r="AT1667" s="50"/>
      <c r="AU1667" s="50"/>
      <c r="AV1667" s="50"/>
    </row>
    <row r="1668" spans="3:64" x14ac:dyDescent="0.2">
      <c r="C1668" s="6"/>
      <c r="D1668" s="6"/>
      <c r="AA1668" s="50"/>
      <c r="AB1668" s="50"/>
      <c r="AC1668" s="50"/>
      <c r="AD1668" s="50"/>
      <c r="AE1668" s="50"/>
      <c r="AG1668" s="61"/>
      <c r="AN1668" s="50"/>
      <c r="AO1668" s="50"/>
      <c r="AP1668" s="50"/>
      <c r="AQ1668" s="50"/>
      <c r="AR1668" s="50"/>
      <c r="AS1668" s="50"/>
      <c r="AT1668" s="50"/>
      <c r="AU1668" s="50"/>
    </row>
    <row r="1669" spans="3:64" x14ac:dyDescent="0.2">
      <c r="C1669" s="6"/>
      <c r="D1669" s="6"/>
      <c r="AA1669" s="50"/>
      <c r="AB1669" s="50"/>
      <c r="AC1669" s="50"/>
      <c r="AD1669" s="50"/>
      <c r="AE1669" s="50"/>
      <c r="AG1669" s="61"/>
      <c r="AN1669" s="50"/>
      <c r="AO1669" s="50"/>
      <c r="AP1669" s="50"/>
      <c r="AQ1669" s="50"/>
      <c r="AR1669" s="50"/>
      <c r="AS1669" s="50"/>
      <c r="AT1669" s="50"/>
      <c r="AU1669" s="50"/>
      <c r="AV1669" s="50"/>
    </row>
    <row r="1670" spans="3:64" x14ac:dyDescent="0.2">
      <c r="C1670" s="6"/>
      <c r="D1670" s="6"/>
      <c r="AA1670" s="50"/>
      <c r="AB1670" s="50"/>
      <c r="AC1670" s="50"/>
      <c r="AD1670" s="50"/>
      <c r="AE1670" s="50"/>
      <c r="AG1670" s="61"/>
      <c r="AN1670" s="50"/>
      <c r="AO1670" s="50"/>
      <c r="AP1670" s="50"/>
      <c r="AQ1670" s="50"/>
      <c r="AR1670" s="50"/>
      <c r="AS1670" s="50"/>
      <c r="AT1670" s="50"/>
      <c r="AU1670" s="50"/>
      <c r="AV1670" s="50"/>
    </row>
    <row r="1671" spans="3:64" x14ac:dyDescent="0.2">
      <c r="C1671" s="6"/>
      <c r="D1671" s="6"/>
      <c r="AA1671" s="50"/>
      <c r="AB1671" s="50"/>
      <c r="AC1671" s="50"/>
      <c r="AD1671" s="50"/>
      <c r="AE1671" s="50"/>
      <c r="AG1671" s="61"/>
      <c r="AN1671" s="50"/>
      <c r="AO1671" s="50"/>
      <c r="AP1671" s="50"/>
      <c r="AQ1671" s="50"/>
      <c r="AR1671" s="50"/>
      <c r="AS1671" s="50"/>
      <c r="AT1671" s="50"/>
      <c r="AU1671" s="50"/>
    </row>
    <row r="1672" spans="3:64" x14ac:dyDescent="0.2">
      <c r="C1672" s="6"/>
      <c r="D1672" s="6"/>
      <c r="AA1672" s="50"/>
      <c r="AB1672" s="50"/>
      <c r="AC1672" s="50"/>
      <c r="AD1672" s="50"/>
      <c r="AE1672" s="50"/>
      <c r="AG1672" s="61"/>
      <c r="AN1672" s="50"/>
      <c r="AO1672" s="50"/>
      <c r="AP1672" s="50"/>
      <c r="AQ1672" s="50"/>
      <c r="AR1672" s="50"/>
      <c r="AS1672" s="50"/>
      <c r="AT1672" s="50"/>
      <c r="AU1672" s="50"/>
      <c r="AV1672" s="50"/>
      <c r="AX1672" s="50"/>
    </row>
    <row r="1673" spans="3:64" x14ac:dyDescent="0.2">
      <c r="C1673" s="6"/>
      <c r="D1673" s="6"/>
      <c r="AA1673" s="50"/>
      <c r="AB1673" s="50"/>
      <c r="AC1673" s="50"/>
      <c r="AD1673" s="50"/>
      <c r="AE1673" s="50"/>
      <c r="AG1673" s="61"/>
      <c r="AN1673" s="50"/>
      <c r="AO1673" s="50"/>
      <c r="AP1673" s="50"/>
      <c r="AQ1673" s="50"/>
      <c r="AR1673" s="50"/>
      <c r="AS1673" s="50"/>
      <c r="AT1673" s="50"/>
      <c r="AU1673" s="50"/>
    </row>
    <row r="1674" spans="3:64" x14ac:dyDescent="0.2">
      <c r="C1674" s="6"/>
      <c r="D1674" s="6"/>
      <c r="AA1674" s="50"/>
      <c r="AB1674" s="50"/>
      <c r="AC1674" s="50"/>
      <c r="AD1674" s="50"/>
      <c r="AE1674" s="50"/>
      <c r="AG1674" s="61"/>
      <c r="AN1674" s="50"/>
      <c r="AO1674" s="50"/>
      <c r="AP1674" s="50"/>
      <c r="AQ1674" s="50"/>
      <c r="AR1674" s="50"/>
      <c r="AS1674" s="50"/>
      <c r="AT1674" s="50"/>
      <c r="AU1674" s="50"/>
    </row>
    <row r="1675" spans="3:64" x14ac:dyDescent="0.2">
      <c r="C1675" s="6"/>
      <c r="D1675" s="6"/>
      <c r="AA1675" s="50"/>
      <c r="AB1675" s="50"/>
      <c r="AC1675" s="50"/>
      <c r="AD1675" s="50"/>
      <c r="AE1675" s="50"/>
      <c r="AG1675" s="61"/>
      <c r="AN1675" s="50"/>
      <c r="AO1675" s="50"/>
      <c r="AP1675" s="50"/>
      <c r="AQ1675" s="50"/>
      <c r="AR1675" s="50"/>
      <c r="AS1675" s="50"/>
      <c r="AT1675" s="50"/>
      <c r="AU1675" s="50"/>
    </row>
    <row r="1676" spans="3:64" x14ac:dyDescent="0.2">
      <c r="C1676" s="6"/>
      <c r="D1676" s="6"/>
      <c r="AA1676" s="50"/>
      <c r="AB1676" s="50"/>
      <c r="AC1676" s="50"/>
      <c r="AD1676" s="50"/>
      <c r="AE1676" s="50"/>
      <c r="AG1676" s="61"/>
      <c r="AN1676" s="50"/>
      <c r="AO1676" s="50"/>
      <c r="AP1676" s="50"/>
      <c r="AQ1676" s="50"/>
      <c r="AR1676" s="50"/>
      <c r="AS1676" s="50"/>
      <c r="AT1676" s="50"/>
      <c r="AU1676" s="50"/>
      <c r="AV1676" s="50"/>
      <c r="AX1676" s="50"/>
    </row>
    <row r="1677" spans="3:64" x14ac:dyDescent="0.2">
      <c r="C1677" s="6"/>
      <c r="D1677" s="6"/>
      <c r="AA1677" s="50"/>
      <c r="AB1677" s="50"/>
      <c r="AC1677" s="50"/>
      <c r="AD1677" s="50"/>
      <c r="AE1677" s="50"/>
      <c r="AG1677" s="61"/>
      <c r="AN1677" s="50"/>
      <c r="AO1677" s="50"/>
      <c r="AP1677" s="50"/>
      <c r="AQ1677" s="50"/>
      <c r="AR1677" s="50"/>
      <c r="AS1677" s="50"/>
      <c r="AT1677" s="50"/>
      <c r="AU1677" s="50"/>
      <c r="AV1677" s="50"/>
    </row>
    <row r="1678" spans="3:64" x14ac:dyDescent="0.2">
      <c r="C1678" s="6"/>
      <c r="D1678" s="6"/>
      <c r="AA1678" s="50"/>
      <c r="AB1678" s="50"/>
      <c r="AC1678" s="50"/>
      <c r="AD1678" s="50"/>
      <c r="AE1678" s="50"/>
      <c r="AG1678" s="61"/>
      <c r="AN1678" s="50"/>
      <c r="AO1678" s="50"/>
      <c r="AP1678" s="50"/>
      <c r="AQ1678" s="50"/>
      <c r="AR1678" s="50"/>
      <c r="AS1678" s="50"/>
      <c r="AT1678" s="50"/>
      <c r="AU1678" s="50"/>
      <c r="AV1678" s="50"/>
      <c r="AW1678" s="50"/>
      <c r="AX1678" s="50"/>
      <c r="AY1678" s="50"/>
      <c r="AZ1678" s="50"/>
      <c r="BA1678" s="50"/>
      <c r="BB1678" s="50"/>
      <c r="BC1678" s="50"/>
      <c r="BD1678" s="50"/>
      <c r="BE1678" s="50"/>
      <c r="BF1678" s="50"/>
      <c r="BG1678" s="50"/>
      <c r="BH1678" s="50"/>
      <c r="BI1678" s="50"/>
      <c r="BJ1678" s="50"/>
      <c r="BK1678" s="50"/>
      <c r="BL1678" s="50"/>
    </row>
    <row r="1679" spans="3:64" x14ac:dyDescent="0.2">
      <c r="C1679" s="6"/>
      <c r="D1679" s="6"/>
      <c r="AA1679" s="50"/>
      <c r="AB1679" s="50"/>
      <c r="AC1679" s="50"/>
      <c r="AD1679" s="50"/>
      <c r="AE1679" s="50"/>
      <c r="AG1679" s="61"/>
      <c r="AN1679" s="50"/>
      <c r="AO1679" s="50"/>
      <c r="AP1679" s="50"/>
      <c r="AQ1679" s="50"/>
      <c r="AR1679" s="50"/>
      <c r="AS1679" s="50"/>
      <c r="AT1679" s="50"/>
      <c r="AU1679" s="50"/>
      <c r="AV1679" s="50"/>
      <c r="AW1679" s="50"/>
      <c r="AX1679" s="50"/>
      <c r="AY1679" s="50"/>
      <c r="AZ1679" s="50"/>
      <c r="BA1679" s="50"/>
      <c r="BB1679" s="50"/>
      <c r="BC1679" s="50"/>
      <c r="BD1679" s="50"/>
      <c r="BE1679" s="50"/>
      <c r="BF1679" s="50"/>
      <c r="BG1679" s="50"/>
      <c r="BH1679" s="50"/>
      <c r="BI1679" s="50"/>
      <c r="BJ1679" s="50"/>
      <c r="BK1679" s="50"/>
      <c r="BL1679" s="50"/>
    </row>
    <row r="1680" spans="3:64" x14ac:dyDescent="0.2">
      <c r="C1680" s="6"/>
      <c r="D1680" s="6"/>
      <c r="AA1680" s="50"/>
      <c r="AB1680" s="50"/>
      <c r="AC1680" s="50"/>
      <c r="AD1680" s="50"/>
      <c r="AE1680" s="50"/>
      <c r="AG1680" s="61"/>
      <c r="AN1680" s="50"/>
      <c r="AO1680" s="50"/>
      <c r="AP1680" s="50"/>
      <c r="AQ1680" s="50"/>
      <c r="AR1680" s="50"/>
      <c r="AS1680" s="50"/>
      <c r="AT1680" s="50"/>
      <c r="AU1680" s="50"/>
      <c r="AV1680" s="50"/>
      <c r="AW1680" s="50"/>
      <c r="AX1680" s="50"/>
      <c r="AY1680" s="50"/>
      <c r="AZ1680" s="50"/>
      <c r="BA1680" s="50"/>
      <c r="BB1680" s="50"/>
      <c r="BC1680" s="50"/>
      <c r="BD1680" s="50"/>
      <c r="BE1680" s="50"/>
      <c r="BF1680" s="50"/>
      <c r="BG1680" s="50"/>
      <c r="BH1680" s="50"/>
      <c r="BI1680" s="50"/>
      <c r="BJ1680" s="50"/>
      <c r="BK1680" s="50"/>
      <c r="BL1680" s="50"/>
    </row>
    <row r="1681" spans="3:64" x14ac:dyDescent="0.2">
      <c r="C1681" s="6"/>
      <c r="D1681" s="6"/>
      <c r="AA1681" s="50"/>
      <c r="AB1681" s="50"/>
      <c r="AC1681" s="50"/>
      <c r="AD1681" s="50"/>
      <c r="AE1681" s="50"/>
      <c r="AG1681" s="61"/>
      <c r="AN1681" s="50"/>
      <c r="AO1681" s="50"/>
      <c r="AP1681" s="50"/>
      <c r="AQ1681" s="50"/>
      <c r="AR1681" s="50"/>
      <c r="AS1681" s="50"/>
      <c r="AT1681" s="50"/>
      <c r="AU1681" s="50"/>
      <c r="AV1681" s="50"/>
      <c r="AW1681" s="50"/>
      <c r="AX1681" s="50"/>
      <c r="AY1681" s="50"/>
      <c r="AZ1681" s="50"/>
      <c r="BA1681" s="50"/>
      <c r="BB1681" s="50"/>
      <c r="BC1681" s="50"/>
      <c r="BD1681" s="50"/>
      <c r="BE1681" s="50"/>
      <c r="BF1681" s="50"/>
      <c r="BG1681" s="50"/>
      <c r="BH1681" s="50"/>
      <c r="BI1681" s="50"/>
      <c r="BJ1681" s="50"/>
      <c r="BK1681" s="50"/>
      <c r="BL1681" s="50"/>
    </row>
    <row r="1682" spans="3:64" x14ac:dyDescent="0.2">
      <c r="C1682" s="6"/>
      <c r="D1682" s="6"/>
      <c r="AA1682" s="50"/>
      <c r="AB1682" s="50"/>
      <c r="AC1682" s="50"/>
      <c r="AD1682" s="50"/>
      <c r="AE1682" s="50"/>
      <c r="AG1682" s="61"/>
      <c r="AN1682" s="50"/>
      <c r="AO1682" s="50"/>
      <c r="AP1682" s="50"/>
      <c r="AQ1682" s="50"/>
      <c r="AR1682" s="50"/>
      <c r="AS1682" s="50"/>
      <c r="AT1682" s="50"/>
      <c r="AU1682" s="50"/>
      <c r="AV1682" s="50"/>
      <c r="AX1682" s="50"/>
    </row>
    <row r="1683" spans="3:64" x14ac:dyDescent="0.2">
      <c r="C1683" s="6"/>
      <c r="D1683" s="6"/>
      <c r="AA1683" s="50"/>
      <c r="AB1683" s="50"/>
      <c r="AC1683" s="50"/>
      <c r="AD1683" s="50"/>
      <c r="AE1683" s="50"/>
      <c r="AG1683" s="61"/>
      <c r="AN1683" s="50"/>
      <c r="AO1683" s="50"/>
      <c r="AP1683" s="50"/>
      <c r="AQ1683" s="50"/>
      <c r="AR1683" s="50"/>
      <c r="AS1683" s="50"/>
      <c r="AT1683" s="50"/>
      <c r="AU1683" s="50"/>
      <c r="AV1683" s="50"/>
      <c r="AW1683" s="50"/>
      <c r="AX1683" s="50"/>
      <c r="AY1683" s="50"/>
      <c r="AZ1683" s="50"/>
      <c r="BA1683" s="50"/>
      <c r="BB1683" s="50"/>
      <c r="BC1683" s="50"/>
      <c r="BD1683" s="50"/>
      <c r="BE1683" s="50"/>
      <c r="BF1683" s="50"/>
      <c r="BG1683" s="50"/>
      <c r="BH1683" s="50"/>
      <c r="BI1683" s="50"/>
      <c r="BJ1683" s="50"/>
      <c r="BK1683" s="50"/>
      <c r="BL1683" s="50"/>
    </row>
    <row r="1684" spans="3:64" x14ac:dyDescent="0.2">
      <c r="C1684" s="6"/>
      <c r="D1684" s="6"/>
      <c r="AA1684" s="50"/>
      <c r="AB1684" s="50"/>
      <c r="AC1684" s="50"/>
      <c r="AD1684" s="50"/>
      <c r="AE1684" s="50"/>
      <c r="AG1684" s="61"/>
      <c r="AN1684" s="50"/>
      <c r="AO1684" s="50"/>
      <c r="AP1684" s="50"/>
      <c r="AQ1684" s="50"/>
      <c r="AR1684" s="50"/>
      <c r="AS1684" s="50"/>
      <c r="AT1684" s="50"/>
      <c r="AU1684" s="50"/>
      <c r="AV1684" s="50"/>
      <c r="AW1684" s="50"/>
      <c r="AX1684" s="50"/>
      <c r="AY1684" s="50"/>
      <c r="AZ1684" s="50"/>
      <c r="BA1684" s="50"/>
      <c r="BB1684" s="50"/>
      <c r="BC1684" s="50"/>
      <c r="BD1684" s="50"/>
      <c r="BE1684" s="50"/>
      <c r="BF1684" s="50"/>
      <c r="BG1684" s="50"/>
      <c r="BH1684" s="50"/>
      <c r="BI1684" s="50"/>
      <c r="BJ1684" s="50"/>
      <c r="BK1684" s="50"/>
      <c r="BL1684" s="50"/>
    </row>
    <row r="1685" spans="3:64" x14ac:dyDescent="0.2">
      <c r="C1685" s="6"/>
      <c r="D1685" s="6"/>
      <c r="AA1685" s="50"/>
      <c r="AB1685" s="50"/>
      <c r="AC1685" s="50"/>
      <c r="AD1685" s="50"/>
      <c r="AE1685" s="50"/>
      <c r="AG1685" s="61"/>
      <c r="AN1685" s="50"/>
      <c r="AO1685" s="50"/>
      <c r="AP1685" s="50"/>
      <c r="AQ1685" s="50"/>
      <c r="AR1685" s="50"/>
      <c r="AS1685" s="50"/>
      <c r="AT1685" s="50"/>
      <c r="AU1685" s="50"/>
      <c r="AV1685" s="50"/>
      <c r="AX1685" s="50"/>
    </row>
    <row r="1686" spans="3:64" x14ac:dyDescent="0.2">
      <c r="C1686" s="6"/>
      <c r="D1686" s="6"/>
      <c r="AA1686" s="50"/>
      <c r="AB1686" s="50"/>
      <c r="AC1686" s="50"/>
      <c r="AD1686" s="50"/>
      <c r="AE1686" s="50"/>
      <c r="AG1686" s="61"/>
      <c r="AN1686" s="50"/>
      <c r="AO1686" s="50"/>
      <c r="AP1686" s="50"/>
      <c r="AQ1686" s="50"/>
      <c r="AR1686" s="50"/>
      <c r="AS1686" s="50"/>
      <c r="AT1686" s="50"/>
      <c r="AU1686" s="50"/>
      <c r="AV1686" s="50"/>
      <c r="AX1686" s="50"/>
    </row>
    <row r="1687" spans="3:64" x14ac:dyDescent="0.2">
      <c r="C1687" s="6"/>
      <c r="D1687" s="6"/>
      <c r="AA1687" s="50"/>
      <c r="AB1687" s="50"/>
      <c r="AC1687" s="50"/>
      <c r="AD1687" s="50"/>
      <c r="AE1687" s="50"/>
      <c r="AG1687" s="61"/>
      <c r="AN1687" s="50"/>
      <c r="AO1687" s="50"/>
      <c r="AP1687" s="50"/>
      <c r="AQ1687" s="50"/>
      <c r="AR1687" s="50"/>
      <c r="AS1687" s="50"/>
      <c r="AT1687" s="50"/>
      <c r="AU1687" s="50"/>
      <c r="AV1687" s="50"/>
      <c r="AX1687" s="50"/>
      <c r="AY1687" s="50"/>
      <c r="AZ1687" s="50"/>
      <c r="BA1687" s="50"/>
      <c r="BB1687" s="50"/>
      <c r="BC1687" s="50"/>
      <c r="BD1687" s="50"/>
      <c r="BE1687" s="50"/>
      <c r="BF1687" s="50"/>
      <c r="BG1687" s="50"/>
      <c r="BH1687" s="50"/>
      <c r="BI1687" s="50"/>
      <c r="BJ1687" s="50"/>
      <c r="BK1687" s="50"/>
      <c r="BL1687" s="50"/>
    </row>
    <row r="1688" spans="3:64" x14ac:dyDescent="0.2">
      <c r="C1688" s="6"/>
      <c r="D1688" s="6"/>
      <c r="AA1688" s="50"/>
      <c r="AB1688" s="50"/>
      <c r="AC1688" s="50"/>
      <c r="AD1688" s="50"/>
      <c r="AE1688" s="50"/>
      <c r="AG1688" s="61"/>
      <c r="AN1688" s="50"/>
      <c r="AO1688" s="50"/>
      <c r="AP1688" s="50"/>
      <c r="AQ1688" s="50"/>
      <c r="AR1688" s="50"/>
      <c r="AS1688" s="50"/>
      <c r="AT1688" s="50"/>
      <c r="AU1688" s="50"/>
      <c r="AV1688" s="50"/>
      <c r="AW1688" s="50"/>
      <c r="AX1688" s="50"/>
      <c r="AY1688" s="50"/>
      <c r="AZ1688" s="50"/>
      <c r="BA1688" s="50"/>
      <c r="BB1688" s="50"/>
      <c r="BC1688" s="50"/>
      <c r="BD1688" s="50"/>
      <c r="BE1688" s="50"/>
      <c r="BF1688" s="50"/>
      <c r="BG1688" s="50"/>
      <c r="BH1688" s="50"/>
      <c r="BI1688" s="50"/>
      <c r="BJ1688" s="50"/>
      <c r="BK1688" s="50"/>
      <c r="BL1688" s="50"/>
    </row>
    <row r="1689" spans="3:64" x14ac:dyDescent="0.2">
      <c r="C1689" s="6"/>
      <c r="D1689" s="6"/>
      <c r="AA1689" s="50"/>
      <c r="AB1689" s="50"/>
      <c r="AC1689" s="50"/>
      <c r="AD1689" s="50"/>
      <c r="AE1689" s="50"/>
      <c r="AG1689" s="61"/>
      <c r="AN1689" s="50"/>
      <c r="AO1689" s="50"/>
      <c r="AP1689" s="50"/>
      <c r="AQ1689" s="50"/>
      <c r="AR1689" s="50"/>
      <c r="AS1689" s="50"/>
      <c r="AT1689" s="50"/>
      <c r="AU1689" s="50"/>
      <c r="AV1689" s="50"/>
      <c r="AW1689" s="50"/>
      <c r="AX1689" s="50"/>
      <c r="AY1689" s="50"/>
      <c r="AZ1689" s="50"/>
      <c r="BA1689" s="50"/>
      <c r="BB1689" s="50"/>
      <c r="BC1689" s="50"/>
      <c r="BD1689" s="50"/>
      <c r="BE1689" s="50"/>
      <c r="BF1689" s="50"/>
      <c r="BG1689" s="50"/>
      <c r="BH1689" s="50"/>
      <c r="BI1689" s="50"/>
      <c r="BJ1689" s="50"/>
      <c r="BK1689" s="50"/>
      <c r="BL1689" s="50"/>
    </row>
    <row r="1690" spans="3:64" x14ac:dyDescent="0.2">
      <c r="C1690" s="6"/>
      <c r="D1690" s="6"/>
      <c r="AA1690" s="50"/>
      <c r="AB1690" s="50"/>
      <c r="AC1690" s="50"/>
      <c r="AD1690" s="50"/>
      <c r="AE1690" s="50"/>
      <c r="AG1690" s="61"/>
      <c r="AN1690" s="50"/>
      <c r="AO1690" s="50"/>
      <c r="AP1690" s="50"/>
      <c r="AQ1690" s="50"/>
      <c r="AR1690" s="50"/>
      <c r="AS1690" s="50"/>
      <c r="AT1690" s="50"/>
      <c r="AU1690" s="50"/>
      <c r="AV1690" s="50"/>
    </row>
    <row r="1691" spans="3:64" x14ac:dyDescent="0.2">
      <c r="C1691" s="6"/>
      <c r="D1691" s="6"/>
      <c r="AA1691" s="50"/>
      <c r="AB1691" s="50"/>
      <c r="AC1691" s="50"/>
      <c r="AD1691" s="50"/>
      <c r="AE1691" s="50"/>
      <c r="AG1691" s="61"/>
      <c r="AN1691" s="50"/>
      <c r="AO1691" s="50"/>
      <c r="AP1691" s="50"/>
      <c r="AQ1691" s="50"/>
      <c r="AR1691" s="50"/>
      <c r="AS1691" s="50"/>
      <c r="AT1691" s="50"/>
      <c r="AU1691" s="50"/>
      <c r="AV1691" s="50"/>
    </row>
    <row r="1692" spans="3:64" x14ac:dyDescent="0.2">
      <c r="C1692" s="6"/>
      <c r="D1692" s="6"/>
      <c r="AA1692" s="50"/>
      <c r="AB1692" s="50"/>
      <c r="AC1692" s="50"/>
      <c r="AD1692" s="50"/>
      <c r="AE1692" s="50"/>
      <c r="AG1692" s="61"/>
      <c r="AN1692" s="50"/>
      <c r="AO1692" s="50"/>
      <c r="AP1692" s="50"/>
      <c r="AQ1692" s="50"/>
      <c r="AR1692" s="50"/>
      <c r="AS1692" s="50"/>
      <c r="AT1692" s="50"/>
      <c r="AU1692" s="50"/>
      <c r="AV1692" s="50"/>
    </row>
    <row r="1693" spans="3:64" x14ac:dyDescent="0.2">
      <c r="C1693" s="6"/>
      <c r="D1693" s="6"/>
      <c r="AA1693" s="50"/>
      <c r="AB1693" s="50"/>
      <c r="AC1693" s="50"/>
      <c r="AD1693" s="50"/>
      <c r="AE1693" s="50"/>
      <c r="AG1693" s="61"/>
      <c r="AN1693" s="50"/>
      <c r="AO1693" s="50"/>
      <c r="AP1693" s="50"/>
      <c r="AQ1693" s="50"/>
      <c r="AR1693" s="50"/>
      <c r="AS1693" s="50"/>
      <c r="AT1693" s="50"/>
      <c r="AU1693" s="50"/>
      <c r="AV1693" s="50"/>
      <c r="AX1693" s="50"/>
    </row>
    <row r="1694" spans="3:64" x14ac:dyDescent="0.2">
      <c r="C1694" s="6"/>
      <c r="D1694" s="6"/>
      <c r="AA1694" s="50"/>
      <c r="AB1694" s="50"/>
      <c r="AC1694" s="50"/>
      <c r="AD1694" s="50"/>
      <c r="AE1694" s="50"/>
      <c r="AG1694" s="61"/>
      <c r="AN1694" s="50"/>
      <c r="AO1694" s="50"/>
      <c r="AP1694" s="50"/>
      <c r="AQ1694" s="50"/>
      <c r="AR1694" s="50"/>
      <c r="AS1694" s="50"/>
      <c r="AT1694" s="50"/>
      <c r="AU1694" s="50"/>
      <c r="AV1694" s="50"/>
      <c r="AW1694" s="50"/>
      <c r="AX1694" s="50"/>
      <c r="AY1694" s="50"/>
      <c r="AZ1694" s="50"/>
      <c r="BA1694" s="50"/>
      <c r="BB1694" s="50"/>
      <c r="BC1694" s="50"/>
      <c r="BD1694" s="50"/>
      <c r="BE1694" s="50"/>
      <c r="BF1694" s="50"/>
      <c r="BG1694" s="50"/>
      <c r="BH1694" s="50"/>
      <c r="BI1694" s="50"/>
      <c r="BJ1694" s="50"/>
      <c r="BK1694" s="50"/>
      <c r="BL1694" s="50"/>
    </row>
    <row r="1695" spans="3:64" x14ac:dyDescent="0.2">
      <c r="C1695" s="6"/>
      <c r="D1695" s="6"/>
      <c r="AA1695" s="50"/>
      <c r="AB1695" s="50"/>
      <c r="AC1695" s="50"/>
      <c r="AD1695" s="50"/>
      <c r="AE1695" s="50"/>
      <c r="AG1695" s="61"/>
      <c r="AN1695" s="50"/>
      <c r="AO1695" s="50"/>
      <c r="AP1695" s="50"/>
      <c r="AQ1695" s="50"/>
      <c r="AR1695" s="50"/>
      <c r="AS1695" s="50"/>
      <c r="AT1695" s="50"/>
      <c r="AU1695" s="50"/>
      <c r="AV1695" s="50"/>
      <c r="AW1695" s="50"/>
      <c r="AX1695" s="50"/>
      <c r="AY1695" s="50"/>
      <c r="AZ1695" s="50"/>
      <c r="BA1695" s="50"/>
      <c r="BB1695" s="50"/>
      <c r="BC1695" s="50"/>
      <c r="BD1695" s="50"/>
      <c r="BE1695" s="50"/>
      <c r="BF1695" s="50"/>
      <c r="BG1695" s="50"/>
      <c r="BH1695" s="50"/>
      <c r="BI1695" s="50"/>
      <c r="BJ1695" s="50"/>
      <c r="BK1695" s="50"/>
      <c r="BL1695" s="50"/>
    </row>
    <row r="1696" spans="3:64" x14ac:dyDescent="0.2">
      <c r="C1696" s="6"/>
      <c r="D1696" s="6"/>
      <c r="AA1696" s="50"/>
      <c r="AB1696" s="50"/>
      <c r="AC1696" s="50"/>
      <c r="AD1696" s="50"/>
      <c r="AE1696" s="50"/>
      <c r="AG1696" s="61"/>
      <c r="AN1696" s="50"/>
      <c r="AO1696" s="50"/>
      <c r="AP1696" s="50"/>
      <c r="AQ1696" s="50"/>
      <c r="AR1696" s="50"/>
      <c r="AS1696" s="50"/>
      <c r="AT1696" s="50"/>
      <c r="AU1696" s="50"/>
    </row>
    <row r="1697" spans="3:64" x14ac:dyDescent="0.2">
      <c r="C1697" s="6"/>
      <c r="D1697" s="6"/>
      <c r="AA1697" s="50"/>
      <c r="AB1697" s="50"/>
      <c r="AC1697" s="50"/>
      <c r="AD1697" s="50"/>
      <c r="AE1697" s="50"/>
      <c r="AG1697" s="61"/>
      <c r="AN1697" s="50"/>
      <c r="AO1697" s="50"/>
      <c r="AP1697" s="50"/>
      <c r="AQ1697" s="50"/>
      <c r="AR1697" s="50"/>
      <c r="AS1697" s="50"/>
      <c r="AT1697" s="50"/>
      <c r="AU1697" s="50"/>
      <c r="AV1697" s="50"/>
      <c r="AX1697" s="50"/>
    </row>
    <row r="1698" spans="3:64" x14ac:dyDescent="0.2">
      <c r="C1698" s="6"/>
      <c r="D1698" s="6"/>
      <c r="AA1698" s="50"/>
      <c r="AB1698" s="50"/>
      <c r="AC1698" s="50"/>
      <c r="AD1698" s="50"/>
      <c r="AE1698" s="50"/>
      <c r="AG1698" s="61"/>
      <c r="AN1698" s="50"/>
      <c r="AO1698" s="50"/>
      <c r="AP1698" s="50"/>
      <c r="AQ1698" s="50"/>
      <c r="AR1698" s="50"/>
      <c r="AS1698" s="50"/>
      <c r="AT1698" s="50"/>
      <c r="AU1698" s="50"/>
      <c r="AV1698" s="50"/>
    </row>
    <row r="1699" spans="3:64" x14ac:dyDescent="0.2">
      <c r="C1699" s="6"/>
      <c r="D1699" s="6"/>
      <c r="AA1699" s="50"/>
      <c r="AB1699" s="50"/>
      <c r="AC1699" s="50"/>
      <c r="AD1699" s="50"/>
      <c r="AE1699" s="50"/>
      <c r="AG1699" s="61"/>
      <c r="AN1699" s="50"/>
      <c r="AO1699" s="50"/>
      <c r="AP1699" s="50"/>
      <c r="AQ1699" s="50"/>
      <c r="AR1699" s="50"/>
      <c r="AS1699" s="50"/>
      <c r="AT1699" s="50"/>
      <c r="AU1699" s="50"/>
      <c r="AV1699" s="50"/>
    </row>
    <row r="1700" spans="3:64" x14ac:dyDescent="0.2">
      <c r="C1700" s="6"/>
      <c r="D1700" s="6"/>
      <c r="AA1700" s="50"/>
      <c r="AB1700" s="50"/>
      <c r="AC1700" s="50"/>
      <c r="AD1700" s="50"/>
      <c r="AE1700" s="50"/>
      <c r="AG1700" s="61"/>
      <c r="AN1700" s="50"/>
      <c r="AO1700" s="50"/>
      <c r="AP1700" s="50"/>
      <c r="AQ1700" s="50"/>
      <c r="AR1700" s="50"/>
      <c r="AS1700" s="50"/>
      <c r="AT1700" s="50"/>
      <c r="AU1700" s="50"/>
    </row>
    <row r="1701" spans="3:64" x14ac:dyDescent="0.2">
      <c r="C1701" s="6"/>
      <c r="D1701" s="6"/>
      <c r="AA1701" s="50"/>
      <c r="AB1701" s="50"/>
      <c r="AC1701" s="50"/>
      <c r="AD1701" s="50"/>
      <c r="AE1701" s="50"/>
      <c r="AG1701" s="61"/>
      <c r="AN1701" s="50"/>
      <c r="AO1701" s="50"/>
      <c r="AP1701" s="50"/>
      <c r="AQ1701" s="50"/>
      <c r="AR1701" s="50"/>
      <c r="AS1701" s="50"/>
      <c r="AT1701" s="50"/>
      <c r="AU1701" s="50"/>
    </row>
    <row r="1702" spans="3:64" x14ac:dyDescent="0.2">
      <c r="C1702" s="6"/>
      <c r="D1702" s="6"/>
      <c r="AA1702" s="50"/>
      <c r="AB1702" s="50"/>
      <c r="AC1702" s="50"/>
      <c r="AD1702" s="50"/>
      <c r="AE1702" s="50"/>
      <c r="AG1702" s="61"/>
      <c r="AN1702" s="50"/>
      <c r="AO1702" s="50"/>
      <c r="AP1702" s="50"/>
      <c r="AQ1702" s="50"/>
      <c r="AR1702" s="50"/>
      <c r="AS1702" s="50"/>
      <c r="AT1702" s="50"/>
      <c r="AU1702" s="50"/>
    </row>
    <row r="1703" spans="3:64" x14ac:dyDescent="0.2">
      <c r="C1703" s="6"/>
      <c r="D1703" s="6"/>
      <c r="AA1703" s="50"/>
      <c r="AB1703" s="50"/>
      <c r="AC1703" s="50"/>
      <c r="AD1703" s="50"/>
      <c r="AE1703" s="50"/>
      <c r="AG1703" s="61"/>
      <c r="AN1703" s="50"/>
      <c r="AO1703" s="50"/>
      <c r="AP1703" s="50"/>
      <c r="AQ1703" s="50"/>
      <c r="AR1703" s="50"/>
      <c r="AS1703" s="50"/>
      <c r="AT1703" s="50"/>
      <c r="AU1703" s="50"/>
    </row>
    <row r="1704" spans="3:64" x14ac:dyDescent="0.2">
      <c r="C1704" s="6"/>
      <c r="D1704" s="6"/>
      <c r="AA1704" s="50"/>
      <c r="AB1704" s="50"/>
      <c r="AC1704" s="50"/>
      <c r="AD1704" s="50"/>
      <c r="AE1704" s="50"/>
      <c r="AG1704" s="61"/>
      <c r="AN1704" s="50"/>
      <c r="AO1704" s="50"/>
      <c r="AP1704" s="50"/>
      <c r="AQ1704" s="50"/>
      <c r="AR1704" s="50"/>
      <c r="AS1704" s="50"/>
      <c r="AT1704" s="50"/>
      <c r="AU1704" s="50"/>
    </row>
    <row r="1705" spans="3:64" x14ac:dyDescent="0.2">
      <c r="C1705" s="6"/>
      <c r="D1705" s="6"/>
      <c r="AA1705" s="50"/>
      <c r="AB1705" s="50"/>
      <c r="AC1705" s="50"/>
      <c r="AD1705" s="50"/>
      <c r="AE1705" s="50"/>
      <c r="AG1705" s="61"/>
      <c r="AN1705" s="50"/>
      <c r="AO1705" s="50"/>
      <c r="AP1705" s="50"/>
      <c r="AQ1705" s="50"/>
      <c r="AR1705" s="50"/>
      <c r="AS1705" s="50"/>
      <c r="AT1705" s="50"/>
      <c r="AU1705" s="50"/>
    </row>
    <row r="1706" spans="3:64" x14ac:dyDescent="0.2">
      <c r="C1706" s="6"/>
      <c r="D1706" s="6"/>
      <c r="AA1706" s="50"/>
      <c r="AB1706" s="50"/>
      <c r="AC1706" s="50"/>
      <c r="AD1706" s="50"/>
      <c r="AE1706" s="50"/>
      <c r="AG1706" s="61"/>
      <c r="AN1706" s="50"/>
      <c r="AO1706" s="50"/>
      <c r="AP1706" s="50"/>
      <c r="AQ1706" s="50"/>
      <c r="AR1706" s="50"/>
      <c r="AS1706" s="50"/>
      <c r="AT1706" s="50"/>
      <c r="AU1706" s="50"/>
    </row>
    <row r="1707" spans="3:64" x14ac:dyDescent="0.2">
      <c r="C1707" s="6"/>
      <c r="D1707" s="6"/>
      <c r="AA1707" s="50"/>
      <c r="AB1707" s="50"/>
      <c r="AC1707" s="50"/>
      <c r="AD1707" s="50"/>
      <c r="AE1707" s="50"/>
      <c r="AG1707" s="61"/>
      <c r="AN1707" s="50"/>
      <c r="AO1707" s="50"/>
      <c r="AP1707" s="50"/>
      <c r="AQ1707" s="50"/>
      <c r="AR1707" s="50"/>
      <c r="AS1707" s="50"/>
      <c r="AT1707" s="50"/>
      <c r="AU1707" s="50"/>
    </row>
    <row r="1708" spans="3:64" x14ac:dyDescent="0.2">
      <c r="C1708" s="6"/>
      <c r="D1708" s="6"/>
      <c r="AA1708" s="50"/>
      <c r="AB1708" s="50"/>
      <c r="AC1708" s="50"/>
      <c r="AD1708" s="50"/>
      <c r="AE1708" s="50"/>
      <c r="AG1708" s="61"/>
      <c r="AN1708" s="50"/>
      <c r="AO1708" s="50"/>
      <c r="AP1708" s="50"/>
      <c r="AQ1708" s="50"/>
      <c r="AR1708" s="50"/>
      <c r="AS1708" s="50"/>
      <c r="AT1708" s="50"/>
      <c r="AU1708" s="50"/>
      <c r="AV1708" s="50"/>
    </row>
    <row r="1709" spans="3:64" x14ac:dyDescent="0.2">
      <c r="C1709" s="6"/>
      <c r="D1709" s="6"/>
      <c r="AA1709" s="50"/>
      <c r="AB1709" s="50"/>
      <c r="AC1709" s="50"/>
      <c r="AD1709" s="50"/>
      <c r="AE1709" s="50"/>
      <c r="AG1709" s="61"/>
      <c r="AN1709" s="50"/>
      <c r="AO1709" s="50"/>
      <c r="AP1709" s="50"/>
      <c r="AQ1709" s="50"/>
      <c r="AR1709" s="50"/>
      <c r="AS1709" s="50"/>
      <c r="AT1709" s="50"/>
      <c r="AU1709" s="50"/>
      <c r="AV1709" s="50"/>
      <c r="AW1709" s="50"/>
      <c r="AX1709" s="50"/>
      <c r="AY1709" s="50"/>
      <c r="AZ1709" s="50"/>
      <c r="BA1709" s="50"/>
      <c r="BB1709" s="50"/>
      <c r="BC1709" s="50"/>
      <c r="BD1709" s="50"/>
      <c r="BE1709" s="50"/>
      <c r="BF1709" s="50"/>
      <c r="BG1709" s="50"/>
      <c r="BH1709" s="50"/>
      <c r="BI1709" s="50"/>
      <c r="BJ1709" s="50"/>
      <c r="BK1709" s="50"/>
      <c r="BL1709" s="50"/>
    </row>
    <row r="1710" spans="3:64" x14ac:dyDescent="0.2">
      <c r="C1710" s="6"/>
      <c r="D1710" s="6"/>
      <c r="AA1710" s="50"/>
      <c r="AB1710" s="50"/>
      <c r="AC1710" s="50"/>
      <c r="AD1710" s="50"/>
      <c r="AE1710" s="50"/>
      <c r="AG1710" s="61"/>
      <c r="AN1710" s="50"/>
      <c r="AO1710" s="50"/>
      <c r="AP1710" s="50"/>
      <c r="AQ1710" s="50"/>
      <c r="AR1710" s="50"/>
      <c r="AS1710" s="50"/>
      <c r="AT1710" s="50"/>
      <c r="AU1710" s="50"/>
      <c r="AV1710" s="50"/>
    </row>
    <row r="1711" spans="3:64" x14ac:dyDescent="0.2">
      <c r="C1711" s="6"/>
      <c r="D1711" s="6"/>
      <c r="AA1711" s="50"/>
      <c r="AB1711" s="50"/>
      <c r="AC1711" s="50"/>
      <c r="AD1711" s="50"/>
      <c r="AE1711" s="50"/>
      <c r="AG1711" s="61"/>
      <c r="AN1711" s="50"/>
      <c r="AO1711" s="50"/>
      <c r="AP1711" s="50"/>
      <c r="AQ1711" s="50"/>
      <c r="AR1711" s="50"/>
      <c r="AS1711" s="50"/>
      <c r="AT1711" s="50"/>
      <c r="AU1711" s="50"/>
      <c r="AV1711" s="50"/>
    </row>
    <row r="1712" spans="3:64" x14ac:dyDescent="0.2">
      <c r="C1712" s="6"/>
      <c r="D1712" s="6"/>
      <c r="AA1712" s="50"/>
      <c r="AB1712" s="50"/>
      <c r="AC1712" s="50"/>
      <c r="AD1712" s="50"/>
      <c r="AE1712" s="50"/>
      <c r="AG1712" s="61"/>
      <c r="AN1712" s="50"/>
      <c r="AO1712" s="50"/>
      <c r="AP1712" s="50"/>
      <c r="AQ1712" s="50"/>
      <c r="AR1712" s="50"/>
      <c r="AS1712" s="50"/>
      <c r="AT1712" s="50"/>
      <c r="AU1712" s="50"/>
      <c r="AV1712" s="50"/>
      <c r="AX1712" s="50"/>
    </row>
    <row r="1713" spans="3:64" x14ac:dyDescent="0.2">
      <c r="C1713" s="6"/>
      <c r="D1713" s="6"/>
      <c r="AA1713" s="50"/>
      <c r="AB1713" s="50"/>
      <c r="AC1713" s="50"/>
      <c r="AD1713" s="50"/>
      <c r="AE1713" s="50"/>
      <c r="AG1713" s="61"/>
      <c r="AN1713" s="50"/>
      <c r="AO1713" s="50"/>
      <c r="AP1713" s="50"/>
      <c r="AQ1713" s="50"/>
      <c r="AR1713" s="50"/>
      <c r="AS1713" s="50"/>
      <c r="AT1713" s="50"/>
      <c r="AU1713" s="50"/>
      <c r="AV1713" s="50"/>
    </row>
    <row r="1714" spans="3:64" x14ac:dyDescent="0.2">
      <c r="C1714" s="6"/>
      <c r="D1714" s="6"/>
      <c r="AA1714" s="50"/>
      <c r="AB1714" s="50"/>
      <c r="AC1714" s="50"/>
      <c r="AD1714" s="50"/>
      <c r="AE1714" s="50"/>
      <c r="AG1714" s="61"/>
      <c r="AN1714" s="50"/>
      <c r="AO1714" s="50"/>
      <c r="AP1714" s="50"/>
      <c r="AQ1714" s="50"/>
      <c r="AR1714" s="50"/>
      <c r="AS1714" s="50"/>
      <c r="AT1714" s="50"/>
      <c r="AU1714" s="50"/>
    </row>
    <row r="1715" spans="3:64" x14ac:dyDescent="0.2">
      <c r="C1715" s="6"/>
      <c r="D1715" s="6"/>
      <c r="AA1715" s="50"/>
      <c r="AB1715" s="50"/>
      <c r="AC1715" s="50"/>
      <c r="AD1715" s="50"/>
      <c r="AE1715" s="50"/>
      <c r="AG1715" s="61"/>
      <c r="AN1715" s="50"/>
      <c r="AO1715" s="50"/>
      <c r="AP1715" s="50"/>
      <c r="AQ1715" s="50"/>
      <c r="AR1715" s="50"/>
      <c r="AS1715" s="50"/>
      <c r="AT1715" s="50"/>
      <c r="AU1715" s="50"/>
      <c r="AV1715" s="50"/>
      <c r="AX1715" s="50"/>
    </row>
    <row r="1716" spans="3:64" x14ac:dyDescent="0.2">
      <c r="C1716" s="6"/>
      <c r="D1716" s="6"/>
      <c r="AA1716" s="50"/>
      <c r="AB1716" s="50"/>
      <c r="AC1716" s="50"/>
      <c r="AD1716" s="50"/>
      <c r="AE1716" s="50"/>
      <c r="AG1716" s="61"/>
      <c r="AN1716" s="50"/>
      <c r="AO1716" s="50"/>
      <c r="AP1716" s="50"/>
      <c r="AQ1716" s="50"/>
      <c r="AR1716" s="50"/>
      <c r="AS1716" s="50"/>
      <c r="AT1716" s="50"/>
      <c r="AU1716" s="50"/>
      <c r="AV1716" s="50"/>
      <c r="AX1716" s="50"/>
      <c r="AY1716" s="50"/>
      <c r="AZ1716" s="50"/>
      <c r="BA1716" s="50"/>
      <c r="BB1716" s="50"/>
      <c r="BC1716" s="50"/>
      <c r="BD1716" s="50"/>
      <c r="BE1716" s="50"/>
      <c r="BF1716" s="50"/>
      <c r="BG1716" s="50"/>
      <c r="BH1716" s="50"/>
      <c r="BI1716" s="50"/>
      <c r="BJ1716" s="50"/>
      <c r="BK1716" s="50"/>
      <c r="BL1716" s="50"/>
    </row>
    <row r="1717" spans="3:64" x14ac:dyDescent="0.2">
      <c r="C1717" s="6"/>
      <c r="D1717" s="6"/>
      <c r="AA1717" s="50"/>
      <c r="AB1717" s="50"/>
      <c r="AC1717" s="50"/>
      <c r="AD1717" s="50"/>
      <c r="AE1717" s="50"/>
      <c r="AG1717" s="61"/>
      <c r="AN1717" s="50"/>
      <c r="AO1717" s="50"/>
      <c r="AP1717" s="50"/>
      <c r="AQ1717" s="50"/>
      <c r="AR1717" s="50"/>
      <c r="AS1717" s="50"/>
      <c r="AT1717" s="50"/>
      <c r="AU1717" s="50"/>
      <c r="AV1717" s="50"/>
      <c r="AW1717" s="50"/>
      <c r="AX1717" s="50"/>
      <c r="AY1717" s="50"/>
      <c r="AZ1717" s="50"/>
      <c r="BA1717" s="50"/>
      <c r="BB1717" s="50"/>
      <c r="BC1717" s="50"/>
      <c r="BD1717" s="50"/>
      <c r="BE1717" s="50"/>
      <c r="BF1717" s="50"/>
      <c r="BG1717" s="50"/>
      <c r="BH1717" s="50"/>
      <c r="BI1717" s="50"/>
      <c r="BJ1717" s="50"/>
      <c r="BK1717" s="50"/>
      <c r="BL1717" s="50"/>
    </row>
    <row r="1718" spans="3:64" x14ac:dyDescent="0.2">
      <c r="C1718" s="6"/>
      <c r="D1718" s="6"/>
      <c r="AA1718" s="50"/>
      <c r="AB1718" s="50"/>
      <c r="AC1718" s="50"/>
      <c r="AD1718" s="50"/>
      <c r="AE1718" s="50"/>
      <c r="AG1718" s="61"/>
      <c r="AN1718" s="50"/>
      <c r="AO1718" s="50"/>
      <c r="AP1718" s="50"/>
      <c r="AQ1718" s="50"/>
      <c r="AR1718" s="50"/>
      <c r="AS1718" s="50"/>
      <c r="AT1718" s="50"/>
      <c r="AU1718" s="50"/>
      <c r="AV1718" s="50"/>
    </row>
    <row r="1719" spans="3:64" x14ac:dyDescent="0.2">
      <c r="C1719" s="6"/>
      <c r="D1719" s="6"/>
      <c r="AA1719" s="50"/>
      <c r="AB1719" s="50"/>
      <c r="AC1719" s="50"/>
      <c r="AD1719" s="50"/>
      <c r="AE1719" s="50"/>
      <c r="AG1719" s="61"/>
      <c r="AN1719" s="50"/>
      <c r="AO1719" s="50"/>
      <c r="AP1719" s="50"/>
      <c r="AQ1719" s="50"/>
      <c r="AR1719" s="50"/>
      <c r="AS1719" s="50"/>
      <c r="AT1719" s="50"/>
      <c r="AU1719" s="50"/>
    </row>
    <row r="1720" spans="3:64" x14ac:dyDescent="0.2">
      <c r="C1720" s="6"/>
      <c r="D1720" s="6"/>
      <c r="AA1720" s="50"/>
      <c r="AB1720" s="50"/>
      <c r="AC1720" s="50"/>
      <c r="AD1720" s="50"/>
      <c r="AE1720" s="50"/>
      <c r="AG1720" s="61"/>
      <c r="AN1720" s="50"/>
      <c r="AO1720" s="50"/>
      <c r="AP1720" s="50"/>
      <c r="AQ1720" s="50"/>
      <c r="AR1720" s="50"/>
      <c r="AS1720" s="50"/>
      <c r="AT1720" s="50"/>
      <c r="AU1720" s="50"/>
      <c r="AV1720" s="50"/>
    </row>
    <row r="1721" spans="3:64" x14ac:dyDescent="0.2">
      <c r="C1721" s="6"/>
      <c r="D1721" s="6"/>
      <c r="AA1721" s="50"/>
      <c r="AB1721" s="50"/>
      <c r="AC1721" s="50"/>
      <c r="AD1721" s="50"/>
      <c r="AE1721" s="50"/>
      <c r="AG1721" s="61"/>
      <c r="AN1721" s="50"/>
      <c r="AO1721" s="50"/>
      <c r="AP1721" s="50"/>
      <c r="AQ1721" s="50"/>
      <c r="AR1721" s="50"/>
      <c r="AS1721" s="50"/>
      <c r="AT1721" s="50"/>
      <c r="AU1721" s="50"/>
      <c r="AV1721" s="50"/>
    </row>
    <row r="1722" spans="3:64" x14ac:dyDescent="0.2">
      <c r="C1722" s="6"/>
      <c r="D1722" s="6"/>
      <c r="AA1722" s="50"/>
      <c r="AB1722" s="50"/>
      <c r="AC1722" s="50"/>
      <c r="AD1722" s="50"/>
      <c r="AE1722" s="50"/>
      <c r="AG1722" s="61"/>
      <c r="AN1722" s="50"/>
      <c r="AO1722" s="50"/>
      <c r="AP1722" s="50"/>
      <c r="AQ1722" s="50"/>
      <c r="AR1722" s="50"/>
      <c r="AS1722" s="50"/>
      <c r="AT1722" s="50"/>
      <c r="AU1722" s="50"/>
      <c r="AV1722" s="50"/>
    </row>
    <row r="1723" spans="3:64" x14ac:dyDescent="0.2">
      <c r="C1723" s="6"/>
      <c r="D1723" s="6"/>
      <c r="AA1723" s="50"/>
      <c r="AB1723" s="50"/>
      <c r="AC1723" s="50"/>
      <c r="AD1723" s="50"/>
      <c r="AE1723" s="50"/>
      <c r="AG1723" s="61"/>
      <c r="AN1723" s="50"/>
      <c r="AO1723" s="50"/>
      <c r="AP1723" s="50"/>
      <c r="AQ1723" s="50"/>
      <c r="AR1723" s="50"/>
      <c r="AS1723" s="50"/>
      <c r="AT1723" s="50"/>
      <c r="AU1723" s="50"/>
      <c r="AV1723" s="50"/>
    </row>
    <row r="1724" spans="3:64" x14ac:dyDescent="0.2">
      <c r="C1724" s="6"/>
      <c r="D1724" s="6"/>
      <c r="AA1724" s="50"/>
      <c r="AB1724" s="50"/>
      <c r="AC1724" s="50"/>
      <c r="AD1724" s="50"/>
      <c r="AE1724" s="50"/>
      <c r="AG1724" s="61"/>
      <c r="AN1724" s="50"/>
      <c r="AO1724" s="50"/>
      <c r="AP1724" s="50"/>
      <c r="AQ1724" s="50"/>
      <c r="AR1724" s="50"/>
      <c r="AS1724" s="50"/>
      <c r="AT1724" s="50"/>
      <c r="AU1724" s="50"/>
      <c r="AV1724" s="50"/>
    </row>
    <row r="1725" spans="3:64" x14ac:dyDescent="0.2">
      <c r="C1725" s="6"/>
      <c r="D1725" s="6"/>
      <c r="AA1725" s="50"/>
      <c r="AB1725" s="50"/>
      <c r="AC1725" s="50"/>
      <c r="AD1725" s="50"/>
      <c r="AE1725" s="50"/>
      <c r="AG1725" s="61"/>
      <c r="AN1725" s="50"/>
      <c r="AO1725" s="50"/>
      <c r="AP1725" s="50"/>
      <c r="AQ1725" s="50"/>
      <c r="AR1725" s="50"/>
      <c r="AS1725" s="50"/>
      <c r="AT1725" s="50"/>
      <c r="AU1725" s="50"/>
      <c r="AV1725" s="50"/>
      <c r="AX1725" s="50"/>
      <c r="AY1725" s="50"/>
      <c r="AZ1725" s="50"/>
      <c r="BA1725" s="50"/>
      <c r="BB1725" s="50"/>
      <c r="BC1725" s="50"/>
      <c r="BD1725" s="50"/>
      <c r="BE1725" s="50"/>
      <c r="BF1725" s="50"/>
      <c r="BG1725" s="50"/>
      <c r="BH1725" s="50"/>
      <c r="BI1725" s="50"/>
      <c r="BJ1725" s="50"/>
      <c r="BK1725" s="50"/>
      <c r="BL1725" s="50"/>
    </row>
    <row r="1726" spans="3:64" x14ac:dyDescent="0.2">
      <c r="C1726" s="6"/>
      <c r="D1726" s="6"/>
      <c r="AA1726" s="50"/>
      <c r="AB1726" s="50"/>
      <c r="AC1726" s="50"/>
      <c r="AD1726" s="50"/>
      <c r="AE1726" s="50"/>
      <c r="AG1726" s="61"/>
      <c r="AN1726" s="50"/>
      <c r="AO1726" s="50"/>
      <c r="AP1726" s="50"/>
      <c r="AQ1726" s="50"/>
      <c r="AR1726" s="50"/>
      <c r="AS1726" s="50"/>
      <c r="AT1726" s="50"/>
      <c r="AU1726" s="50"/>
    </row>
    <row r="1727" spans="3:64" x14ac:dyDescent="0.2">
      <c r="C1727" s="6"/>
      <c r="D1727" s="6"/>
      <c r="AA1727" s="50"/>
      <c r="AB1727" s="50"/>
      <c r="AC1727" s="50"/>
      <c r="AD1727" s="50"/>
      <c r="AE1727" s="50"/>
      <c r="AG1727" s="61"/>
      <c r="AN1727" s="50"/>
      <c r="AO1727" s="50"/>
      <c r="AP1727" s="50"/>
      <c r="AQ1727" s="50"/>
      <c r="AR1727" s="50"/>
      <c r="AS1727" s="50"/>
      <c r="AT1727" s="50"/>
      <c r="AU1727" s="50"/>
      <c r="AV1727" s="50"/>
    </row>
    <row r="1728" spans="3:64" x14ac:dyDescent="0.2">
      <c r="C1728" s="6"/>
      <c r="D1728" s="6"/>
      <c r="AA1728" s="50"/>
      <c r="AB1728" s="50"/>
      <c r="AC1728" s="50"/>
      <c r="AD1728" s="50"/>
      <c r="AE1728" s="50"/>
      <c r="AG1728" s="61"/>
      <c r="AN1728" s="50"/>
      <c r="AO1728" s="50"/>
      <c r="AP1728" s="50"/>
      <c r="AQ1728" s="50"/>
      <c r="AR1728" s="50"/>
      <c r="AS1728" s="50"/>
      <c r="AT1728" s="50"/>
      <c r="AU1728" s="50"/>
      <c r="AV1728" s="50"/>
    </row>
    <row r="1729" spans="3:64" x14ac:dyDescent="0.2">
      <c r="C1729" s="6"/>
      <c r="D1729" s="6"/>
      <c r="AA1729" s="50"/>
      <c r="AB1729" s="50"/>
      <c r="AC1729" s="50"/>
      <c r="AD1729" s="50"/>
      <c r="AE1729" s="50"/>
      <c r="AG1729" s="61"/>
      <c r="AN1729" s="50"/>
      <c r="AO1729" s="50"/>
      <c r="AP1729" s="50"/>
      <c r="AQ1729" s="50"/>
      <c r="AR1729" s="50"/>
      <c r="AS1729" s="50"/>
      <c r="AT1729" s="50"/>
      <c r="AU1729" s="50"/>
    </row>
    <row r="1730" spans="3:64" x14ac:dyDescent="0.2">
      <c r="C1730" s="6"/>
      <c r="D1730" s="6"/>
      <c r="AA1730" s="50"/>
      <c r="AB1730" s="50"/>
      <c r="AC1730" s="50"/>
      <c r="AD1730" s="50"/>
      <c r="AE1730" s="50"/>
      <c r="AG1730" s="61"/>
      <c r="AN1730" s="50"/>
      <c r="AO1730" s="50"/>
      <c r="AP1730" s="50"/>
      <c r="AQ1730" s="50"/>
      <c r="AR1730" s="50"/>
      <c r="AS1730" s="50"/>
      <c r="AT1730" s="50"/>
      <c r="AU1730" s="50"/>
      <c r="AV1730" s="50"/>
      <c r="AX1730" s="50"/>
      <c r="AY1730" s="50"/>
      <c r="AZ1730" s="50"/>
      <c r="BA1730" s="50"/>
      <c r="BB1730" s="50"/>
      <c r="BC1730" s="50"/>
      <c r="BD1730" s="50"/>
      <c r="BE1730" s="50"/>
      <c r="BF1730" s="50"/>
      <c r="BG1730" s="50"/>
      <c r="BH1730" s="50"/>
      <c r="BI1730" s="50"/>
      <c r="BJ1730" s="50"/>
      <c r="BK1730" s="50"/>
      <c r="BL1730" s="50"/>
    </row>
    <row r="1731" spans="3:64" x14ac:dyDescent="0.2">
      <c r="C1731" s="6"/>
      <c r="D1731" s="6"/>
      <c r="AA1731" s="50"/>
      <c r="AB1731" s="50"/>
      <c r="AC1731" s="50"/>
      <c r="AD1731" s="50"/>
      <c r="AE1731" s="50"/>
      <c r="AG1731" s="61"/>
      <c r="AN1731" s="50"/>
      <c r="AO1731" s="50"/>
      <c r="AP1731" s="50"/>
      <c r="AQ1731" s="50"/>
      <c r="AR1731" s="50"/>
      <c r="AS1731" s="50"/>
      <c r="AT1731" s="50"/>
      <c r="AU1731" s="50"/>
      <c r="AV1731" s="50"/>
    </row>
    <row r="1732" spans="3:64" x14ac:dyDescent="0.2">
      <c r="C1732" s="6"/>
      <c r="D1732" s="6"/>
      <c r="AA1732" s="50"/>
      <c r="AB1732" s="50"/>
      <c r="AC1732" s="50"/>
      <c r="AD1732" s="50"/>
      <c r="AE1732" s="50"/>
      <c r="AG1732" s="61"/>
      <c r="AN1732" s="50"/>
      <c r="AO1732" s="50"/>
      <c r="AP1732" s="50"/>
      <c r="AQ1732" s="50"/>
      <c r="AR1732" s="50"/>
      <c r="AS1732" s="50"/>
      <c r="AT1732" s="50"/>
      <c r="AU1732" s="50"/>
    </row>
    <row r="1733" spans="3:64" x14ac:dyDescent="0.2">
      <c r="C1733" s="6"/>
      <c r="D1733" s="6"/>
      <c r="AA1733" s="50"/>
      <c r="AB1733" s="50"/>
      <c r="AC1733" s="50"/>
      <c r="AD1733" s="50"/>
      <c r="AE1733" s="50"/>
      <c r="AG1733" s="61"/>
      <c r="AN1733" s="50"/>
      <c r="AO1733" s="50"/>
      <c r="AP1733" s="50"/>
      <c r="AQ1733" s="50"/>
      <c r="AR1733" s="50"/>
      <c r="AS1733" s="50"/>
      <c r="AT1733" s="50"/>
      <c r="AU1733" s="50"/>
    </row>
    <row r="1734" spans="3:64" x14ac:dyDescent="0.2">
      <c r="C1734" s="6"/>
      <c r="D1734" s="6"/>
      <c r="AA1734" s="50"/>
      <c r="AB1734" s="50"/>
      <c r="AC1734" s="50"/>
      <c r="AD1734" s="50"/>
      <c r="AE1734" s="50"/>
      <c r="AG1734" s="61"/>
      <c r="AN1734" s="50"/>
      <c r="AO1734" s="50"/>
      <c r="AP1734" s="50"/>
      <c r="AQ1734" s="50"/>
      <c r="AR1734" s="50"/>
      <c r="AS1734" s="50"/>
      <c r="AT1734" s="50"/>
      <c r="AU1734" s="50"/>
    </row>
    <row r="1735" spans="3:64" x14ac:dyDescent="0.2">
      <c r="C1735" s="6"/>
      <c r="D1735" s="6"/>
      <c r="AA1735" s="50"/>
      <c r="AB1735" s="50"/>
      <c r="AC1735" s="50"/>
      <c r="AD1735" s="50"/>
      <c r="AE1735" s="50"/>
      <c r="AG1735" s="61"/>
      <c r="AN1735" s="50"/>
      <c r="AO1735" s="50"/>
      <c r="AP1735" s="50"/>
      <c r="AQ1735" s="50"/>
      <c r="AR1735" s="50"/>
      <c r="AS1735" s="50"/>
      <c r="AT1735" s="50"/>
      <c r="AU1735" s="50"/>
      <c r="AV1735" s="50"/>
      <c r="AX1735" s="50"/>
      <c r="AY1735" s="50"/>
      <c r="AZ1735" s="50"/>
      <c r="BA1735" s="50"/>
      <c r="BB1735" s="50"/>
      <c r="BC1735" s="50"/>
      <c r="BD1735" s="50"/>
      <c r="BE1735" s="50"/>
      <c r="BF1735" s="50"/>
      <c r="BG1735" s="50"/>
      <c r="BH1735" s="50"/>
      <c r="BI1735" s="50"/>
      <c r="BJ1735" s="50"/>
      <c r="BK1735" s="50"/>
      <c r="BL1735" s="50"/>
    </row>
    <row r="1736" spans="3:64" x14ac:dyDescent="0.2">
      <c r="C1736" s="6"/>
      <c r="D1736" s="6"/>
      <c r="AA1736" s="50"/>
      <c r="AB1736" s="50"/>
      <c r="AC1736" s="50"/>
      <c r="AD1736" s="50"/>
      <c r="AE1736" s="50"/>
      <c r="AG1736" s="61"/>
      <c r="AN1736" s="50"/>
      <c r="AO1736" s="50"/>
      <c r="AP1736" s="50"/>
      <c r="AQ1736" s="50"/>
      <c r="AR1736" s="50"/>
      <c r="AS1736" s="50"/>
      <c r="AT1736" s="50"/>
      <c r="AU1736" s="50"/>
    </row>
    <row r="1737" spans="3:64" x14ac:dyDescent="0.2">
      <c r="C1737" s="6"/>
      <c r="D1737" s="6"/>
      <c r="AA1737" s="50"/>
      <c r="AB1737" s="50"/>
      <c r="AC1737" s="50"/>
      <c r="AD1737" s="50"/>
      <c r="AE1737" s="50"/>
      <c r="AG1737" s="61"/>
      <c r="AN1737" s="50"/>
      <c r="AO1737" s="50"/>
      <c r="AP1737" s="50"/>
      <c r="AQ1737" s="50"/>
      <c r="AR1737" s="50"/>
      <c r="AS1737" s="50"/>
      <c r="AT1737" s="50"/>
      <c r="AU1737" s="50"/>
      <c r="AV1737" s="50"/>
      <c r="AX1737" s="50"/>
    </row>
    <row r="1738" spans="3:64" x14ac:dyDescent="0.2">
      <c r="C1738" s="6"/>
      <c r="D1738" s="6"/>
      <c r="AA1738" s="50"/>
      <c r="AB1738" s="50"/>
      <c r="AC1738" s="50"/>
      <c r="AD1738" s="50"/>
      <c r="AE1738" s="50"/>
      <c r="AG1738" s="61"/>
      <c r="AN1738" s="50"/>
      <c r="AO1738" s="50"/>
      <c r="AP1738" s="50"/>
      <c r="AQ1738" s="50"/>
      <c r="AR1738" s="50"/>
      <c r="AS1738" s="50"/>
      <c r="AT1738" s="50"/>
      <c r="AU1738" s="50"/>
    </row>
    <row r="1739" spans="3:64" x14ac:dyDescent="0.2">
      <c r="C1739" s="6"/>
      <c r="D1739" s="6"/>
      <c r="AA1739" s="50"/>
      <c r="AB1739" s="50"/>
      <c r="AC1739" s="50"/>
      <c r="AD1739" s="50"/>
      <c r="AE1739" s="50"/>
      <c r="AG1739" s="61"/>
      <c r="AN1739" s="50"/>
      <c r="AO1739" s="50"/>
      <c r="AP1739" s="50"/>
      <c r="AQ1739" s="50"/>
      <c r="AR1739" s="50"/>
      <c r="AS1739" s="50"/>
      <c r="AT1739" s="50"/>
      <c r="AU1739" s="50"/>
    </row>
    <row r="1740" spans="3:64" x14ac:dyDescent="0.2">
      <c r="C1740" s="6"/>
      <c r="D1740" s="6"/>
      <c r="AA1740" s="50"/>
      <c r="AB1740" s="50"/>
      <c r="AC1740" s="50"/>
      <c r="AD1740" s="50"/>
      <c r="AE1740" s="50"/>
      <c r="AG1740" s="61"/>
      <c r="AN1740" s="50"/>
      <c r="AO1740" s="50"/>
      <c r="AP1740" s="50"/>
      <c r="AQ1740" s="50"/>
      <c r="AR1740" s="50"/>
      <c r="AS1740" s="50"/>
      <c r="AT1740" s="50"/>
      <c r="AU1740" s="50"/>
      <c r="AV1740" s="50"/>
      <c r="AW1740" s="50"/>
      <c r="AX1740" s="50"/>
      <c r="AY1740" s="50"/>
      <c r="AZ1740" s="50"/>
      <c r="BA1740" s="50"/>
      <c r="BB1740" s="50"/>
      <c r="BC1740" s="50"/>
      <c r="BD1740" s="50"/>
      <c r="BE1740" s="50"/>
      <c r="BF1740" s="50"/>
      <c r="BG1740" s="50"/>
      <c r="BH1740" s="50"/>
      <c r="BI1740" s="50"/>
      <c r="BJ1740" s="50"/>
      <c r="BK1740" s="50"/>
      <c r="BL1740" s="50"/>
    </row>
    <row r="1741" spans="3:64" x14ac:dyDescent="0.2">
      <c r="C1741" s="6"/>
      <c r="D1741" s="6"/>
      <c r="AA1741" s="50"/>
      <c r="AB1741" s="50"/>
      <c r="AC1741" s="50"/>
      <c r="AD1741" s="50"/>
      <c r="AE1741" s="50"/>
      <c r="AG1741" s="61"/>
      <c r="AN1741" s="50"/>
      <c r="AO1741" s="50"/>
      <c r="AP1741" s="50"/>
      <c r="AQ1741" s="50"/>
      <c r="AR1741" s="50"/>
      <c r="AS1741" s="50"/>
      <c r="AT1741" s="50"/>
      <c r="AU1741" s="50"/>
      <c r="AV1741" s="50"/>
      <c r="AW1741" s="50"/>
      <c r="AX1741" s="50"/>
      <c r="AY1741" s="50"/>
      <c r="AZ1741" s="50"/>
      <c r="BA1741" s="50"/>
      <c r="BB1741" s="50"/>
      <c r="BC1741" s="50"/>
      <c r="BD1741" s="50"/>
      <c r="BE1741" s="50"/>
      <c r="BF1741" s="50"/>
      <c r="BG1741" s="50"/>
      <c r="BH1741" s="50"/>
      <c r="BI1741" s="50"/>
      <c r="BJ1741" s="50"/>
      <c r="BK1741" s="50"/>
      <c r="BL1741" s="50"/>
    </row>
    <row r="1742" spans="3:64" x14ac:dyDescent="0.2">
      <c r="C1742" s="6"/>
      <c r="D1742" s="6"/>
      <c r="AA1742" s="50"/>
      <c r="AB1742" s="50"/>
      <c r="AC1742" s="50"/>
      <c r="AD1742" s="50"/>
      <c r="AE1742" s="50"/>
      <c r="AG1742" s="61"/>
      <c r="AN1742" s="50"/>
      <c r="AO1742" s="50"/>
      <c r="AP1742" s="50"/>
      <c r="AQ1742" s="50"/>
      <c r="AR1742" s="50"/>
      <c r="AS1742" s="50"/>
      <c r="AT1742" s="50"/>
      <c r="AU1742" s="50"/>
    </row>
    <row r="1743" spans="3:64" x14ac:dyDescent="0.2">
      <c r="C1743" s="6"/>
      <c r="D1743" s="6"/>
      <c r="AA1743" s="50"/>
      <c r="AB1743" s="50"/>
      <c r="AC1743" s="50"/>
      <c r="AD1743" s="50"/>
      <c r="AE1743" s="50"/>
      <c r="AG1743" s="61"/>
      <c r="AN1743" s="50"/>
      <c r="AO1743" s="50"/>
      <c r="AP1743" s="50"/>
      <c r="AQ1743" s="50"/>
      <c r="AR1743" s="50"/>
      <c r="AS1743" s="50"/>
      <c r="AT1743" s="50"/>
      <c r="AU1743" s="50"/>
    </row>
    <row r="1744" spans="3:64" x14ac:dyDescent="0.2">
      <c r="C1744" s="6"/>
      <c r="D1744" s="6"/>
      <c r="AA1744" s="50"/>
      <c r="AB1744" s="50"/>
      <c r="AC1744" s="50"/>
      <c r="AD1744" s="50"/>
      <c r="AE1744" s="50"/>
      <c r="AG1744" s="61"/>
      <c r="AN1744" s="50"/>
      <c r="AO1744" s="50"/>
      <c r="AP1744" s="50"/>
      <c r="AQ1744" s="50"/>
      <c r="AR1744" s="50"/>
      <c r="AS1744" s="50"/>
      <c r="AT1744" s="50"/>
      <c r="AU1744" s="50"/>
      <c r="AV1744" s="50"/>
    </row>
    <row r="1745" spans="3:64" x14ac:dyDescent="0.2">
      <c r="C1745" s="6"/>
      <c r="D1745" s="6"/>
      <c r="AA1745" s="50"/>
      <c r="AB1745" s="50"/>
      <c r="AC1745" s="50"/>
      <c r="AD1745" s="50"/>
      <c r="AE1745" s="50"/>
      <c r="AG1745" s="61"/>
      <c r="AN1745" s="50"/>
      <c r="AO1745" s="50"/>
      <c r="AP1745" s="50"/>
      <c r="AQ1745" s="50"/>
      <c r="AR1745" s="50"/>
      <c r="AS1745" s="50"/>
      <c r="AT1745" s="50"/>
      <c r="AU1745" s="50"/>
    </row>
    <row r="1746" spans="3:64" x14ac:dyDescent="0.2">
      <c r="C1746" s="6"/>
      <c r="D1746" s="6"/>
      <c r="AA1746" s="50"/>
      <c r="AB1746" s="50"/>
      <c r="AC1746" s="50"/>
      <c r="AD1746" s="50"/>
      <c r="AE1746" s="50"/>
      <c r="AG1746" s="61"/>
      <c r="AN1746" s="50"/>
      <c r="AO1746" s="50"/>
      <c r="AP1746" s="50"/>
      <c r="AQ1746" s="50"/>
      <c r="AR1746" s="50"/>
      <c r="AS1746" s="50"/>
      <c r="AT1746" s="50"/>
      <c r="AU1746" s="50"/>
    </row>
    <row r="1747" spans="3:64" x14ac:dyDescent="0.2">
      <c r="C1747" s="6"/>
      <c r="D1747" s="6"/>
      <c r="AA1747" s="50"/>
      <c r="AB1747" s="50"/>
      <c r="AC1747" s="50"/>
      <c r="AD1747" s="50"/>
      <c r="AE1747" s="50"/>
      <c r="AG1747" s="61"/>
      <c r="AN1747" s="50"/>
      <c r="AO1747" s="50"/>
      <c r="AP1747" s="50"/>
      <c r="AQ1747" s="50"/>
      <c r="AR1747" s="50"/>
      <c r="AS1747" s="50"/>
      <c r="AT1747" s="50"/>
      <c r="AU1747" s="50"/>
    </row>
    <row r="1748" spans="3:64" x14ac:dyDescent="0.2">
      <c r="C1748" s="6"/>
      <c r="D1748" s="6"/>
      <c r="AA1748" s="50"/>
      <c r="AB1748" s="50"/>
      <c r="AC1748" s="50"/>
      <c r="AD1748" s="50"/>
      <c r="AE1748" s="50"/>
      <c r="AG1748" s="61"/>
      <c r="AN1748" s="50"/>
      <c r="AO1748" s="50"/>
      <c r="AP1748" s="50"/>
      <c r="AQ1748" s="50"/>
      <c r="AR1748" s="50"/>
      <c r="AS1748" s="50"/>
      <c r="AT1748" s="50"/>
      <c r="AU1748" s="50"/>
    </row>
    <row r="1749" spans="3:64" x14ac:dyDescent="0.2">
      <c r="C1749" s="6"/>
      <c r="D1749" s="6"/>
      <c r="AA1749" s="50"/>
      <c r="AB1749" s="50"/>
      <c r="AC1749" s="50"/>
      <c r="AD1749" s="50"/>
      <c r="AE1749" s="50"/>
      <c r="AG1749" s="61"/>
      <c r="AN1749" s="50"/>
      <c r="AO1749" s="50"/>
      <c r="AP1749" s="50"/>
      <c r="AQ1749" s="50"/>
      <c r="AR1749" s="50"/>
      <c r="AS1749" s="50"/>
      <c r="AT1749" s="50"/>
      <c r="AU1749" s="50"/>
    </row>
    <row r="1750" spans="3:64" x14ac:dyDescent="0.2">
      <c r="C1750" s="6"/>
      <c r="D1750" s="6"/>
      <c r="AA1750" s="50"/>
      <c r="AB1750" s="50"/>
      <c r="AC1750" s="50"/>
      <c r="AD1750" s="50"/>
      <c r="AE1750" s="50"/>
      <c r="AG1750" s="61"/>
      <c r="AN1750" s="50"/>
      <c r="AO1750" s="50"/>
      <c r="AP1750" s="50"/>
      <c r="AQ1750" s="50"/>
      <c r="AR1750" s="50"/>
      <c r="AS1750" s="50"/>
      <c r="AT1750" s="50"/>
      <c r="AU1750" s="50"/>
      <c r="AV1750" s="50"/>
    </row>
    <row r="1751" spans="3:64" x14ac:dyDescent="0.2">
      <c r="C1751" s="6"/>
      <c r="D1751" s="6"/>
      <c r="AA1751" s="50"/>
      <c r="AB1751" s="50"/>
      <c r="AC1751" s="50"/>
      <c r="AD1751" s="50"/>
      <c r="AE1751" s="50"/>
      <c r="AG1751" s="61"/>
      <c r="AN1751" s="50"/>
      <c r="AO1751" s="50"/>
      <c r="AP1751" s="50"/>
      <c r="AQ1751" s="50"/>
      <c r="AR1751" s="50"/>
      <c r="AS1751" s="50"/>
      <c r="AT1751" s="50"/>
      <c r="AU1751" s="50"/>
    </row>
    <row r="1752" spans="3:64" x14ac:dyDescent="0.2">
      <c r="C1752" s="6"/>
      <c r="D1752" s="6"/>
      <c r="AA1752" s="50"/>
      <c r="AB1752" s="50"/>
      <c r="AC1752" s="50"/>
      <c r="AD1752" s="50"/>
      <c r="AE1752" s="50"/>
      <c r="AG1752" s="61"/>
      <c r="AN1752" s="50"/>
      <c r="AO1752" s="50"/>
      <c r="AP1752" s="50"/>
      <c r="AQ1752" s="50"/>
      <c r="AR1752" s="50"/>
      <c r="AS1752" s="50"/>
      <c r="AT1752" s="50"/>
      <c r="AU1752" s="50"/>
    </row>
    <row r="1753" spans="3:64" x14ac:dyDescent="0.2">
      <c r="C1753" s="6"/>
      <c r="D1753" s="6"/>
      <c r="AA1753" s="50"/>
      <c r="AB1753" s="50"/>
      <c r="AC1753" s="50"/>
      <c r="AD1753" s="50"/>
      <c r="AE1753" s="50"/>
      <c r="AG1753" s="61"/>
      <c r="AN1753" s="50"/>
      <c r="AO1753" s="50"/>
      <c r="AP1753" s="50"/>
      <c r="AQ1753" s="50"/>
      <c r="AR1753" s="50"/>
      <c r="AS1753" s="50"/>
      <c r="AT1753" s="50"/>
      <c r="AU1753" s="50"/>
      <c r="AV1753" s="50"/>
      <c r="AW1753" s="50"/>
      <c r="AX1753" s="50"/>
      <c r="AY1753" s="50"/>
      <c r="AZ1753" s="50"/>
      <c r="BA1753" s="50"/>
      <c r="BB1753" s="50"/>
      <c r="BC1753" s="50"/>
      <c r="BD1753" s="50"/>
      <c r="BE1753" s="50"/>
      <c r="BF1753" s="50"/>
      <c r="BG1753" s="50"/>
      <c r="BH1753" s="50"/>
      <c r="BI1753" s="50"/>
      <c r="BJ1753" s="50"/>
      <c r="BK1753" s="50"/>
      <c r="BL1753" s="50"/>
    </row>
    <row r="1754" spans="3:64" x14ac:dyDescent="0.2">
      <c r="C1754" s="6"/>
      <c r="D1754" s="6"/>
      <c r="AA1754" s="50"/>
      <c r="AB1754" s="50"/>
      <c r="AC1754" s="50"/>
      <c r="AD1754" s="50"/>
      <c r="AE1754" s="50"/>
      <c r="AG1754" s="61"/>
      <c r="AN1754" s="50"/>
      <c r="AO1754" s="50"/>
      <c r="AP1754" s="50"/>
      <c r="AQ1754" s="50"/>
      <c r="AR1754" s="50"/>
      <c r="AS1754" s="50"/>
      <c r="AT1754" s="50"/>
      <c r="AU1754" s="50"/>
    </row>
    <row r="1755" spans="3:64" x14ac:dyDescent="0.2">
      <c r="C1755" s="6"/>
      <c r="D1755" s="6"/>
      <c r="AA1755" s="50"/>
      <c r="AB1755" s="50"/>
      <c r="AC1755" s="50"/>
      <c r="AD1755" s="50"/>
      <c r="AE1755" s="50"/>
      <c r="AG1755" s="61"/>
      <c r="AN1755" s="50"/>
      <c r="AO1755" s="50"/>
      <c r="AP1755" s="50"/>
      <c r="AQ1755" s="50"/>
      <c r="AR1755" s="50"/>
      <c r="AS1755" s="50"/>
      <c r="AT1755" s="50"/>
      <c r="AU1755" s="50"/>
    </row>
    <row r="1756" spans="3:64" x14ac:dyDescent="0.2">
      <c r="C1756" s="6"/>
      <c r="D1756" s="6"/>
      <c r="AA1756" s="50"/>
      <c r="AB1756" s="50"/>
      <c r="AC1756" s="50"/>
      <c r="AD1756" s="50"/>
      <c r="AE1756" s="50"/>
      <c r="AG1756" s="61"/>
      <c r="AN1756" s="50"/>
      <c r="AO1756" s="50"/>
      <c r="AP1756" s="50"/>
      <c r="AQ1756" s="50"/>
      <c r="AR1756" s="50"/>
      <c r="AS1756" s="50"/>
      <c r="AT1756" s="50"/>
      <c r="AU1756" s="50"/>
    </row>
    <row r="1757" spans="3:64" x14ac:dyDescent="0.2">
      <c r="C1757" s="6"/>
      <c r="D1757" s="6"/>
      <c r="AA1757" s="50"/>
      <c r="AB1757" s="50"/>
      <c r="AC1757" s="50"/>
      <c r="AD1757" s="50"/>
      <c r="AE1757" s="50"/>
      <c r="AG1757" s="61"/>
      <c r="AN1757" s="50"/>
      <c r="AO1757" s="50"/>
      <c r="AP1757" s="50"/>
      <c r="AQ1757" s="50"/>
      <c r="AR1757" s="50"/>
      <c r="AS1757" s="50"/>
      <c r="AT1757" s="50"/>
      <c r="AU1757" s="50"/>
    </row>
    <row r="1758" spans="3:64" x14ac:dyDescent="0.2">
      <c r="C1758" s="6"/>
      <c r="D1758" s="6"/>
      <c r="AA1758" s="50"/>
      <c r="AB1758" s="50"/>
      <c r="AC1758" s="50"/>
      <c r="AD1758" s="50"/>
      <c r="AE1758" s="50"/>
      <c r="AG1758" s="61"/>
      <c r="AN1758" s="50"/>
      <c r="AO1758" s="50"/>
      <c r="AP1758" s="50"/>
      <c r="AQ1758" s="50"/>
      <c r="AR1758" s="50"/>
      <c r="AS1758" s="50"/>
      <c r="AT1758" s="50"/>
      <c r="AU1758" s="50"/>
    </row>
    <row r="1759" spans="3:64" x14ac:dyDescent="0.2">
      <c r="C1759" s="6"/>
      <c r="D1759" s="6"/>
      <c r="AA1759" s="50"/>
      <c r="AB1759" s="50"/>
      <c r="AC1759" s="50"/>
      <c r="AD1759" s="50"/>
      <c r="AE1759" s="50"/>
      <c r="AG1759" s="61"/>
      <c r="AN1759" s="50"/>
      <c r="AO1759" s="50"/>
      <c r="AP1759" s="50"/>
      <c r="AQ1759" s="50"/>
      <c r="AR1759" s="50"/>
      <c r="AS1759" s="50"/>
      <c r="AT1759" s="50"/>
      <c r="AU1759" s="50"/>
      <c r="AV1759" s="50"/>
      <c r="AW1759" s="50"/>
      <c r="AX1759" s="50"/>
      <c r="AY1759" s="50"/>
      <c r="AZ1759" s="50"/>
      <c r="BA1759" s="50"/>
      <c r="BB1759" s="50"/>
      <c r="BC1759" s="50"/>
      <c r="BD1759" s="50"/>
      <c r="BE1759" s="50"/>
      <c r="BF1759" s="50"/>
      <c r="BG1759" s="50"/>
      <c r="BH1759" s="50"/>
      <c r="BI1759" s="50"/>
      <c r="BJ1759" s="50"/>
      <c r="BK1759" s="50"/>
      <c r="BL1759" s="50"/>
    </row>
    <row r="1760" spans="3:64" x14ac:dyDescent="0.2">
      <c r="C1760" s="6"/>
      <c r="D1760" s="6"/>
      <c r="AA1760" s="50"/>
      <c r="AB1760" s="50"/>
      <c r="AC1760" s="50"/>
      <c r="AD1760" s="50"/>
      <c r="AE1760" s="50"/>
      <c r="AG1760" s="61"/>
      <c r="AN1760" s="50"/>
      <c r="AO1760" s="50"/>
      <c r="AP1760" s="50"/>
      <c r="AQ1760" s="50"/>
      <c r="AR1760" s="50"/>
      <c r="AS1760" s="50"/>
      <c r="AT1760" s="50"/>
      <c r="AU1760" s="50"/>
      <c r="AV1760" s="50"/>
      <c r="AW1760" s="50"/>
      <c r="AX1760" s="50"/>
      <c r="AY1760" s="50"/>
      <c r="AZ1760" s="50"/>
      <c r="BA1760" s="50"/>
      <c r="BB1760" s="50"/>
      <c r="BC1760" s="50"/>
      <c r="BD1760" s="50"/>
      <c r="BE1760" s="50"/>
      <c r="BF1760" s="50"/>
      <c r="BG1760" s="50"/>
      <c r="BH1760" s="50"/>
      <c r="BI1760" s="50"/>
      <c r="BJ1760" s="50"/>
      <c r="BK1760" s="50"/>
      <c r="BL1760" s="50"/>
    </row>
    <row r="1761" spans="3:64" x14ac:dyDescent="0.2">
      <c r="C1761" s="6"/>
      <c r="D1761" s="6"/>
      <c r="AA1761" s="50"/>
      <c r="AB1761" s="50"/>
      <c r="AC1761" s="50"/>
      <c r="AD1761" s="50"/>
      <c r="AE1761" s="50"/>
      <c r="AG1761" s="61"/>
      <c r="AN1761" s="50"/>
      <c r="AO1761" s="50"/>
      <c r="AP1761" s="50"/>
      <c r="AQ1761" s="50"/>
      <c r="AR1761" s="50"/>
      <c r="AS1761" s="50"/>
      <c r="AT1761" s="50"/>
      <c r="AU1761" s="50"/>
      <c r="AV1761" s="50"/>
    </row>
    <row r="1762" spans="3:64" x14ac:dyDescent="0.2">
      <c r="C1762" s="6"/>
      <c r="D1762" s="6"/>
      <c r="AA1762" s="50"/>
      <c r="AB1762" s="50"/>
      <c r="AC1762" s="50"/>
      <c r="AD1762" s="50"/>
      <c r="AE1762" s="50"/>
      <c r="AG1762" s="61"/>
      <c r="AN1762" s="50"/>
      <c r="AO1762" s="50"/>
      <c r="AP1762" s="50"/>
      <c r="AQ1762" s="50"/>
      <c r="AR1762" s="50"/>
      <c r="AS1762" s="50"/>
      <c r="AT1762" s="50"/>
      <c r="AU1762" s="50"/>
      <c r="AV1762" s="50"/>
    </row>
    <row r="1763" spans="3:64" x14ac:dyDescent="0.2">
      <c r="C1763" s="6"/>
      <c r="D1763" s="6"/>
      <c r="AA1763" s="50"/>
      <c r="AB1763" s="50"/>
      <c r="AC1763" s="50"/>
      <c r="AD1763" s="50"/>
      <c r="AE1763" s="50"/>
      <c r="AG1763" s="61"/>
      <c r="AN1763" s="50"/>
      <c r="AO1763" s="50"/>
      <c r="AP1763" s="50"/>
      <c r="AQ1763" s="50"/>
      <c r="AR1763" s="50"/>
      <c r="AS1763" s="50"/>
      <c r="AT1763" s="50"/>
      <c r="AU1763" s="50"/>
    </row>
    <row r="1764" spans="3:64" x14ac:dyDescent="0.2">
      <c r="C1764" s="6"/>
      <c r="D1764" s="6"/>
      <c r="AA1764" s="50"/>
      <c r="AB1764" s="50"/>
      <c r="AC1764" s="50"/>
      <c r="AD1764" s="50"/>
      <c r="AE1764" s="50"/>
      <c r="AG1764" s="61"/>
      <c r="AN1764" s="50"/>
      <c r="AO1764" s="50"/>
      <c r="AP1764" s="50"/>
      <c r="AQ1764" s="50"/>
      <c r="AR1764" s="50"/>
      <c r="AS1764" s="50"/>
      <c r="AT1764" s="50"/>
      <c r="AU1764" s="50"/>
    </row>
    <row r="1765" spans="3:64" x14ac:dyDescent="0.2">
      <c r="C1765" s="6"/>
      <c r="D1765" s="6"/>
      <c r="AA1765" s="50"/>
      <c r="AB1765" s="50"/>
      <c r="AC1765" s="50"/>
      <c r="AD1765" s="50"/>
      <c r="AE1765" s="50"/>
      <c r="AG1765" s="61"/>
      <c r="AN1765" s="50"/>
      <c r="AO1765" s="50"/>
      <c r="AP1765" s="50"/>
      <c r="AQ1765" s="50"/>
      <c r="AR1765" s="50"/>
      <c r="AS1765" s="50"/>
      <c r="AT1765" s="50"/>
      <c r="AU1765" s="50"/>
      <c r="AV1765" s="50"/>
      <c r="AW1765" s="50"/>
      <c r="AX1765" s="50"/>
      <c r="AY1765" s="50"/>
      <c r="AZ1765" s="50"/>
      <c r="BA1765" s="50"/>
      <c r="BB1765" s="50"/>
      <c r="BC1765" s="50"/>
      <c r="BD1765" s="50"/>
      <c r="BE1765" s="50"/>
      <c r="BF1765" s="50"/>
      <c r="BG1765" s="50"/>
      <c r="BH1765" s="50"/>
      <c r="BI1765" s="50"/>
      <c r="BJ1765" s="50"/>
      <c r="BK1765" s="50"/>
      <c r="BL1765" s="50"/>
    </row>
    <row r="1766" spans="3:64" x14ac:dyDescent="0.2">
      <c r="C1766" s="6"/>
      <c r="D1766" s="6"/>
      <c r="AA1766" s="50"/>
      <c r="AB1766" s="50"/>
      <c r="AC1766" s="50"/>
      <c r="AD1766" s="50"/>
      <c r="AE1766" s="50"/>
      <c r="AG1766" s="61"/>
      <c r="AN1766" s="50"/>
      <c r="AO1766" s="50"/>
      <c r="AP1766" s="50"/>
      <c r="AQ1766" s="50"/>
      <c r="AR1766" s="50"/>
      <c r="AS1766" s="50"/>
      <c r="AT1766" s="50"/>
      <c r="AU1766" s="50"/>
      <c r="AV1766" s="50"/>
      <c r="AX1766" s="50"/>
      <c r="AY1766" s="50"/>
      <c r="AZ1766" s="50"/>
      <c r="BA1766" s="50"/>
      <c r="BB1766" s="50"/>
      <c r="BC1766" s="50"/>
      <c r="BD1766" s="50"/>
      <c r="BE1766" s="50"/>
      <c r="BF1766" s="50"/>
      <c r="BG1766" s="50"/>
      <c r="BH1766" s="50"/>
      <c r="BI1766" s="50"/>
      <c r="BJ1766" s="50"/>
      <c r="BK1766" s="50"/>
      <c r="BL1766" s="50"/>
    </row>
    <row r="1767" spans="3:64" x14ac:dyDescent="0.2">
      <c r="C1767" s="6"/>
      <c r="D1767" s="6"/>
      <c r="AA1767" s="50"/>
      <c r="AB1767" s="50"/>
      <c r="AC1767" s="50"/>
      <c r="AD1767" s="50"/>
      <c r="AE1767" s="50"/>
      <c r="AG1767" s="61"/>
      <c r="AN1767" s="50"/>
      <c r="AO1767" s="50"/>
      <c r="AP1767" s="50"/>
      <c r="AQ1767" s="50"/>
      <c r="AR1767" s="50"/>
      <c r="AS1767" s="50"/>
      <c r="AT1767" s="50"/>
      <c r="AU1767" s="50"/>
    </row>
    <row r="1768" spans="3:64" x14ac:dyDescent="0.2">
      <c r="C1768" s="6"/>
      <c r="D1768" s="6"/>
      <c r="AA1768" s="50"/>
      <c r="AB1768" s="50"/>
      <c r="AC1768" s="50"/>
      <c r="AD1768" s="50"/>
      <c r="AE1768" s="50"/>
      <c r="AG1768" s="61"/>
      <c r="AN1768" s="50"/>
      <c r="AO1768" s="50"/>
      <c r="AP1768" s="50"/>
      <c r="AQ1768" s="50"/>
      <c r="AR1768" s="50"/>
      <c r="AS1768" s="50"/>
      <c r="AT1768" s="50"/>
      <c r="AU1768" s="50"/>
      <c r="AV1768" s="50"/>
    </row>
    <row r="1769" spans="3:64" x14ac:dyDescent="0.2">
      <c r="C1769" s="6"/>
      <c r="D1769" s="6"/>
      <c r="AA1769" s="50"/>
      <c r="AB1769" s="50"/>
      <c r="AC1769" s="50"/>
      <c r="AD1769" s="50"/>
      <c r="AE1769" s="50"/>
      <c r="AG1769" s="61"/>
      <c r="AN1769" s="50"/>
      <c r="AO1769" s="50"/>
      <c r="AP1769" s="50"/>
      <c r="AQ1769" s="50"/>
      <c r="AR1769" s="50"/>
      <c r="AS1769" s="50"/>
      <c r="AT1769" s="50"/>
      <c r="AU1769" s="50"/>
    </row>
    <row r="1770" spans="3:64" x14ac:dyDescent="0.2">
      <c r="C1770" s="6"/>
      <c r="D1770" s="6"/>
      <c r="AA1770" s="50"/>
      <c r="AB1770" s="50"/>
      <c r="AC1770" s="50"/>
      <c r="AD1770" s="50"/>
      <c r="AE1770" s="50"/>
      <c r="AG1770" s="61"/>
      <c r="AN1770" s="50"/>
      <c r="AO1770" s="50"/>
      <c r="AP1770" s="50"/>
      <c r="AQ1770" s="50"/>
      <c r="AR1770" s="50"/>
      <c r="AS1770" s="50"/>
      <c r="AT1770" s="50"/>
      <c r="AU1770" s="50"/>
      <c r="AV1770" s="50"/>
    </row>
    <row r="1771" spans="3:64" x14ac:dyDescent="0.2">
      <c r="C1771" s="6"/>
      <c r="D1771" s="6"/>
      <c r="AA1771" s="50"/>
      <c r="AB1771" s="50"/>
      <c r="AC1771" s="50"/>
      <c r="AD1771" s="50"/>
      <c r="AE1771" s="50"/>
      <c r="AG1771" s="61"/>
      <c r="AN1771" s="50"/>
      <c r="AO1771" s="50"/>
      <c r="AP1771" s="50"/>
      <c r="AQ1771" s="50"/>
      <c r="AR1771" s="50"/>
      <c r="AS1771" s="50"/>
      <c r="AT1771" s="50"/>
      <c r="AU1771" s="50"/>
    </row>
    <row r="1772" spans="3:64" x14ac:dyDescent="0.2">
      <c r="C1772" s="6"/>
      <c r="D1772" s="6"/>
      <c r="AA1772" s="50"/>
      <c r="AB1772" s="50"/>
      <c r="AC1772" s="50"/>
      <c r="AD1772" s="50"/>
      <c r="AE1772" s="50"/>
      <c r="AG1772" s="61"/>
      <c r="AN1772" s="50"/>
      <c r="AO1772" s="50"/>
      <c r="AP1772" s="50"/>
      <c r="AQ1772" s="50"/>
      <c r="AR1772" s="50"/>
      <c r="AS1772" s="50"/>
      <c r="AT1772" s="50"/>
      <c r="AU1772" s="50"/>
      <c r="AV1772" s="50"/>
    </row>
    <row r="1773" spans="3:64" x14ac:dyDescent="0.2">
      <c r="C1773" s="6"/>
      <c r="D1773" s="6"/>
      <c r="AA1773" s="50"/>
      <c r="AB1773" s="50"/>
      <c r="AC1773" s="50"/>
      <c r="AD1773" s="50"/>
      <c r="AE1773" s="50"/>
      <c r="AG1773" s="61"/>
      <c r="AN1773" s="50"/>
      <c r="AO1773" s="50"/>
      <c r="AP1773" s="50"/>
      <c r="AQ1773" s="50"/>
      <c r="AR1773" s="50"/>
      <c r="AS1773" s="50"/>
      <c r="AT1773" s="50"/>
      <c r="AU1773" s="50"/>
      <c r="AV1773" s="50"/>
      <c r="AW1773" s="50"/>
      <c r="AX1773" s="50"/>
      <c r="AY1773" s="50"/>
      <c r="AZ1773" s="50"/>
      <c r="BA1773" s="50"/>
      <c r="BB1773" s="50"/>
      <c r="BC1773" s="50"/>
      <c r="BD1773" s="50"/>
      <c r="BE1773" s="50"/>
      <c r="BF1773" s="50"/>
      <c r="BG1773" s="50"/>
      <c r="BH1773" s="50"/>
      <c r="BI1773" s="50"/>
      <c r="BJ1773" s="50"/>
      <c r="BK1773" s="50"/>
      <c r="BL1773" s="50"/>
    </row>
    <row r="1774" spans="3:64" x14ac:dyDescent="0.2">
      <c r="C1774" s="6"/>
      <c r="D1774" s="6"/>
      <c r="AA1774" s="50"/>
      <c r="AB1774" s="50"/>
      <c r="AC1774" s="50"/>
      <c r="AD1774" s="50"/>
      <c r="AE1774" s="50"/>
      <c r="AG1774" s="61"/>
      <c r="AN1774" s="50"/>
      <c r="AO1774" s="50"/>
      <c r="AP1774" s="50"/>
      <c r="AQ1774" s="50"/>
      <c r="AR1774" s="50"/>
      <c r="AS1774" s="50"/>
      <c r="AT1774" s="50"/>
      <c r="AU1774" s="50"/>
    </row>
    <row r="1775" spans="3:64" x14ac:dyDescent="0.2">
      <c r="C1775" s="6"/>
      <c r="D1775" s="6"/>
      <c r="AA1775" s="50"/>
      <c r="AB1775" s="50"/>
      <c r="AC1775" s="50"/>
      <c r="AD1775" s="50"/>
      <c r="AE1775" s="50"/>
      <c r="AG1775" s="61"/>
      <c r="AN1775" s="50"/>
      <c r="AO1775" s="50"/>
      <c r="AP1775" s="50"/>
      <c r="AQ1775" s="50"/>
      <c r="AR1775" s="50"/>
      <c r="AS1775" s="50"/>
      <c r="AT1775" s="50"/>
      <c r="AU1775" s="50"/>
    </row>
    <row r="1776" spans="3:64" x14ac:dyDescent="0.2">
      <c r="C1776" s="6"/>
      <c r="D1776" s="6"/>
      <c r="AA1776" s="50"/>
      <c r="AB1776" s="50"/>
      <c r="AC1776" s="50"/>
      <c r="AD1776" s="50"/>
      <c r="AE1776" s="50"/>
      <c r="AG1776" s="61"/>
      <c r="AN1776" s="50"/>
      <c r="AO1776" s="50"/>
      <c r="AP1776" s="50"/>
      <c r="AQ1776" s="50"/>
      <c r="AR1776" s="50"/>
      <c r="AS1776" s="50"/>
      <c r="AT1776" s="50"/>
      <c r="AU1776" s="50"/>
    </row>
    <row r="1777" spans="3:48" x14ac:dyDescent="0.2">
      <c r="C1777" s="6"/>
      <c r="D1777" s="6"/>
      <c r="AA1777" s="50"/>
      <c r="AB1777" s="50"/>
      <c r="AC1777" s="50"/>
      <c r="AD1777" s="50"/>
      <c r="AE1777" s="50"/>
      <c r="AG1777" s="61"/>
      <c r="AN1777" s="50"/>
      <c r="AO1777" s="50"/>
      <c r="AP1777" s="50"/>
      <c r="AQ1777" s="50"/>
      <c r="AR1777" s="50"/>
      <c r="AS1777" s="50"/>
      <c r="AT1777" s="50"/>
      <c r="AU1777" s="50"/>
    </row>
    <row r="1778" spans="3:48" x14ac:dyDescent="0.2">
      <c r="C1778" s="6"/>
      <c r="D1778" s="6"/>
      <c r="AA1778" s="50"/>
      <c r="AB1778" s="50"/>
      <c r="AC1778" s="50"/>
      <c r="AD1778" s="50"/>
      <c r="AE1778" s="50"/>
      <c r="AG1778" s="61"/>
      <c r="AN1778" s="50"/>
      <c r="AO1778" s="50"/>
      <c r="AP1778" s="50"/>
      <c r="AQ1778" s="50"/>
      <c r="AR1778" s="50"/>
      <c r="AS1778" s="50"/>
      <c r="AT1778" s="50"/>
      <c r="AU1778" s="50"/>
    </row>
    <row r="1779" spans="3:48" x14ac:dyDescent="0.2">
      <c r="C1779" s="6"/>
      <c r="D1779" s="6"/>
      <c r="AA1779" s="50"/>
      <c r="AB1779" s="50"/>
      <c r="AC1779" s="50"/>
      <c r="AD1779" s="50"/>
      <c r="AE1779" s="50"/>
      <c r="AG1779" s="61"/>
      <c r="AN1779" s="50"/>
      <c r="AO1779" s="50"/>
      <c r="AP1779" s="50"/>
      <c r="AQ1779" s="50"/>
      <c r="AR1779" s="50"/>
      <c r="AS1779" s="50"/>
      <c r="AT1779" s="50"/>
      <c r="AU1779" s="50"/>
    </row>
    <row r="1780" spans="3:48" x14ac:dyDescent="0.2">
      <c r="C1780" s="6"/>
      <c r="D1780" s="6"/>
      <c r="AA1780" s="50"/>
      <c r="AB1780" s="50"/>
      <c r="AC1780" s="50"/>
      <c r="AD1780" s="50"/>
      <c r="AE1780" s="50"/>
      <c r="AG1780" s="61"/>
      <c r="AN1780" s="50"/>
      <c r="AO1780" s="50"/>
      <c r="AP1780" s="50"/>
      <c r="AQ1780" s="50"/>
      <c r="AR1780" s="50"/>
      <c r="AS1780" s="50"/>
      <c r="AT1780" s="50"/>
      <c r="AU1780" s="50"/>
    </row>
    <row r="1781" spans="3:48" x14ac:dyDescent="0.2">
      <c r="C1781" s="6"/>
      <c r="D1781" s="6"/>
      <c r="AA1781" s="50"/>
      <c r="AB1781" s="50"/>
      <c r="AC1781" s="50"/>
      <c r="AD1781" s="50"/>
      <c r="AE1781" s="50"/>
      <c r="AG1781" s="61"/>
      <c r="AN1781" s="50"/>
      <c r="AO1781" s="50"/>
      <c r="AP1781" s="50"/>
      <c r="AQ1781" s="50"/>
      <c r="AR1781" s="50"/>
      <c r="AS1781" s="50"/>
      <c r="AT1781" s="50"/>
      <c r="AU1781" s="50"/>
    </row>
    <row r="1782" spans="3:48" x14ac:dyDescent="0.2">
      <c r="C1782" s="6"/>
      <c r="D1782" s="6"/>
      <c r="AA1782" s="50"/>
      <c r="AB1782" s="50"/>
      <c r="AC1782" s="50"/>
      <c r="AD1782" s="50"/>
      <c r="AE1782" s="50"/>
      <c r="AG1782" s="61"/>
      <c r="AN1782" s="50"/>
      <c r="AO1782" s="50"/>
      <c r="AP1782" s="50"/>
      <c r="AQ1782" s="50"/>
      <c r="AR1782" s="50"/>
      <c r="AS1782" s="50"/>
      <c r="AT1782" s="50"/>
      <c r="AU1782" s="50"/>
    </row>
    <row r="1783" spans="3:48" x14ac:dyDescent="0.2">
      <c r="C1783" s="6"/>
      <c r="D1783" s="6"/>
      <c r="AA1783" s="50"/>
      <c r="AB1783" s="50"/>
      <c r="AC1783" s="50"/>
      <c r="AD1783" s="50"/>
      <c r="AE1783" s="50"/>
      <c r="AG1783" s="61"/>
      <c r="AN1783" s="50"/>
      <c r="AO1783" s="50"/>
      <c r="AP1783" s="50"/>
      <c r="AQ1783" s="50"/>
      <c r="AR1783" s="50"/>
      <c r="AS1783" s="50"/>
      <c r="AT1783" s="50"/>
      <c r="AU1783" s="50"/>
    </row>
    <row r="1784" spans="3:48" x14ac:dyDescent="0.2">
      <c r="C1784" s="6"/>
      <c r="D1784" s="6"/>
      <c r="AA1784" s="50"/>
      <c r="AB1784" s="50"/>
      <c r="AC1784" s="50"/>
      <c r="AD1784" s="50"/>
      <c r="AE1784" s="50"/>
      <c r="AG1784" s="61"/>
      <c r="AN1784" s="50"/>
      <c r="AO1784" s="50"/>
      <c r="AP1784" s="50"/>
      <c r="AQ1784" s="50"/>
      <c r="AR1784" s="50"/>
      <c r="AS1784" s="50"/>
      <c r="AT1784" s="50"/>
      <c r="AU1784" s="50"/>
      <c r="AV1784" s="50"/>
    </row>
    <row r="1785" spans="3:48" x14ac:dyDescent="0.2">
      <c r="C1785" s="6"/>
      <c r="D1785" s="6"/>
      <c r="AA1785" s="50"/>
      <c r="AB1785" s="50"/>
      <c r="AC1785" s="50"/>
      <c r="AD1785" s="50"/>
      <c r="AE1785" s="50"/>
      <c r="AG1785" s="61"/>
      <c r="AN1785" s="50"/>
      <c r="AO1785" s="50"/>
      <c r="AP1785" s="50"/>
      <c r="AQ1785" s="50"/>
      <c r="AR1785" s="50"/>
      <c r="AS1785" s="50"/>
      <c r="AT1785" s="50"/>
      <c r="AU1785" s="50"/>
    </row>
    <row r="1786" spans="3:48" x14ac:dyDescent="0.2">
      <c r="C1786" s="6"/>
      <c r="D1786" s="6"/>
      <c r="AA1786" s="50"/>
      <c r="AB1786" s="50"/>
      <c r="AC1786" s="50"/>
      <c r="AD1786" s="50"/>
      <c r="AE1786" s="50"/>
      <c r="AG1786" s="61"/>
      <c r="AN1786" s="50"/>
      <c r="AO1786" s="50"/>
      <c r="AP1786" s="50"/>
      <c r="AQ1786" s="50"/>
      <c r="AR1786" s="50"/>
      <c r="AS1786" s="50"/>
      <c r="AT1786" s="50"/>
      <c r="AU1786" s="50"/>
    </row>
    <row r="1787" spans="3:48" x14ac:dyDescent="0.2">
      <c r="C1787" s="6"/>
      <c r="D1787" s="6"/>
      <c r="AA1787" s="50"/>
      <c r="AB1787" s="50"/>
      <c r="AC1787" s="50"/>
      <c r="AD1787" s="50"/>
      <c r="AE1787" s="50"/>
      <c r="AG1787" s="61"/>
      <c r="AN1787" s="50"/>
      <c r="AO1787" s="50"/>
      <c r="AP1787" s="50"/>
      <c r="AQ1787" s="50"/>
      <c r="AR1787" s="50"/>
      <c r="AS1787" s="50"/>
      <c r="AT1787" s="50"/>
      <c r="AU1787" s="50"/>
    </row>
    <row r="1788" spans="3:48" x14ac:dyDescent="0.2">
      <c r="C1788" s="6"/>
      <c r="D1788" s="6"/>
      <c r="AA1788" s="50"/>
      <c r="AB1788" s="50"/>
      <c r="AC1788" s="50"/>
      <c r="AD1788" s="50"/>
      <c r="AE1788" s="50"/>
      <c r="AG1788" s="61"/>
      <c r="AN1788" s="50"/>
      <c r="AO1788" s="50"/>
      <c r="AP1788" s="50"/>
      <c r="AQ1788" s="50"/>
      <c r="AR1788" s="50"/>
      <c r="AS1788" s="50"/>
      <c r="AT1788" s="50"/>
      <c r="AU1788" s="50"/>
    </row>
    <row r="1789" spans="3:48" x14ac:dyDescent="0.2">
      <c r="C1789" s="6"/>
      <c r="D1789" s="6"/>
      <c r="AA1789" s="50"/>
      <c r="AB1789" s="50"/>
      <c r="AC1789" s="50"/>
      <c r="AD1789" s="50"/>
      <c r="AE1789" s="50"/>
      <c r="AG1789" s="61"/>
      <c r="AN1789" s="50"/>
      <c r="AO1789" s="50"/>
      <c r="AP1789" s="50"/>
      <c r="AQ1789" s="50"/>
      <c r="AR1789" s="50"/>
      <c r="AS1789" s="50"/>
      <c r="AT1789" s="50"/>
      <c r="AU1789" s="50"/>
      <c r="AV1789" s="50"/>
    </row>
    <row r="1790" spans="3:48" x14ac:dyDescent="0.2">
      <c r="C1790" s="6"/>
      <c r="D1790" s="6"/>
      <c r="AA1790" s="50"/>
      <c r="AB1790" s="50"/>
      <c r="AC1790" s="50"/>
      <c r="AD1790" s="50"/>
      <c r="AE1790" s="50"/>
      <c r="AG1790" s="61"/>
      <c r="AN1790" s="50"/>
      <c r="AO1790" s="50"/>
      <c r="AP1790" s="50"/>
      <c r="AQ1790" s="50"/>
      <c r="AR1790" s="50"/>
      <c r="AS1790" s="50"/>
      <c r="AT1790" s="50"/>
      <c r="AU1790" s="50"/>
    </row>
    <row r="1791" spans="3:48" x14ac:dyDescent="0.2">
      <c r="C1791" s="6"/>
      <c r="D1791" s="6"/>
      <c r="AA1791" s="50"/>
      <c r="AB1791" s="50"/>
      <c r="AC1791" s="50"/>
      <c r="AD1791" s="50"/>
      <c r="AE1791" s="50"/>
      <c r="AG1791" s="61"/>
      <c r="AN1791" s="50"/>
      <c r="AO1791" s="50"/>
      <c r="AP1791" s="50"/>
      <c r="AQ1791" s="50"/>
      <c r="AR1791" s="50"/>
      <c r="AS1791" s="50"/>
      <c r="AT1791" s="50"/>
      <c r="AU1791" s="50"/>
    </row>
    <row r="1792" spans="3:48" x14ac:dyDescent="0.2">
      <c r="C1792" s="6"/>
      <c r="D1792" s="6"/>
      <c r="AA1792" s="50"/>
      <c r="AB1792" s="50"/>
      <c r="AC1792" s="50"/>
      <c r="AD1792" s="50"/>
      <c r="AE1792" s="50"/>
      <c r="AG1792" s="61"/>
      <c r="AN1792" s="50"/>
      <c r="AO1792" s="50"/>
      <c r="AP1792" s="50"/>
      <c r="AQ1792" s="50"/>
      <c r="AR1792" s="50"/>
      <c r="AS1792" s="50"/>
      <c r="AT1792" s="50"/>
      <c r="AU1792" s="50"/>
    </row>
    <row r="1793" spans="3:64" x14ac:dyDescent="0.2">
      <c r="C1793" s="6"/>
      <c r="D1793" s="6"/>
      <c r="AA1793" s="50"/>
      <c r="AB1793" s="50"/>
      <c r="AC1793" s="50"/>
      <c r="AD1793" s="50"/>
      <c r="AE1793" s="50"/>
      <c r="AG1793" s="61"/>
      <c r="AN1793" s="50"/>
      <c r="AO1793" s="50"/>
      <c r="AP1793" s="50"/>
      <c r="AQ1793" s="50"/>
      <c r="AR1793" s="50"/>
      <c r="AS1793" s="50"/>
      <c r="AT1793" s="50"/>
      <c r="AU1793" s="50"/>
    </row>
    <row r="1794" spans="3:64" x14ac:dyDescent="0.2">
      <c r="C1794" s="6"/>
      <c r="D1794" s="6"/>
      <c r="AA1794" s="50"/>
      <c r="AB1794" s="50"/>
      <c r="AC1794" s="50"/>
      <c r="AD1794" s="50"/>
      <c r="AE1794" s="50"/>
      <c r="AG1794" s="61"/>
      <c r="AN1794" s="50"/>
      <c r="AO1794" s="50"/>
      <c r="AP1794" s="50"/>
      <c r="AQ1794" s="50"/>
      <c r="AR1794" s="50"/>
      <c r="AS1794" s="50"/>
      <c r="AT1794" s="50"/>
      <c r="AU1794" s="50"/>
    </row>
    <row r="1795" spans="3:64" x14ac:dyDescent="0.2">
      <c r="C1795" s="6"/>
      <c r="D1795" s="6"/>
      <c r="AA1795" s="50"/>
      <c r="AB1795" s="50"/>
      <c r="AC1795" s="50"/>
      <c r="AD1795" s="50"/>
      <c r="AE1795" s="50"/>
      <c r="AG1795" s="61"/>
      <c r="AN1795" s="50"/>
      <c r="AO1795" s="50"/>
      <c r="AP1795" s="50"/>
      <c r="AQ1795" s="50"/>
      <c r="AR1795" s="50"/>
      <c r="AS1795" s="50"/>
      <c r="AT1795" s="50"/>
      <c r="AU1795" s="50"/>
    </row>
    <row r="1796" spans="3:64" x14ac:dyDescent="0.2">
      <c r="C1796" s="6"/>
      <c r="D1796" s="6"/>
      <c r="AA1796" s="50"/>
      <c r="AB1796" s="50"/>
      <c r="AC1796" s="50"/>
      <c r="AD1796" s="50"/>
      <c r="AE1796" s="50"/>
      <c r="AG1796" s="61"/>
      <c r="AN1796" s="50"/>
      <c r="AO1796" s="50"/>
      <c r="AP1796" s="50"/>
      <c r="AQ1796" s="50"/>
      <c r="AR1796" s="50"/>
      <c r="AS1796" s="50"/>
      <c r="AT1796" s="50"/>
      <c r="AU1796" s="50"/>
    </row>
    <row r="1797" spans="3:64" x14ac:dyDescent="0.2">
      <c r="C1797" s="6"/>
      <c r="D1797" s="6"/>
      <c r="AA1797" s="50"/>
      <c r="AB1797" s="50"/>
      <c r="AC1797" s="50"/>
      <c r="AD1797" s="50"/>
      <c r="AE1797" s="50"/>
      <c r="AG1797" s="61"/>
      <c r="AN1797" s="50"/>
      <c r="AO1797" s="50"/>
      <c r="AP1797" s="50"/>
      <c r="AQ1797" s="50"/>
      <c r="AR1797" s="50"/>
      <c r="AS1797" s="50"/>
      <c r="AT1797" s="50"/>
      <c r="AU1797" s="50"/>
    </row>
    <row r="1798" spans="3:64" x14ac:dyDescent="0.2">
      <c r="C1798" s="6"/>
      <c r="D1798" s="6"/>
      <c r="AA1798" s="50"/>
      <c r="AB1798" s="50"/>
      <c r="AC1798" s="50"/>
      <c r="AD1798" s="50"/>
      <c r="AE1798" s="50"/>
      <c r="AG1798" s="61"/>
      <c r="AN1798" s="50"/>
      <c r="AO1798" s="50"/>
      <c r="AP1798" s="50"/>
      <c r="AQ1798" s="50"/>
      <c r="AR1798" s="50"/>
      <c r="AS1798" s="50"/>
      <c r="AT1798" s="50"/>
      <c r="AU1798" s="50"/>
      <c r="AV1798" s="50"/>
    </row>
    <row r="1799" spans="3:64" x14ac:dyDescent="0.2">
      <c r="C1799" s="6"/>
      <c r="D1799" s="6"/>
      <c r="AA1799" s="50"/>
      <c r="AB1799" s="50"/>
      <c r="AC1799" s="50"/>
      <c r="AD1799" s="50"/>
      <c r="AE1799" s="50"/>
      <c r="AG1799" s="61"/>
      <c r="AN1799" s="50"/>
      <c r="AO1799" s="50"/>
      <c r="AP1799" s="50"/>
      <c r="AQ1799" s="50"/>
      <c r="AR1799" s="50"/>
      <c r="AS1799" s="50"/>
      <c r="AT1799" s="50"/>
      <c r="AU1799" s="50"/>
    </row>
    <row r="1800" spans="3:64" x14ac:dyDescent="0.2">
      <c r="C1800" s="6"/>
      <c r="D1800" s="6"/>
      <c r="AA1800" s="50"/>
      <c r="AB1800" s="50"/>
      <c r="AC1800" s="50"/>
      <c r="AD1800" s="50"/>
      <c r="AE1800" s="50"/>
      <c r="AG1800" s="61"/>
      <c r="AN1800" s="50"/>
      <c r="AO1800" s="50"/>
      <c r="AP1800" s="50"/>
      <c r="AQ1800" s="50"/>
      <c r="AR1800" s="50"/>
      <c r="AS1800" s="50"/>
      <c r="AT1800" s="50"/>
      <c r="AU1800" s="50"/>
      <c r="AV1800" s="50"/>
      <c r="AX1800" s="50"/>
    </row>
    <row r="1801" spans="3:64" x14ac:dyDescent="0.2">
      <c r="C1801" s="6"/>
      <c r="D1801" s="6"/>
      <c r="AA1801" s="50"/>
      <c r="AB1801" s="50"/>
      <c r="AC1801" s="50"/>
      <c r="AD1801" s="50"/>
      <c r="AE1801" s="50"/>
      <c r="AG1801" s="61"/>
      <c r="AN1801" s="50"/>
      <c r="AO1801" s="50"/>
      <c r="AP1801" s="50"/>
      <c r="AQ1801" s="50"/>
      <c r="AR1801" s="50"/>
      <c r="AS1801" s="50"/>
      <c r="AT1801" s="50"/>
      <c r="AU1801" s="50"/>
      <c r="AV1801" s="50"/>
      <c r="AW1801" s="50"/>
      <c r="AX1801" s="50"/>
      <c r="AY1801" s="50"/>
      <c r="AZ1801" s="50"/>
      <c r="BA1801" s="50"/>
      <c r="BB1801" s="50"/>
      <c r="BC1801" s="50"/>
      <c r="BD1801" s="50"/>
      <c r="BE1801" s="50"/>
      <c r="BF1801" s="50"/>
      <c r="BG1801" s="50"/>
      <c r="BH1801" s="50"/>
      <c r="BI1801" s="50"/>
      <c r="BJ1801" s="50"/>
      <c r="BK1801" s="50"/>
      <c r="BL1801" s="50"/>
    </row>
    <row r="1802" spans="3:64" x14ac:dyDescent="0.2">
      <c r="C1802" s="6"/>
      <c r="D1802" s="6"/>
      <c r="AA1802" s="50"/>
      <c r="AB1802" s="50"/>
      <c r="AC1802" s="50"/>
      <c r="AD1802" s="50"/>
      <c r="AE1802" s="50"/>
      <c r="AG1802" s="61"/>
      <c r="AN1802" s="50"/>
      <c r="AO1802" s="50"/>
      <c r="AP1802" s="50"/>
      <c r="AQ1802" s="50"/>
      <c r="AR1802" s="50"/>
      <c r="AS1802" s="50"/>
      <c r="AT1802" s="50"/>
      <c r="AU1802" s="50"/>
    </row>
    <row r="1803" spans="3:64" x14ac:dyDescent="0.2">
      <c r="C1803" s="6"/>
      <c r="D1803" s="6"/>
      <c r="AA1803" s="50"/>
      <c r="AB1803" s="50"/>
      <c r="AC1803" s="50"/>
      <c r="AD1803" s="50"/>
      <c r="AE1803" s="50"/>
      <c r="AG1803" s="61"/>
      <c r="AN1803" s="50"/>
      <c r="AO1803" s="50"/>
      <c r="AP1803" s="50"/>
      <c r="AQ1803" s="50"/>
      <c r="AR1803" s="50"/>
      <c r="AS1803" s="50"/>
      <c r="AT1803" s="50"/>
      <c r="AU1803" s="50"/>
    </row>
    <row r="1804" spans="3:64" x14ac:dyDescent="0.2">
      <c r="C1804" s="6"/>
      <c r="D1804" s="6"/>
      <c r="AA1804" s="50"/>
      <c r="AB1804" s="50"/>
      <c r="AC1804" s="50"/>
      <c r="AD1804" s="50"/>
      <c r="AE1804" s="50"/>
      <c r="AG1804" s="61"/>
      <c r="AN1804" s="50"/>
      <c r="AO1804" s="50"/>
      <c r="AP1804" s="50"/>
      <c r="AQ1804" s="50"/>
      <c r="AR1804" s="50"/>
      <c r="AS1804" s="50"/>
      <c r="AT1804" s="50"/>
      <c r="AU1804" s="50"/>
    </row>
    <row r="1805" spans="3:64" x14ac:dyDescent="0.2">
      <c r="C1805" s="6"/>
      <c r="D1805" s="6"/>
      <c r="AA1805" s="50"/>
      <c r="AB1805" s="50"/>
      <c r="AC1805" s="50"/>
      <c r="AD1805" s="50"/>
      <c r="AE1805" s="50"/>
      <c r="AG1805" s="61"/>
      <c r="AN1805" s="50"/>
      <c r="AO1805" s="50"/>
      <c r="AP1805" s="50"/>
      <c r="AQ1805" s="50"/>
      <c r="AR1805" s="50"/>
      <c r="AS1805" s="50"/>
      <c r="AT1805" s="50"/>
      <c r="AU1805" s="50"/>
      <c r="AV1805" s="50"/>
      <c r="AX1805" s="50"/>
    </row>
    <row r="1806" spans="3:64" x14ac:dyDescent="0.2">
      <c r="C1806" s="6"/>
      <c r="D1806" s="6"/>
      <c r="AA1806" s="50"/>
      <c r="AB1806" s="50"/>
      <c r="AC1806" s="50"/>
      <c r="AD1806" s="50"/>
      <c r="AE1806" s="50"/>
      <c r="AG1806" s="61"/>
      <c r="AN1806" s="50"/>
      <c r="AO1806" s="50"/>
      <c r="AP1806" s="50"/>
      <c r="AQ1806" s="50"/>
      <c r="AR1806" s="50"/>
      <c r="AS1806" s="50"/>
      <c r="AT1806" s="50"/>
      <c r="AU1806" s="50"/>
      <c r="AV1806" s="50"/>
      <c r="AW1806" s="50"/>
      <c r="AX1806" s="50"/>
      <c r="AY1806" s="50"/>
      <c r="AZ1806" s="50"/>
      <c r="BA1806" s="50"/>
      <c r="BB1806" s="50"/>
      <c r="BC1806" s="50"/>
      <c r="BD1806" s="50"/>
      <c r="BE1806" s="50"/>
      <c r="BF1806" s="50"/>
      <c r="BG1806" s="50"/>
      <c r="BH1806" s="50"/>
      <c r="BI1806" s="50"/>
      <c r="BJ1806" s="50"/>
      <c r="BK1806" s="50"/>
      <c r="BL1806" s="50"/>
    </row>
    <row r="1807" spans="3:64" x14ac:dyDescent="0.2">
      <c r="C1807" s="6"/>
      <c r="D1807" s="6"/>
      <c r="AA1807" s="50"/>
      <c r="AB1807" s="50"/>
      <c r="AC1807" s="50"/>
      <c r="AD1807" s="50"/>
      <c r="AE1807" s="50"/>
      <c r="AG1807" s="61"/>
      <c r="AN1807" s="50"/>
      <c r="AO1807" s="50"/>
      <c r="AP1807" s="50"/>
      <c r="AQ1807" s="50"/>
      <c r="AR1807" s="50"/>
      <c r="AS1807" s="50"/>
      <c r="AT1807" s="50"/>
      <c r="AU1807" s="50"/>
    </row>
    <row r="1808" spans="3:64" x14ac:dyDescent="0.2">
      <c r="C1808" s="6"/>
      <c r="D1808" s="6"/>
      <c r="AA1808" s="50"/>
      <c r="AB1808" s="50"/>
      <c r="AC1808" s="50"/>
      <c r="AD1808" s="50"/>
      <c r="AE1808" s="50"/>
      <c r="AG1808" s="61"/>
      <c r="AN1808" s="50"/>
      <c r="AO1808" s="50"/>
      <c r="AP1808" s="50"/>
      <c r="AQ1808" s="50"/>
      <c r="AR1808" s="50"/>
      <c r="AS1808" s="50"/>
      <c r="AT1808" s="50"/>
      <c r="AU1808" s="50"/>
    </row>
    <row r="1809" spans="3:64" x14ac:dyDescent="0.2">
      <c r="C1809" s="6"/>
      <c r="D1809" s="6"/>
      <c r="AA1809" s="50"/>
      <c r="AB1809" s="50"/>
      <c r="AC1809" s="50"/>
      <c r="AD1809" s="50"/>
      <c r="AE1809" s="50"/>
      <c r="AG1809" s="61"/>
      <c r="AN1809" s="50"/>
      <c r="AO1809" s="50"/>
      <c r="AP1809" s="50"/>
      <c r="AQ1809" s="50"/>
      <c r="AR1809" s="50"/>
      <c r="AS1809" s="50"/>
      <c r="AT1809" s="50"/>
      <c r="AU1809" s="50"/>
    </row>
    <row r="1810" spans="3:64" x14ac:dyDescent="0.2">
      <c r="C1810" s="6"/>
      <c r="D1810" s="6"/>
      <c r="AA1810" s="50"/>
      <c r="AB1810" s="50"/>
      <c r="AC1810" s="50"/>
      <c r="AD1810" s="50"/>
      <c r="AE1810" s="50"/>
      <c r="AG1810" s="61"/>
      <c r="AN1810" s="50"/>
      <c r="AO1810" s="50"/>
      <c r="AP1810" s="50"/>
      <c r="AQ1810" s="50"/>
      <c r="AR1810" s="50"/>
      <c r="AS1810" s="50"/>
      <c r="AT1810" s="50"/>
      <c r="AU1810" s="50"/>
    </row>
    <row r="1811" spans="3:64" x14ac:dyDescent="0.2">
      <c r="C1811" s="6"/>
      <c r="D1811" s="6"/>
      <c r="AA1811" s="50"/>
      <c r="AB1811" s="50"/>
      <c r="AC1811" s="50"/>
      <c r="AD1811" s="50"/>
      <c r="AE1811" s="50"/>
      <c r="AG1811" s="61"/>
      <c r="AN1811" s="50"/>
      <c r="AO1811" s="50"/>
      <c r="AP1811" s="50"/>
      <c r="AQ1811" s="50"/>
      <c r="AR1811" s="50"/>
      <c r="AS1811" s="50"/>
      <c r="AT1811" s="50"/>
      <c r="AU1811" s="50"/>
      <c r="AV1811" s="50"/>
      <c r="AX1811" s="50"/>
    </row>
    <row r="1812" spans="3:64" x14ac:dyDescent="0.2">
      <c r="C1812" s="6"/>
      <c r="D1812" s="6"/>
      <c r="AA1812" s="50"/>
      <c r="AB1812" s="50"/>
      <c r="AC1812" s="50"/>
      <c r="AD1812" s="50"/>
      <c r="AE1812" s="50"/>
      <c r="AG1812" s="61"/>
      <c r="AN1812" s="50"/>
      <c r="AO1812" s="50"/>
      <c r="AP1812" s="50"/>
      <c r="AQ1812" s="50"/>
      <c r="AR1812" s="50"/>
      <c r="AS1812" s="50"/>
      <c r="AT1812" s="50"/>
      <c r="AU1812" s="50"/>
    </row>
    <row r="1813" spans="3:64" x14ac:dyDescent="0.2">
      <c r="C1813" s="6"/>
      <c r="D1813" s="6"/>
      <c r="AA1813" s="50"/>
      <c r="AB1813" s="50"/>
      <c r="AC1813" s="50"/>
      <c r="AD1813" s="50"/>
      <c r="AE1813" s="50"/>
      <c r="AG1813" s="61"/>
      <c r="AN1813" s="50"/>
      <c r="AO1813" s="50"/>
      <c r="AP1813" s="50"/>
      <c r="AQ1813" s="50"/>
      <c r="AR1813" s="50"/>
      <c r="AS1813" s="50"/>
      <c r="AT1813" s="50"/>
      <c r="AU1813" s="50"/>
    </row>
    <row r="1814" spans="3:64" x14ac:dyDescent="0.2">
      <c r="C1814" s="6"/>
      <c r="D1814" s="6"/>
      <c r="AA1814" s="50"/>
      <c r="AB1814" s="50"/>
      <c r="AC1814" s="50"/>
      <c r="AD1814" s="50"/>
      <c r="AE1814" s="50"/>
      <c r="AG1814" s="61"/>
      <c r="AN1814" s="50"/>
      <c r="AO1814" s="50"/>
      <c r="AP1814" s="50"/>
      <c r="AQ1814" s="50"/>
      <c r="AR1814" s="50"/>
      <c r="AS1814" s="50"/>
      <c r="AT1814" s="50"/>
      <c r="AU1814" s="50"/>
    </row>
    <row r="1815" spans="3:64" x14ac:dyDescent="0.2">
      <c r="C1815" s="6"/>
      <c r="D1815" s="6"/>
      <c r="AA1815" s="50"/>
      <c r="AB1815" s="50"/>
      <c r="AC1815" s="50"/>
      <c r="AD1815" s="50"/>
      <c r="AE1815" s="50"/>
      <c r="AG1815" s="61"/>
      <c r="AN1815" s="50"/>
      <c r="AO1815" s="50"/>
      <c r="AP1815" s="50"/>
      <c r="AQ1815" s="50"/>
      <c r="AR1815" s="50"/>
      <c r="AS1815" s="50"/>
      <c r="AT1815" s="50"/>
      <c r="AU1815" s="50"/>
    </row>
    <row r="1816" spans="3:64" x14ac:dyDescent="0.2">
      <c r="C1816" s="6"/>
      <c r="D1816" s="6"/>
      <c r="AA1816" s="50"/>
      <c r="AB1816" s="50"/>
      <c r="AC1816" s="50"/>
      <c r="AD1816" s="50"/>
      <c r="AE1816" s="50"/>
      <c r="AG1816" s="61"/>
      <c r="AN1816" s="50"/>
      <c r="AO1816" s="50"/>
      <c r="AP1816" s="50"/>
      <c r="AQ1816" s="50"/>
      <c r="AR1816" s="50"/>
      <c r="AS1816" s="50"/>
      <c r="AT1816" s="50"/>
      <c r="AU1816" s="50"/>
    </row>
    <row r="1817" spans="3:64" x14ac:dyDescent="0.2">
      <c r="C1817" s="6"/>
      <c r="D1817" s="6"/>
      <c r="AA1817" s="50"/>
      <c r="AB1817" s="50"/>
      <c r="AC1817" s="50"/>
      <c r="AD1817" s="50"/>
      <c r="AE1817" s="50"/>
      <c r="AG1817" s="61"/>
      <c r="AN1817" s="50"/>
      <c r="AO1817" s="50"/>
      <c r="AP1817" s="50"/>
      <c r="AQ1817" s="50"/>
      <c r="AR1817" s="50"/>
      <c r="AS1817" s="50"/>
      <c r="AT1817" s="50"/>
      <c r="AU1817" s="50"/>
    </row>
    <row r="1818" spans="3:64" x14ac:dyDescent="0.2">
      <c r="C1818" s="6"/>
      <c r="D1818" s="6"/>
      <c r="AA1818" s="50"/>
      <c r="AB1818" s="50"/>
      <c r="AC1818" s="50"/>
      <c r="AD1818" s="50"/>
      <c r="AE1818" s="50"/>
      <c r="AG1818" s="61"/>
      <c r="AN1818" s="50"/>
      <c r="AO1818" s="50"/>
      <c r="AP1818" s="50"/>
      <c r="AQ1818" s="50"/>
      <c r="AR1818" s="50"/>
      <c r="AS1818" s="50"/>
      <c r="AT1818" s="50"/>
      <c r="AU1818" s="50"/>
      <c r="AV1818" s="50"/>
      <c r="AX1818" s="50"/>
      <c r="AY1818" s="50"/>
      <c r="AZ1818" s="50"/>
      <c r="BA1818" s="50"/>
      <c r="BB1818" s="50"/>
      <c r="BC1818" s="50"/>
      <c r="BD1818" s="50"/>
      <c r="BE1818" s="50"/>
      <c r="BF1818" s="50"/>
      <c r="BG1818" s="50"/>
      <c r="BH1818" s="50"/>
      <c r="BI1818" s="50"/>
      <c r="BJ1818" s="50"/>
      <c r="BK1818" s="50"/>
      <c r="BL1818" s="50"/>
    </row>
    <row r="1819" spans="3:64" x14ac:dyDescent="0.2">
      <c r="C1819" s="6"/>
      <c r="D1819" s="6"/>
      <c r="AA1819" s="50"/>
      <c r="AB1819" s="50"/>
      <c r="AC1819" s="50"/>
      <c r="AD1819" s="50"/>
      <c r="AE1819" s="50"/>
      <c r="AG1819" s="61"/>
      <c r="AN1819" s="50"/>
      <c r="AO1819" s="50"/>
      <c r="AP1819" s="50"/>
      <c r="AQ1819" s="50"/>
      <c r="AR1819" s="50"/>
      <c r="AS1819" s="50"/>
      <c r="AT1819" s="50"/>
      <c r="AU1819" s="50"/>
      <c r="AV1819" s="50"/>
    </row>
    <row r="1820" spans="3:64" x14ac:dyDescent="0.2">
      <c r="C1820" s="6"/>
      <c r="D1820" s="6"/>
      <c r="AA1820" s="50"/>
      <c r="AB1820" s="50"/>
      <c r="AC1820" s="50"/>
      <c r="AD1820" s="50"/>
      <c r="AE1820" s="50"/>
      <c r="AG1820" s="61"/>
      <c r="AN1820" s="50"/>
      <c r="AO1820" s="50"/>
      <c r="AP1820" s="50"/>
      <c r="AQ1820" s="50"/>
      <c r="AR1820" s="50"/>
      <c r="AS1820" s="50"/>
      <c r="AT1820" s="50"/>
      <c r="AU1820" s="50"/>
    </row>
    <row r="1821" spans="3:64" x14ac:dyDescent="0.2">
      <c r="C1821" s="6"/>
      <c r="D1821" s="6"/>
      <c r="AA1821" s="50"/>
      <c r="AB1821" s="50"/>
      <c r="AC1821" s="50"/>
      <c r="AD1821" s="50"/>
      <c r="AE1821" s="50"/>
      <c r="AG1821" s="61"/>
      <c r="AN1821" s="50"/>
      <c r="AO1821" s="50"/>
      <c r="AP1821" s="50"/>
      <c r="AQ1821" s="50"/>
      <c r="AR1821" s="50"/>
      <c r="AS1821" s="50"/>
      <c r="AT1821" s="50"/>
      <c r="AU1821" s="50"/>
      <c r="AV1821" s="50"/>
    </row>
    <row r="1822" spans="3:64" x14ac:dyDescent="0.2">
      <c r="C1822" s="6"/>
      <c r="D1822" s="6"/>
      <c r="AA1822" s="50"/>
      <c r="AB1822" s="50"/>
      <c r="AC1822" s="50"/>
      <c r="AD1822" s="50"/>
      <c r="AE1822" s="50"/>
      <c r="AG1822" s="61"/>
      <c r="AN1822" s="50"/>
      <c r="AO1822" s="50"/>
      <c r="AP1822" s="50"/>
      <c r="AQ1822" s="50"/>
      <c r="AR1822" s="50"/>
      <c r="AS1822" s="50"/>
      <c r="AT1822" s="50"/>
      <c r="AU1822" s="50"/>
    </row>
    <row r="1823" spans="3:64" x14ac:dyDescent="0.2">
      <c r="C1823" s="6"/>
      <c r="D1823" s="6"/>
      <c r="AA1823" s="50"/>
      <c r="AB1823" s="50"/>
      <c r="AC1823" s="50"/>
      <c r="AD1823" s="50"/>
      <c r="AE1823" s="50"/>
      <c r="AG1823" s="61"/>
      <c r="AN1823" s="50"/>
      <c r="AO1823" s="50"/>
      <c r="AP1823" s="50"/>
      <c r="AQ1823" s="50"/>
      <c r="AR1823" s="50"/>
      <c r="AS1823" s="50"/>
      <c r="AT1823" s="50"/>
      <c r="AU1823" s="50"/>
    </row>
    <row r="1824" spans="3:64" x14ac:dyDescent="0.2">
      <c r="C1824" s="6"/>
      <c r="D1824" s="6"/>
      <c r="AA1824" s="50"/>
      <c r="AB1824" s="50"/>
      <c r="AC1824" s="50"/>
      <c r="AD1824" s="50"/>
      <c r="AE1824" s="50"/>
      <c r="AG1824" s="61"/>
      <c r="AN1824" s="50"/>
      <c r="AO1824" s="50"/>
      <c r="AP1824" s="50"/>
      <c r="AQ1824" s="50"/>
      <c r="AR1824" s="50"/>
      <c r="AS1824" s="50"/>
      <c r="AT1824" s="50"/>
      <c r="AU1824" s="50"/>
    </row>
    <row r="1825" spans="3:64" x14ac:dyDescent="0.2">
      <c r="C1825" s="6"/>
      <c r="D1825" s="6"/>
      <c r="AA1825" s="50"/>
      <c r="AB1825" s="50"/>
      <c r="AC1825" s="50"/>
      <c r="AD1825" s="50"/>
      <c r="AE1825" s="50"/>
      <c r="AG1825" s="61"/>
      <c r="AN1825" s="50"/>
      <c r="AO1825" s="50"/>
      <c r="AP1825" s="50"/>
      <c r="AQ1825" s="50"/>
      <c r="AR1825" s="50"/>
      <c r="AS1825" s="50"/>
      <c r="AT1825" s="50"/>
      <c r="AU1825" s="50"/>
    </row>
    <row r="1826" spans="3:64" x14ac:dyDescent="0.2">
      <c r="C1826" s="6"/>
      <c r="D1826" s="6"/>
      <c r="AA1826" s="50"/>
      <c r="AB1826" s="50"/>
      <c r="AC1826" s="50"/>
      <c r="AD1826" s="50"/>
      <c r="AE1826" s="50"/>
      <c r="AG1826" s="61"/>
      <c r="AN1826" s="50"/>
      <c r="AO1826" s="50"/>
      <c r="AP1826" s="50"/>
      <c r="AQ1826" s="50"/>
      <c r="AR1826" s="50"/>
      <c r="AS1826" s="50"/>
      <c r="AT1826" s="50"/>
      <c r="AU1826" s="50"/>
    </row>
    <row r="1827" spans="3:64" x14ac:dyDescent="0.2">
      <c r="C1827" s="6"/>
      <c r="D1827" s="6"/>
      <c r="AA1827" s="50"/>
      <c r="AB1827" s="50"/>
      <c r="AC1827" s="50"/>
      <c r="AD1827" s="50"/>
      <c r="AE1827" s="50"/>
      <c r="AG1827" s="61"/>
      <c r="AN1827" s="50"/>
      <c r="AO1827" s="50"/>
      <c r="AP1827" s="50"/>
      <c r="AQ1827" s="50"/>
      <c r="AR1827" s="50"/>
      <c r="AS1827" s="50"/>
      <c r="AT1827" s="50"/>
      <c r="AU1827" s="50"/>
    </row>
    <row r="1828" spans="3:64" x14ac:dyDescent="0.2">
      <c r="C1828" s="6"/>
      <c r="D1828" s="6"/>
      <c r="AA1828" s="50"/>
      <c r="AB1828" s="50"/>
      <c r="AC1828" s="50"/>
      <c r="AD1828" s="50"/>
      <c r="AE1828" s="50"/>
      <c r="AG1828" s="61"/>
      <c r="AN1828" s="50"/>
      <c r="AO1828" s="50"/>
      <c r="AP1828" s="50"/>
      <c r="AQ1828" s="50"/>
      <c r="AR1828" s="50"/>
      <c r="AS1828" s="50"/>
      <c r="AT1828" s="50"/>
      <c r="AU1828" s="50"/>
    </row>
    <row r="1829" spans="3:64" x14ac:dyDescent="0.2">
      <c r="C1829" s="6"/>
      <c r="D1829" s="6"/>
      <c r="AA1829" s="50"/>
      <c r="AB1829" s="50"/>
      <c r="AC1829" s="50"/>
      <c r="AD1829" s="50"/>
      <c r="AE1829" s="50"/>
      <c r="AG1829" s="61"/>
      <c r="AN1829" s="50"/>
      <c r="AO1829" s="50"/>
      <c r="AP1829" s="50"/>
      <c r="AQ1829" s="50"/>
      <c r="AR1829" s="50"/>
      <c r="AS1829" s="50"/>
      <c r="AT1829" s="50"/>
      <c r="AU1829" s="50"/>
    </row>
    <row r="1830" spans="3:64" x14ac:dyDescent="0.2">
      <c r="C1830" s="6"/>
      <c r="D1830" s="6"/>
      <c r="AA1830" s="50"/>
      <c r="AB1830" s="50"/>
      <c r="AC1830" s="50"/>
      <c r="AD1830" s="50"/>
      <c r="AE1830" s="50"/>
      <c r="AG1830" s="61"/>
      <c r="AN1830" s="50"/>
      <c r="AO1830" s="50"/>
      <c r="AP1830" s="50"/>
      <c r="AQ1830" s="50"/>
      <c r="AR1830" s="50"/>
      <c r="AS1830" s="50"/>
      <c r="AT1830" s="50"/>
      <c r="AU1830" s="50"/>
    </row>
    <row r="1831" spans="3:64" x14ac:dyDescent="0.2">
      <c r="C1831" s="6"/>
      <c r="D1831" s="6"/>
      <c r="AA1831" s="50"/>
      <c r="AB1831" s="50"/>
      <c r="AC1831" s="50"/>
      <c r="AD1831" s="50"/>
      <c r="AE1831" s="50"/>
      <c r="AG1831" s="61"/>
      <c r="AN1831" s="50"/>
      <c r="AO1831" s="50"/>
      <c r="AP1831" s="50"/>
      <c r="AQ1831" s="50"/>
      <c r="AR1831" s="50"/>
      <c r="AS1831" s="50"/>
      <c r="AT1831" s="50"/>
      <c r="AU1831" s="50"/>
      <c r="AV1831" s="50"/>
      <c r="AW1831" s="50"/>
      <c r="AX1831" s="50"/>
      <c r="AY1831" s="50"/>
      <c r="AZ1831" s="50"/>
      <c r="BA1831" s="50"/>
      <c r="BB1831" s="50"/>
      <c r="BC1831" s="50"/>
      <c r="BD1831" s="50"/>
      <c r="BE1831" s="50"/>
      <c r="BF1831" s="50"/>
      <c r="BG1831" s="50"/>
      <c r="BH1831" s="50"/>
      <c r="BI1831" s="50"/>
      <c r="BJ1831" s="50"/>
      <c r="BK1831" s="50"/>
      <c r="BL1831" s="50"/>
    </row>
    <row r="1832" spans="3:64" x14ac:dyDescent="0.2">
      <c r="C1832" s="6"/>
      <c r="D1832" s="6"/>
      <c r="AA1832" s="50"/>
      <c r="AB1832" s="50"/>
      <c r="AC1832" s="50"/>
      <c r="AD1832" s="50"/>
      <c r="AE1832" s="50"/>
      <c r="AG1832" s="61"/>
      <c r="AN1832" s="50"/>
      <c r="AO1832" s="50"/>
      <c r="AP1832" s="50"/>
      <c r="AQ1832" s="50"/>
      <c r="AR1832" s="50"/>
      <c r="AS1832" s="50"/>
      <c r="AT1832" s="50"/>
      <c r="AU1832" s="50"/>
    </row>
    <row r="1833" spans="3:64" x14ac:dyDescent="0.2">
      <c r="C1833" s="6"/>
      <c r="D1833" s="6"/>
      <c r="AA1833" s="50"/>
      <c r="AB1833" s="50"/>
      <c r="AC1833" s="50"/>
      <c r="AD1833" s="50"/>
      <c r="AE1833" s="50"/>
      <c r="AG1833" s="61"/>
      <c r="AN1833" s="50"/>
      <c r="AO1833" s="50"/>
      <c r="AP1833" s="50"/>
      <c r="AQ1833" s="50"/>
      <c r="AR1833" s="50"/>
      <c r="AS1833" s="50"/>
      <c r="AT1833" s="50"/>
      <c r="AU1833" s="50"/>
    </row>
    <row r="1834" spans="3:64" x14ac:dyDescent="0.2">
      <c r="C1834" s="6"/>
      <c r="D1834" s="6"/>
      <c r="AA1834" s="50"/>
      <c r="AB1834" s="50"/>
      <c r="AC1834" s="50"/>
      <c r="AD1834" s="50"/>
      <c r="AE1834" s="50"/>
      <c r="AG1834" s="61"/>
      <c r="AN1834" s="50"/>
      <c r="AO1834" s="50"/>
      <c r="AP1834" s="50"/>
      <c r="AQ1834" s="50"/>
      <c r="AR1834" s="50"/>
      <c r="AS1834" s="50"/>
      <c r="AT1834" s="50"/>
      <c r="AU1834" s="50"/>
    </row>
    <row r="1835" spans="3:64" x14ac:dyDescent="0.2">
      <c r="C1835" s="6"/>
      <c r="D1835" s="6"/>
      <c r="AA1835" s="50"/>
      <c r="AB1835" s="50"/>
      <c r="AC1835" s="50"/>
      <c r="AD1835" s="50"/>
      <c r="AE1835" s="50"/>
      <c r="AG1835" s="61"/>
      <c r="AN1835" s="50"/>
      <c r="AO1835" s="50"/>
      <c r="AP1835" s="50"/>
      <c r="AQ1835" s="50"/>
      <c r="AR1835" s="50"/>
      <c r="AS1835" s="50"/>
      <c r="AT1835" s="50"/>
      <c r="AU1835" s="50"/>
    </row>
    <row r="1836" spans="3:64" x14ac:dyDescent="0.2">
      <c r="C1836" s="6"/>
      <c r="D1836" s="6"/>
      <c r="AA1836" s="50"/>
      <c r="AB1836" s="50"/>
      <c r="AC1836" s="50"/>
      <c r="AD1836" s="50"/>
      <c r="AE1836" s="50"/>
      <c r="AG1836" s="61"/>
      <c r="AN1836" s="50"/>
      <c r="AO1836" s="50"/>
      <c r="AP1836" s="50"/>
      <c r="AQ1836" s="50"/>
      <c r="AR1836" s="50"/>
      <c r="AS1836" s="50"/>
      <c r="AT1836" s="50"/>
      <c r="AU1836" s="50"/>
    </row>
    <row r="1837" spans="3:64" x14ac:dyDescent="0.2">
      <c r="C1837" s="6"/>
      <c r="D1837" s="6"/>
      <c r="AA1837" s="50"/>
      <c r="AB1837" s="50"/>
      <c r="AC1837" s="50"/>
      <c r="AD1837" s="50"/>
      <c r="AE1837" s="50"/>
      <c r="AG1837" s="61"/>
      <c r="AN1837" s="50"/>
      <c r="AO1837" s="50"/>
      <c r="AP1837" s="50"/>
      <c r="AQ1837" s="50"/>
      <c r="AR1837" s="50"/>
      <c r="AS1837" s="50"/>
      <c r="AT1837" s="50"/>
      <c r="AU1837" s="50"/>
    </row>
    <row r="1838" spans="3:64" x14ac:dyDescent="0.2">
      <c r="C1838" s="6"/>
      <c r="D1838" s="6"/>
      <c r="AA1838" s="50"/>
      <c r="AB1838" s="50"/>
      <c r="AC1838" s="50"/>
      <c r="AD1838" s="50"/>
      <c r="AE1838" s="50"/>
      <c r="AG1838" s="61"/>
      <c r="AN1838" s="50"/>
      <c r="AO1838" s="50"/>
      <c r="AP1838" s="50"/>
      <c r="AQ1838" s="50"/>
      <c r="AR1838" s="50"/>
      <c r="AS1838" s="50"/>
      <c r="AT1838" s="50"/>
      <c r="AU1838" s="50"/>
    </row>
    <row r="1839" spans="3:64" x14ac:dyDescent="0.2">
      <c r="C1839" s="6"/>
      <c r="D1839" s="6"/>
      <c r="AA1839" s="50"/>
      <c r="AB1839" s="50"/>
      <c r="AC1839" s="50"/>
      <c r="AD1839" s="50"/>
      <c r="AE1839" s="50"/>
      <c r="AG1839" s="61"/>
      <c r="AN1839" s="50"/>
      <c r="AO1839" s="50"/>
      <c r="AP1839" s="50"/>
      <c r="AQ1839" s="50"/>
      <c r="AR1839" s="50"/>
      <c r="AS1839" s="50"/>
      <c r="AT1839" s="50"/>
      <c r="AU1839" s="50"/>
    </row>
    <row r="1840" spans="3:64" x14ac:dyDescent="0.2">
      <c r="C1840" s="6"/>
      <c r="D1840" s="6"/>
      <c r="AA1840" s="50"/>
      <c r="AB1840" s="50"/>
      <c r="AC1840" s="50"/>
      <c r="AD1840" s="50"/>
      <c r="AE1840" s="50"/>
      <c r="AG1840" s="61"/>
      <c r="AN1840" s="50"/>
      <c r="AO1840" s="50"/>
      <c r="AP1840" s="50"/>
      <c r="AQ1840" s="50"/>
      <c r="AR1840" s="50"/>
      <c r="AS1840" s="50"/>
      <c r="AT1840" s="50"/>
      <c r="AU1840" s="50"/>
    </row>
    <row r="1841" spans="3:64" x14ac:dyDescent="0.2">
      <c r="C1841" s="6"/>
      <c r="D1841" s="6"/>
      <c r="AA1841" s="50"/>
      <c r="AB1841" s="50"/>
      <c r="AC1841" s="50"/>
      <c r="AD1841" s="50"/>
      <c r="AE1841" s="50"/>
      <c r="AG1841" s="61"/>
      <c r="AN1841" s="50"/>
      <c r="AO1841" s="50"/>
      <c r="AP1841" s="50"/>
      <c r="AQ1841" s="50"/>
      <c r="AR1841" s="50"/>
      <c r="AS1841" s="50"/>
      <c r="AT1841" s="50"/>
      <c r="AU1841" s="50"/>
    </row>
    <row r="1842" spans="3:64" x14ac:dyDescent="0.2">
      <c r="C1842" s="6"/>
      <c r="D1842" s="6"/>
      <c r="AA1842" s="50"/>
      <c r="AB1842" s="50"/>
      <c r="AC1842" s="50"/>
      <c r="AD1842" s="50"/>
      <c r="AE1842" s="50"/>
      <c r="AG1842" s="61"/>
      <c r="AN1842" s="50"/>
      <c r="AO1842" s="50"/>
      <c r="AP1842" s="50"/>
      <c r="AQ1842" s="50"/>
      <c r="AR1842" s="50"/>
      <c r="AS1842" s="50"/>
      <c r="AT1842" s="50"/>
      <c r="AU1842" s="50"/>
    </row>
    <row r="1843" spans="3:64" x14ac:dyDescent="0.2">
      <c r="C1843" s="6"/>
      <c r="D1843" s="6"/>
      <c r="AA1843" s="50"/>
      <c r="AB1843" s="50"/>
      <c r="AC1843" s="50"/>
      <c r="AD1843" s="50"/>
      <c r="AE1843" s="50"/>
      <c r="AG1843" s="61"/>
      <c r="AN1843" s="50"/>
      <c r="AO1843" s="50"/>
      <c r="AP1843" s="50"/>
      <c r="AQ1843" s="50"/>
      <c r="AR1843" s="50"/>
      <c r="AS1843" s="50"/>
      <c r="AT1843" s="50"/>
      <c r="AU1843" s="50"/>
    </row>
    <row r="1844" spans="3:64" x14ac:dyDescent="0.2">
      <c r="C1844" s="6"/>
      <c r="D1844" s="6"/>
      <c r="AA1844" s="50"/>
      <c r="AB1844" s="50"/>
      <c r="AC1844" s="50"/>
      <c r="AD1844" s="50"/>
      <c r="AE1844" s="50"/>
      <c r="AG1844" s="61"/>
      <c r="AN1844" s="50"/>
      <c r="AO1844" s="50"/>
      <c r="AP1844" s="50"/>
      <c r="AQ1844" s="50"/>
      <c r="AR1844" s="50"/>
      <c r="AS1844" s="50"/>
      <c r="AT1844" s="50"/>
      <c r="AU1844" s="50"/>
    </row>
    <row r="1845" spans="3:64" x14ac:dyDescent="0.2">
      <c r="C1845" s="6"/>
      <c r="D1845" s="6"/>
      <c r="AA1845" s="50"/>
      <c r="AB1845" s="50"/>
      <c r="AC1845" s="50"/>
      <c r="AD1845" s="50"/>
      <c r="AE1845" s="50"/>
      <c r="AG1845" s="61"/>
      <c r="AN1845" s="50"/>
      <c r="AO1845" s="50"/>
      <c r="AP1845" s="50"/>
      <c r="AQ1845" s="50"/>
      <c r="AR1845" s="50"/>
      <c r="AS1845" s="50"/>
      <c r="AT1845" s="50"/>
      <c r="AU1845" s="50"/>
    </row>
    <row r="1846" spans="3:64" x14ac:dyDescent="0.2">
      <c r="C1846" s="6"/>
      <c r="D1846" s="6"/>
      <c r="AA1846" s="50"/>
      <c r="AB1846" s="50"/>
      <c r="AC1846" s="50"/>
      <c r="AD1846" s="50"/>
      <c r="AE1846" s="50"/>
      <c r="AG1846" s="61"/>
      <c r="AN1846" s="50"/>
      <c r="AO1846" s="50"/>
      <c r="AP1846" s="50"/>
      <c r="AQ1846" s="50"/>
      <c r="AR1846" s="50"/>
      <c r="AS1846" s="50"/>
      <c r="AT1846" s="50"/>
      <c r="AU1846" s="50"/>
    </row>
    <row r="1847" spans="3:64" x14ac:dyDescent="0.2">
      <c r="C1847" s="6"/>
      <c r="D1847" s="6"/>
      <c r="AA1847" s="50"/>
      <c r="AB1847" s="50"/>
      <c r="AC1847" s="50"/>
      <c r="AD1847" s="50"/>
      <c r="AE1847" s="50"/>
      <c r="AG1847" s="61"/>
      <c r="AN1847" s="50"/>
      <c r="AO1847" s="50"/>
      <c r="AP1847" s="50"/>
      <c r="AQ1847" s="50"/>
      <c r="AR1847" s="50"/>
      <c r="AS1847" s="50"/>
      <c r="AT1847" s="50"/>
      <c r="AU1847" s="50"/>
    </row>
    <row r="1848" spans="3:64" x14ac:dyDescent="0.2">
      <c r="C1848" s="6"/>
      <c r="D1848" s="6"/>
      <c r="AA1848" s="50"/>
      <c r="AB1848" s="50"/>
      <c r="AC1848" s="50"/>
      <c r="AD1848" s="50"/>
      <c r="AE1848" s="50"/>
      <c r="AG1848" s="61"/>
      <c r="AN1848" s="50"/>
      <c r="AO1848" s="50"/>
      <c r="AP1848" s="50"/>
      <c r="AQ1848" s="50"/>
      <c r="AR1848" s="50"/>
      <c r="AS1848" s="50"/>
      <c r="AT1848" s="50"/>
      <c r="AU1848" s="50"/>
    </row>
    <row r="1849" spans="3:64" x14ac:dyDescent="0.2">
      <c r="C1849" s="6"/>
      <c r="D1849" s="6"/>
      <c r="AA1849" s="50"/>
      <c r="AB1849" s="50"/>
      <c r="AC1849" s="50"/>
      <c r="AD1849" s="50"/>
      <c r="AE1849" s="50"/>
      <c r="AG1849" s="61"/>
      <c r="AN1849" s="50"/>
      <c r="AO1849" s="50"/>
      <c r="AP1849" s="50"/>
      <c r="AQ1849" s="50"/>
      <c r="AR1849" s="50"/>
      <c r="AS1849" s="50"/>
      <c r="AT1849" s="50"/>
      <c r="AU1849" s="50"/>
    </row>
    <row r="1850" spans="3:64" x14ac:dyDescent="0.2">
      <c r="C1850" s="6"/>
      <c r="D1850" s="6"/>
      <c r="AA1850" s="50"/>
      <c r="AB1850" s="50"/>
      <c r="AC1850" s="50"/>
      <c r="AD1850" s="50"/>
      <c r="AE1850" s="50"/>
      <c r="AG1850" s="61"/>
      <c r="AN1850" s="50"/>
      <c r="AO1850" s="50"/>
      <c r="AP1850" s="50"/>
      <c r="AQ1850" s="50"/>
      <c r="AR1850" s="50"/>
      <c r="AS1850" s="50"/>
      <c r="AT1850" s="50"/>
      <c r="AU1850" s="50"/>
      <c r="AV1850" s="50"/>
    </row>
    <row r="1851" spans="3:64" x14ac:dyDescent="0.2">
      <c r="C1851" s="6"/>
      <c r="D1851" s="6"/>
      <c r="AA1851" s="50"/>
      <c r="AB1851" s="50"/>
      <c r="AC1851" s="50"/>
      <c r="AD1851" s="50"/>
      <c r="AE1851" s="50"/>
      <c r="AG1851" s="61"/>
      <c r="AN1851" s="50"/>
      <c r="AO1851" s="50"/>
      <c r="AP1851" s="50"/>
      <c r="AQ1851" s="50"/>
      <c r="AR1851" s="50"/>
      <c r="AS1851" s="50"/>
      <c r="AT1851" s="50"/>
      <c r="AU1851" s="50"/>
    </row>
    <row r="1852" spans="3:64" x14ac:dyDescent="0.2">
      <c r="C1852" s="6"/>
      <c r="D1852" s="6"/>
      <c r="AA1852" s="50"/>
      <c r="AB1852" s="50"/>
      <c r="AC1852" s="50"/>
      <c r="AD1852" s="50"/>
      <c r="AE1852" s="50"/>
      <c r="AG1852" s="61"/>
      <c r="AN1852" s="50"/>
      <c r="AO1852" s="50"/>
      <c r="AP1852" s="50"/>
      <c r="AQ1852" s="50"/>
      <c r="AR1852" s="50"/>
      <c r="AS1852" s="50"/>
      <c r="AT1852" s="50"/>
      <c r="AU1852" s="50"/>
      <c r="AV1852" s="50"/>
      <c r="AW1852" s="50"/>
      <c r="AX1852" s="50"/>
      <c r="AY1852" s="50"/>
      <c r="AZ1852" s="50"/>
      <c r="BA1852" s="50"/>
      <c r="BB1852" s="50"/>
      <c r="BC1852" s="50"/>
      <c r="BD1852" s="50"/>
      <c r="BE1852" s="50"/>
      <c r="BF1852" s="50"/>
      <c r="BG1852" s="50"/>
      <c r="BH1852" s="50"/>
      <c r="BI1852" s="50"/>
      <c r="BJ1852" s="50"/>
      <c r="BK1852" s="50"/>
      <c r="BL1852" s="50"/>
    </row>
    <row r="1853" spans="3:64" x14ac:dyDescent="0.2">
      <c r="C1853" s="6"/>
      <c r="D1853" s="6"/>
      <c r="AA1853" s="50"/>
      <c r="AB1853" s="50"/>
      <c r="AC1853" s="50"/>
      <c r="AD1853" s="50"/>
      <c r="AE1853" s="50"/>
      <c r="AG1853" s="61"/>
      <c r="AN1853" s="50"/>
      <c r="AO1853" s="50"/>
      <c r="AP1853" s="50"/>
      <c r="AQ1853" s="50"/>
      <c r="AR1853" s="50"/>
      <c r="AS1853" s="50"/>
      <c r="AT1853" s="50"/>
      <c r="AU1853" s="50"/>
      <c r="AV1853" s="50"/>
    </row>
    <row r="1854" spans="3:64" x14ac:dyDescent="0.2">
      <c r="C1854" s="6"/>
      <c r="D1854" s="6"/>
      <c r="AA1854" s="50"/>
      <c r="AB1854" s="50"/>
      <c r="AC1854" s="50"/>
      <c r="AD1854" s="50"/>
      <c r="AE1854" s="50"/>
      <c r="AG1854" s="61"/>
      <c r="AN1854" s="50"/>
      <c r="AO1854" s="50"/>
      <c r="AP1854" s="50"/>
      <c r="AQ1854" s="50"/>
      <c r="AR1854" s="50"/>
      <c r="AS1854" s="50"/>
      <c r="AT1854" s="50"/>
      <c r="AU1854" s="50"/>
    </row>
    <row r="1855" spans="3:64" x14ac:dyDescent="0.2">
      <c r="C1855" s="6"/>
      <c r="D1855" s="6"/>
      <c r="AA1855" s="50"/>
      <c r="AB1855" s="50"/>
      <c r="AC1855" s="50"/>
      <c r="AD1855" s="50"/>
      <c r="AE1855" s="50"/>
      <c r="AG1855" s="61"/>
      <c r="AN1855" s="50"/>
      <c r="AO1855" s="50"/>
      <c r="AP1855" s="50"/>
      <c r="AQ1855" s="50"/>
      <c r="AR1855" s="50"/>
      <c r="AS1855" s="50"/>
      <c r="AT1855" s="50"/>
      <c r="AU1855" s="50"/>
    </row>
    <row r="1856" spans="3:64" x14ac:dyDescent="0.2">
      <c r="C1856" s="6"/>
      <c r="D1856" s="6"/>
      <c r="AA1856" s="50"/>
      <c r="AB1856" s="50"/>
      <c r="AC1856" s="50"/>
      <c r="AD1856" s="50"/>
      <c r="AE1856" s="50"/>
      <c r="AG1856" s="61"/>
      <c r="AN1856" s="50"/>
      <c r="AO1856" s="50"/>
      <c r="AP1856" s="50"/>
      <c r="AQ1856" s="50"/>
      <c r="AR1856" s="50"/>
      <c r="AS1856" s="50"/>
      <c r="AT1856" s="50"/>
      <c r="AU1856" s="50"/>
    </row>
    <row r="1857" spans="3:47" x14ac:dyDescent="0.2">
      <c r="C1857" s="6"/>
      <c r="D1857" s="6"/>
      <c r="AA1857" s="50"/>
      <c r="AB1857" s="50"/>
      <c r="AC1857" s="50"/>
      <c r="AD1857" s="50"/>
      <c r="AE1857" s="50"/>
      <c r="AG1857" s="61"/>
      <c r="AN1857" s="50"/>
      <c r="AO1857" s="50"/>
      <c r="AP1857" s="50"/>
      <c r="AQ1857" s="50"/>
      <c r="AR1857" s="50"/>
      <c r="AS1857" s="50"/>
      <c r="AT1857" s="50"/>
      <c r="AU1857" s="50"/>
    </row>
    <row r="1858" spans="3:47" x14ac:dyDescent="0.2">
      <c r="C1858" s="6"/>
      <c r="D1858" s="6"/>
      <c r="AA1858" s="50"/>
      <c r="AB1858" s="50"/>
      <c r="AC1858" s="50"/>
      <c r="AD1858" s="50"/>
      <c r="AE1858" s="50"/>
      <c r="AG1858" s="61"/>
      <c r="AN1858" s="50"/>
      <c r="AO1858" s="50"/>
      <c r="AP1858" s="50"/>
      <c r="AQ1858" s="50"/>
      <c r="AR1858" s="50"/>
      <c r="AS1858" s="50"/>
      <c r="AT1858" s="50"/>
      <c r="AU1858" s="50"/>
    </row>
    <row r="1859" spans="3:47" x14ac:dyDescent="0.2">
      <c r="C1859" s="6"/>
      <c r="D1859" s="6"/>
      <c r="AA1859" s="50"/>
      <c r="AB1859" s="50"/>
      <c r="AC1859" s="50"/>
      <c r="AD1859" s="50"/>
      <c r="AE1859" s="50"/>
      <c r="AG1859" s="61"/>
      <c r="AN1859" s="50"/>
      <c r="AO1859" s="50"/>
      <c r="AP1859" s="50"/>
      <c r="AQ1859" s="50"/>
      <c r="AR1859" s="50"/>
      <c r="AS1859" s="50"/>
      <c r="AT1859" s="50"/>
      <c r="AU1859" s="50"/>
    </row>
    <row r="1860" spans="3:47" x14ac:dyDescent="0.2">
      <c r="C1860" s="6"/>
      <c r="D1860" s="6"/>
      <c r="AA1860" s="50"/>
      <c r="AB1860" s="50"/>
      <c r="AC1860" s="50"/>
      <c r="AD1860" s="50"/>
      <c r="AE1860" s="50"/>
      <c r="AG1860" s="61"/>
      <c r="AN1860" s="50"/>
      <c r="AO1860" s="50"/>
      <c r="AP1860" s="50"/>
      <c r="AQ1860" s="50"/>
      <c r="AR1860" s="50"/>
      <c r="AS1860" s="50"/>
      <c r="AT1860" s="50"/>
      <c r="AU1860" s="50"/>
    </row>
    <row r="1861" spans="3:47" x14ac:dyDescent="0.2">
      <c r="C1861" s="6"/>
      <c r="D1861" s="6"/>
      <c r="AA1861" s="50"/>
      <c r="AB1861" s="50"/>
      <c r="AC1861" s="50"/>
      <c r="AD1861" s="50"/>
      <c r="AE1861" s="50"/>
      <c r="AG1861" s="61"/>
      <c r="AN1861" s="50"/>
      <c r="AO1861" s="50"/>
      <c r="AP1861" s="50"/>
      <c r="AQ1861" s="50"/>
      <c r="AR1861" s="50"/>
      <c r="AS1861" s="50"/>
      <c r="AT1861" s="50"/>
      <c r="AU1861" s="50"/>
    </row>
    <row r="1862" spans="3:47" x14ac:dyDescent="0.2">
      <c r="C1862" s="6"/>
      <c r="D1862" s="6"/>
      <c r="AA1862" s="50"/>
      <c r="AB1862" s="50"/>
      <c r="AC1862" s="50"/>
      <c r="AD1862" s="50"/>
      <c r="AE1862" s="50"/>
      <c r="AG1862" s="61"/>
      <c r="AN1862" s="50"/>
      <c r="AO1862" s="50"/>
      <c r="AP1862" s="50"/>
      <c r="AQ1862" s="50"/>
      <c r="AR1862" s="50"/>
      <c r="AS1862" s="50"/>
      <c r="AT1862" s="50"/>
      <c r="AU1862" s="50"/>
    </row>
    <row r="1863" spans="3:47" x14ac:dyDescent="0.2">
      <c r="C1863" s="6"/>
      <c r="D1863" s="6"/>
      <c r="AA1863" s="50"/>
      <c r="AB1863" s="50"/>
      <c r="AC1863" s="50"/>
      <c r="AD1863" s="50"/>
      <c r="AE1863" s="50"/>
      <c r="AG1863" s="61"/>
      <c r="AN1863" s="50"/>
      <c r="AO1863" s="50"/>
      <c r="AP1863" s="50"/>
      <c r="AQ1863" s="50"/>
      <c r="AR1863" s="50"/>
      <c r="AS1863" s="50"/>
      <c r="AT1863" s="50"/>
      <c r="AU1863" s="50"/>
    </row>
    <row r="1864" spans="3:47" x14ac:dyDescent="0.2">
      <c r="C1864" s="6"/>
      <c r="D1864" s="6"/>
      <c r="AA1864" s="50"/>
      <c r="AB1864" s="50"/>
      <c r="AC1864" s="50"/>
      <c r="AD1864" s="50"/>
      <c r="AE1864" s="50"/>
      <c r="AG1864" s="61"/>
      <c r="AN1864" s="50"/>
      <c r="AO1864" s="50"/>
      <c r="AP1864" s="50"/>
      <c r="AQ1864" s="50"/>
      <c r="AR1864" s="50"/>
      <c r="AS1864" s="50"/>
      <c r="AT1864" s="50"/>
      <c r="AU1864" s="50"/>
    </row>
    <row r="1865" spans="3:47" x14ac:dyDescent="0.2">
      <c r="C1865" s="6"/>
      <c r="D1865" s="6"/>
      <c r="AA1865" s="50"/>
      <c r="AB1865" s="50"/>
      <c r="AC1865" s="50"/>
      <c r="AD1865" s="50"/>
      <c r="AE1865" s="50"/>
      <c r="AG1865" s="61"/>
      <c r="AN1865" s="50"/>
      <c r="AO1865" s="50"/>
      <c r="AP1865" s="50"/>
      <c r="AQ1865" s="50"/>
      <c r="AR1865" s="50"/>
      <c r="AS1865" s="50"/>
      <c r="AT1865" s="50"/>
      <c r="AU1865" s="50"/>
    </row>
    <row r="1866" spans="3:47" x14ac:dyDescent="0.2">
      <c r="C1866" s="6"/>
      <c r="D1866" s="6"/>
      <c r="AA1866" s="50"/>
      <c r="AB1866" s="50"/>
      <c r="AC1866" s="50"/>
      <c r="AD1866" s="50"/>
      <c r="AE1866" s="50"/>
      <c r="AG1866" s="61"/>
      <c r="AN1866" s="50"/>
      <c r="AO1866" s="50"/>
      <c r="AP1866" s="50"/>
      <c r="AQ1866" s="50"/>
      <c r="AR1866" s="50"/>
      <c r="AS1866" s="50"/>
      <c r="AT1866" s="50"/>
      <c r="AU1866" s="50"/>
    </row>
    <row r="1867" spans="3:47" x14ac:dyDescent="0.2">
      <c r="C1867" s="6"/>
      <c r="D1867" s="6"/>
      <c r="AA1867" s="50"/>
      <c r="AB1867" s="50"/>
      <c r="AC1867" s="50"/>
      <c r="AD1867" s="50"/>
      <c r="AE1867" s="50"/>
      <c r="AG1867" s="61"/>
      <c r="AN1867" s="50"/>
      <c r="AO1867" s="50"/>
      <c r="AP1867" s="50"/>
      <c r="AQ1867" s="50"/>
      <c r="AR1867" s="50"/>
      <c r="AS1867" s="50"/>
      <c r="AT1867" s="50"/>
      <c r="AU1867" s="50"/>
    </row>
    <row r="1868" spans="3:47" x14ac:dyDescent="0.2">
      <c r="C1868" s="6"/>
      <c r="D1868" s="6"/>
      <c r="AA1868" s="50"/>
      <c r="AB1868" s="50"/>
      <c r="AC1868" s="50"/>
      <c r="AD1868" s="50"/>
      <c r="AE1868" s="50"/>
      <c r="AG1868" s="61"/>
      <c r="AN1868" s="50"/>
      <c r="AO1868" s="50"/>
      <c r="AP1868" s="50"/>
      <c r="AQ1868" s="50"/>
      <c r="AR1868" s="50"/>
      <c r="AS1868" s="50"/>
      <c r="AT1868" s="50"/>
      <c r="AU1868" s="50"/>
    </row>
    <row r="1869" spans="3:47" x14ac:dyDescent="0.2">
      <c r="C1869" s="6"/>
      <c r="D1869" s="6"/>
      <c r="AA1869" s="50"/>
      <c r="AB1869" s="50"/>
      <c r="AC1869" s="50"/>
      <c r="AD1869" s="50"/>
      <c r="AE1869" s="50"/>
      <c r="AG1869" s="61"/>
      <c r="AN1869" s="50"/>
      <c r="AO1869" s="50"/>
      <c r="AP1869" s="50"/>
      <c r="AQ1869" s="50"/>
      <c r="AR1869" s="50"/>
      <c r="AS1869" s="50"/>
      <c r="AT1869" s="50"/>
      <c r="AU1869" s="50"/>
    </row>
    <row r="1870" spans="3:47" x14ac:dyDescent="0.2">
      <c r="C1870" s="6"/>
      <c r="D1870" s="6"/>
      <c r="AA1870" s="50"/>
      <c r="AB1870" s="50"/>
      <c r="AC1870" s="50"/>
      <c r="AD1870" s="50"/>
      <c r="AE1870" s="50"/>
      <c r="AG1870" s="61"/>
      <c r="AN1870" s="50"/>
      <c r="AO1870" s="50"/>
      <c r="AP1870" s="50"/>
      <c r="AQ1870" s="50"/>
      <c r="AR1870" s="50"/>
      <c r="AS1870" s="50"/>
      <c r="AT1870" s="50"/>
      <c r="AU1870" s="50"/>
    </row>
    <row r="1871" spans="3:47" x14ac:dyDescent="0.2">
      <c r="C1871" s="6"/>
      <c r="D1871" s="6"/>
      <c r="AA1871" s="50"/>
      <c r="AB1871" s="50"/>
      <c r="AC1871" s="50"/>
      <c r="AD1871" s="50"/>
      <c r="AE1871" s="50"/>
      <c r="AG1871" s="61"/>
      <c r="AN1871" s="50"/>
      <c r="AO1871" s="50"/>
      <c r="AP1871" s="50"/>
      <c r="AQ1871" s="50"/>
      <c r="AR1871" s="50"/>
      <c r="AS1871" s="50"/>
      <c r="AT1871" s="50"/>
      <c r="AU1871" s="50"/>
    </row>
    <row r="1872" spans="3:47" x14ac:dyDescent="0.2">
      <c r="C1872" s="6"/>
      <c r="D1872" s="6"/>
      <c r="AA1872" s="50"/>
      <c r="AB1872" s="50"/>
      <c r="AC1872" s="50"/>
      <c r="AD1872" s="50"/>
      <c r="AE1872" s="50"/>
      <c r="AG1872" s="61"/>
      <c r="AN1872" s="50"/>
      <c r="AO1872" s="50"/>
      <c r="AP1872" s="50"/>
      <c r="AQ1872" s="50"/>
      <c r="AR1872" s="50"/>
      <c r="AS1872" s="50"/>
      <c r="AT1872" s="50"/>
      <c r="AU1872" s="50"/>
    </row>
    <row r="1873" spans="3:47" x14ac:dyDescent="0.2">
      <c r="C1873" s="6"/>
      <c r="D1873" s="6"/>
      <c r="AA1873" s="50"/>
      <c r="AB1873" s="50"/>
      <c r="AC1873" s="50"/>
      <c r="AD1873" s="50"/>
      <c r="AE1873" s="50"/>
      <c r="AG1873" s="61"/>
      <c r="AN1873" s="50"/>
      <c r="AO1873" s="50"/>
      <c r="AP1873" s="50"/>
      <c r="AQ1873" s="50"/>
      <c r="AR1873" s="50"/>
      <c r="AS1873" s="50"/>
      <c r="AT1873" s="50"/>
      <c r="AU1873" s="50"/>
    </row>
    <row r="1874" spans="3:47" x14ac:dyDescent="0.2">
      <c r="C1874" s="6"/>
      <c r="D1874" s="6"/>
      <c r="AA1874" s="50"/>
      <c r="AB1874" s="50"/>
      <c r="AC1874" s="50"/>
      <c r="AD1874" s="50"/>
      <c r="AE1874" s="50"/>
      <c r="AG1874" s="61"/>
      <c r="AN1874" s="50"/>
      <c r="AO1874" s="50"/>
      <c r="AP1874" s="50"/>
      <c r="AQ1874" s="50"/>
      <c r="AR1874" s="50"/>
      <c r="AS1874" s="50"/>
      <c r="AT1874" s="50"/>
      <c r="AU1874" s="50"/>
    </row>
    <row r="1875" spans="3:47" x14ac:dyDescent="0.2">
      <c r="C1875" s="6"/>
      <c r="D1875" s="6"/>
      <c r="AA1875" s="50"/>
      <c r="AB1875" s="50"/>
      <c r="AC1875" s="50"/>
      <c r="AD1875" s="50"/>
      <c r="AE1875" s="50"/>
      <c r="AG1875" s="61"/>
      <c r="AN1875" s="50"/>
      <c r="AO1875" s="50"/>
      <c r="AP1875" s="50"/>
      <c r="AQ1875" s="50"/>
      <c r="AR1875" s="50"/>
      <c r="AS1875" s="50"/>
      <c r="AT1875" s="50"/>
      <c r="AU1875" s="50"/>
    </row>
    <row r="1876" spans="3:47" x14ac:dyDescent="0.2">
      <c r="C1876" s="6"/>
      <c r="D1876" s="6"/>
      <c r="AA1876" s="50"/>
      <c r="AB1876" s="50"/>
      <c r="AC1876" s="50"/>
      <c r="AD1876" s="50"/>
      <c r="AE1876" s="50"/>
      <c r="AG1876" s="61"/>
      <c r="AN1876" s="50"/>
      <c r="AO1876" s="50"/>
      <c r="AP1876" s="50"/>
      <c r="AQ1876" s="50"/>
      <c r="AR1876" s="50"/>
      <c r="AS1876" s="50"/>
      <c r="AT1876" s="50"/>
      <c r="AU1876" s="50"/>
    </row>
    <row r="1877" spans="3:47" x14ac:dyDescent="0.2">
      <c r="C1877" s="6"/>
      <c r="D1877" s="6"/>
      <c r="AA1877" s="50"/>
      <c r="AB1877" s="50"/>
      <c r="AC1877" s="50"/>
      <c r="AD1877" s="50"/>
      <c r="AE1877" s="50"/>
      <c r="AG1877" s="61"/>
      <c r="AN1877" s="50"/>
      <c r="AO1877" s="50"/>
      <c r="AP1877" s="50"/>
      <c r="AQ1877" s="50"/>
      <c r="AR1877" s="50"/>
      <c r="AS1877" s="50"/>
      <c r="AT1877" s="50"/>
      <c r="AU1877" s="50"/>
    </row>
    <row r="1878" spans="3:47" x14ac:dyDescent="0.2">
      <c r="C1878" s="6"/>
      <c r="D1878" s="6"/>
      <c r="AA1878" s="50"/>
      <c r="AB1878" s="50"/>
      <c r="AC1878" s="50"/>
      <c r="AD1878" s="50"/>
      <c r="AE1878" s="50"/>
      <c r="AG1878" s="61"/>
      <c r="AN1878" s="50"/>
      <c r="AO1878" s="50"/>
      <c r="AP1878" s="50"/>
      <c r="AQ1878" s="50"/>
      <c r="AR1878" s="50"/>
      <c r="AS1878" s="50"/>
      <c r="AT1878" s="50"/>
      <c r="AU1878" s="50"/>
    </row>
    <row r="1879" spans="3:47" x14ac:dyDescent="0.2">
      <c r="C1879" s="6"/>
      <c r="D1879" s="6"/>
      <c r="AA1879" s="50"/>
      <c r="AB1879" s="50"/>
      <c r="AC1879" s="50"/>
      <c r="AD1879" s="50"/>
      <c r="AE1879" s="50"/>
      <c r="AG1879" s="61"/>
      <c r="AN1879" s="50"/>
      <c r="AO1879" s="50"/>
      <c r="AP1879" s="50"/>
      <c r="AQ1879" s="50"/>
      <c r="AR1879" s="50"/>
      <c r="AS1879" s="50"/>
      <c r="AT1879" s="50"/>
      <c r="AU1879" s="50"/>
    </row>
    <row r="1880" spans="3:47" x14ac:dyDescent="0.2">
      <c r="C1880" s="6"/>
      <c r="D1880" s="6"/>
      <c r="AA1880" s="50"/>
      <c r="AB1880" s="50"/>
      <c r="AC1880" s="50"/>
      <c r="AD1880" s="50"/>
      <c r="AE1880" s="50"/>
      <c r="AG1880" s="61"/>
      <c r="AN1880" s="50"/>
      <c r="AO1880" s="50"/>
      <c r="AP1880" s="50"/>
      <c r="AQ1880" s="50"/>
      <c r="AR1880" s="50"/>
      <c r="AS1880" s="50"/>
      <c r="AT1880" s="50"/>
      <c r="AU1880" s="50"/>
    </row>
    <row r="1881" spans="3:47" x14ac:dyDescent="0.2">
      <c r="C1881" s="6"/>
      <c r="D1881" s="6"/>
      <c r="AA1881" s="50"/>
      <c r="AB1881" s="50"/>
      <c r="AC1881" s="50"/>
      <c r="AD1881" s="50"/>
      <c r="AE1881" s="50"/>
      <c r="AG1881" s="61"/>
      <c r="AN1881" s="50"/>
      <c r="AO1881" s="50"/>
      <c r="AP1881" s="50"/>
      <c r="AQ1881" s="50"/>
      <c r="AR1881" s="50"/>
      <c r="AS1881" s="50"/>
      <c r="AT1881" s="50"/>
      <c r="AU1881" s="50"/>
    </row>
    <row r="1882" spans="3:47" x14ac:dyDescent="0.2">
      <c r="C1882" s="6"/>
      <c r="D1882" s="6"/>
      <c r="AA1882" s="50"/>
      <c r="AB1882" s="50"/>
      <c r="AC1882" s="50"/>
      <c r="AD1882" s="50"/>
      <c r="AE1882" s="50"/>
      <c r="AG1882" s="61"/>
      <c r="AN1882" s="50"/>
      <c r="AO1882" s="50"/>
      <c r="AP1882" s="50"/>
      <c r="AQ1882" s="50"/>
      <c r="AR1882" s="50"/>
      <c r="AS1882" s="50"/>
      <c r="AT1882" s="50"/>
      <c r="AU1882" s="50"/>
    </row>
    <row r="1883" spans="3:47" x14ac:dyDescent="0.2">
      <c r="C1883" s="6"/>
      <c r="D1883" s="6"/>
      <c r="AA1883" s="50"/>
      <c r="AB1883" s="50"/>
      <c r="AC1883" s="50"/>
      <c r="AD1883" s="50"/>
      <c r="AE1883" s="50"/>
      <c r="AG1883" s="61"/>
      <c r="AN1883" s="50"/>
      <c r="AO1883" s="50"/>
      <c r="AP1883" s="50"/>
      <c r="AQ1883" s="50"/>
      <c r="AR1883" s="50"/>
      <c r="AS1883" s="50"/>
      <c r="AT1883" s="50"/>
      <c r="AU1883" s="50"/>
    </row>
    <row r="1884" spans="3:47" x14ac:dyDescent="0.2">
      <c r="C1884" s="6"/>
      <c r="D1884" s="6"/>
      <c r="AA1884" s="50"/>
      <c r="AB1884" s="50"/>
      <c r="AC1884" s="50"/>
      <c r="AD1884" s="50"/>
      <c r="AE1884" s="50"/>
      <c r="AG1884" s="61"/>
      <c r="AN1884" s="50"/>
      <c r="AO1884" s="50"/>
      <c r="AP1884" s="50"/>
      <c r="AQ1884" s="50"/>
      <c r="AR1884" s="50"/>
      <c r="AS1884" s="50"/>
      <c r="AT1884" s="50"/>
      <c r="AU1884" s="50"/>
    </row>
    <row r="1885" spans="3:47" x14ac:dyDescent="0.2">
      <c r="C1885" s="6"/>
      <c r="D1885" s="6"/>
      <c r="AA1885" s="50"/>
      <c r="AB1885" s="50"/>
      <c r="AC1885" s="50"/>
      <c r="AD1885" s="50"/>
      <c r="AE1885" s="50"/>
      <c r="AG1885" s="61"/>
      <c r="AN1885" s="50"/>
      <c r="AO1885" s="50"/>
      <c r="AP1885" s="50"/>
      <c r="AQ1885" s="50"/>
      <c r="AR1885" s="50"/>
      <c r="AS1885" s="50"/>
      <c r="AT1885" s="50"/>
      <c r="AU1885" s="50"/>
    </row>
    <row r="1886" spans="3:47" x14ac:dyDescent="0.2">
      <c r="C1886" s="6"/>
      <c r="D1886" s="6"/>
      <c r="AA1886" s="50"/>
      <c r="AB1886" s="50"/>
      <c r="AC1886" s="50"/>
      <c r="AD1886" s="50"/>
      <c r="AE1886" s="50"/>
      <c r="AG1886" s="61"/>
      <c r="AN1886" s="50"/>
      <c r="AO1886" s="50"/>
      <c r="AP1886" s="50"/>
      <c r="AQ1886" s="50"/>
      <c r="AR1886" s="50"/>
      <c r="AS1886" s="50"/>
      <c r="AT1886" s="50"/>
      <c r="AU1886" s="50"/>
    </row>
    <row r="1887" spans="3:47" x14ac:dyDescent="0.2">
      <c r="C1887" s="6"/>
      <c r="D1887" s="6"/>
      <c r="AA1887" s="50"/>
      <c r="AB1887" s="50"/>
      <c r="AC1887" s="50"/>
      <c r="AD1887" s="50"/>
      <c r="AE1887" s="50"/>
      <c r="AG1887" s="61"/>
      <c r="AN1887" s="50"/>
      <c r="AO1887" s="50"/>
      <c r="AP1887" s="50"/>
      <c r="AQ1887" s="50"/>
      <c r="AR1887" s="50"/>
      <c r="AS1887" s="50"/>
      <c r="AT1887" s="50"/>
      <c r="AU1887" s="50"/>
    </row>
    <row r="1888" spans="3:47" x14ac:dyDescent="0.2">
      <c r="C1888" s="6"/>
      <c r="D1888" s="6"/>
      <c r="AA1888" s="50"/>
      <c r="AB1888" s="50"/>
      <c r="AC1888" s="50"/>
      <c r="AD1888" s="50"/>
      <c r="AE1888" s="50"/>
      <c r="AG1888" s="61"/>
      <c r="AN1888" s="50"/>
      <c r="AO1888" s="50"/>
      <c r="AP1888" s="50"/>
      <c r="AQ1888" s="50"/>
      <c r="AR1888" s="50"/>
      <c r="AS1888" s="50"/>
      <c r="AT1888" s="50"/>
      <c r="AU1888" s="50"/>
    </row>
    <row r="1889" spans="3:47" x14ac:dyDescent="0.2">
      <c r="C1889" s="6"/>
      <c r="D1889" s="6"/>
      <c r="AA1889" s="50"/>
      <c r="AB1889" s="50"/>
      <c r="AC1889" s="50"/>
      <c r="AD1889" s="50"/>
      <c r="AE1889" s="50"/>
      <c r="AG1889" s="61"/>
      <c r="AN1889" s="50"/>
      <c r="AO1889" s="50"/>
      <c r="AP1889" s="50"/>
      <c r="AQ1889" s="50"/>
      <c r="AR1889" s="50"/>
      <c r="AS1889" s="50"/>
      <c r="AT1889" s="50"/>
      <c r="AU1889" s="50"/>
    </row>
    <row r="1890" spans="3:47" x14ac:dyDescent="0.2">
      <c r="C1890" s="6"/>
      <c r="D1890" s="6"/>
      <c r="AA1890" s="50"/>
      <c r="AB1890" s="50"/>
      <c r="AC1890" s="50"/>
      <c r="AD1890" s="50"/>
      <c r="AE1890" s="50"/>
      <c r="AG1890" s="61"/>
      <c r="AN1890" s="50"/>
      <c r="AO1890" s="50"/>
      <c r="AP1890" s="50"/>
      <c r="AQ1890" s="50"/>
      <c r="AR1890" s="50"/>
      <c r="AS1890" s="50"/>
      <c r="AT1890" s="50"/>
      <c r="AU1890" s="50"/>
    </row>
    <row r="1891" spans="3:47" x14ac:dyDescent="0.2">
      <c r="C1891" s="6"/>
      <c r="D1891" s="6"/>
      <c r="AA1891" s="50"/>
      <c r="AB1891" s="50"/>
      <c r="AC1891" s="50"/>
      <c r="AD1891" s="50"/>
      <c r="AE1891" s="50"/>
      <c r="AG1891" s="61"/>
      <c r="AN1891" s="50"/>
      <c r="AO1891" s="50"/>
      <c r="AP1891" s="50"/>
      <c r="AQ1891" s="50"/>
      <c r="AR1891" s="50"/>
      <c r="AS1891" s="50"/>
      <c r="AT1891" s="50"/>
      <c r="AU1891" s="50"/>
    </row>
    <row r="1892" spans="3:47" x14ac:dyDescent="0.2">
      <c r="C1892" s="6"/>
      <c r="D1892" s="6"/>
      <c r="AA1892" s="50"/>
      <c r="AB1892" s="50"/>
      <c r="AC1892" s="50"/>
      <c r="AD1892" s="50"/>
      <c r="AE1892" s="50"/>
      <c r="AG1892" s="61"/>
      <c r="AN1892" s="50"/>
      <c r="AO1892" s="50"/>
      <c r="AP1892" s="50"/>
      <c r="AQ1892" s="50"/>
      <c r="AR1892" s="50"/>
      <c r="AS1892" s="50"/>
      <c r="AT1892" s="50"/>
      <c r="AU1892" s="50"/>
    </row>
    <row r="1893" spans="3:47" x14ac:dyDescent="0.2">
      <c r="C1893" s="6"/>
      <c r="D1893" s="6"/>
      <c r="AA1893" s="50"/>
      <c r="AB1893" s="50"/>
      <c r="AC1893" s="50"/>
      <c r="AD1893" s="50"/>
      <c r="AE1893" s="50"/>
      <c r="AG1893" s="61"/>
      <c r="AN1893" s="50"/>
      <c r="AO1893" s="50"/>
      <c r="AP1893" s="50"/>
      <c r="AQ1893" s="50"/>
      <c r="AR1893" s="50"/>
      <c r="AS1893" s="50"/>
      <c r="AT1893" s="50"/>
      <c r="AU1893" s="50"/>
    </row>
    <row r="1894" spans="3:47" x14ac:dyDescent="0.2">
      <c r="C1894" s="6"/>
      <c r="D1894" s="6"/>
      <c r="AA1894" s="50"/>
      <c r="AB1894" s="50"/>
      <c r="AC1894" s="50"/>
      <c r="AD1894" s="50"/>
      <c r="AE1894" s="50"/>
      <c r="AG1894" s="61"/>
      <c r="AN1894" s="50"/>
      <c r="AO1894" s="50"/>
      <c r="AP1894" s="50"/>
      <c r="AQ1894" s="50"/>
      <c r="AR1894" s="50"/>
      <c r="AS1894" s="50"/>
      <c r="AT1894" s="50"/>
      <c r="AU1894" s="50"/>
    </row>
    <row r="1895" spans="3:47" x14ac:dyDescent="0.2">
      <c r="C1895" s="6"/>
      <c r="D1895" s="6"/>
      <c r="AA1895" s="50"/>
      <c r="AB1895" s="50"/>
      <c r="AC1895" s="50"/>
      <c r="AD1895" s="50"/>
      <c r="AE1895" s="50"/>
      <c r="AG1895" s="61"/>
      <c r="AN1895" s="50"/>
      <c r="AO1895" s="50"/>
      <c r="AP1895" s="50"/>
      <c r="AQ1895" s="50"/>
      <c r="AR1895" s="50"/>
      <c r="AS1895" s="50"/>
      <c r="AT1895" s="50"/>
      <c r="AU1895" s="50"/>
    </row>
    <row r="1896" spans="3:47" x14ac:dyDescent="0.2">
      <c r="C1896" s="6"/>
      <c r="D1896" s="6"/>
      <c r="AA1896" s="50"/>
      <c r="AB1896" s="50"/>
      <c r="AC1896" s="50"/>
      <c r="AD1896" s="50"/>
      <c r="AE1896" s="50"/>
      <c r="AG1896" s="61"/>
      <c r="AN1896" s="50"/>
      <c r="AO1896" s="50"/>
      <c r="AP1896" s="50"/>
      <c r="AQ1896" s="50"/>
      <c r="AR1896" s="50"/>
      <c r="AS1896" s="50"/>
      <c r="AT1896" s="50"/>
      <c r="AU1896" s="50"/>
    </row>
    <row r="1897" spans="3:47" x14ac:dyDescent="0.2">
      <c r="C1897" s="6"/>
      <c r="D1897" s="6"/>
      <c r="AA1897" s="50"/>
      <c r="AB1897" s="50"/>
      <c r="AC1897" s="50"/>
      <c r="AD1897" s="50"/>
      <c r="AE1897" s="50"/>
      <c r="AG1897" s="61"/>
      <c r="AN1897" s="50"/>
      <c r="AO1897" s="50"/>
      <c r="AP1897" s="50"/>
      <c r="AQ1897" s="50"/>
      <c r="AR1897" s="50"/>
      <c r="AS1897" s="50"/>
      <c r="AT1897" s="50"/>
      <c r="AU1897" s="50"/>
    </row>
    <row r="1898" spans="3:47" x14ac:dyDescent="0.2">
      <c r="C1898" s="6"/>
      <c r="D1898" s="6"/>
      <c r="AA1898" s="50"/>
      <c r="AB1898" s="50"/>
      <c r="AC1898" s="50"/>
      <c r="AD1898" s="50"/>
      <c r="AE1898" s="50"/>
      <c r="AG1898" s="61"/>
      <c r="AN1898" s="50"/>
      <c r="AO1898" s="50"/>
      <c r="AP1898" s="50"/>
      <c r="AQ1898" s="50"/>
      <c r="AR1898" s="50"/>
      <c r="AS1898" s="50"/>
      <c r="AT1898" s="50"/>
      <c r="AU1898" s="50"/>
    </row>
    <row r="1899" spans="3:47" x14ac:dyDescent="0.2">
      <c r="C1899" s="6"/>
      <c r="D1899" s="6"/>
      <c r="AA1899" s="50"/>
      <c r="AB1899" s="50"/>
      <c r="AC1899" s="50"/>
      <c r="AD1899" s="50"/>
      <c r="AE1899" s="50"/>
      <c r="AG1899" s="61"/>
      <c r="AN1899" s="50"/>
      <c r="AO1899" s="50"/>
      <c r="AP1899" s="50"/>
      <c r="AQ1899" s="50"/>
      <c r="AR1899" s="50"/>
      <c r="AS1899" s="50"/>
      <c r="AT1899" s="50"/>
      <c r="AU1899" s="50"/>
    </row>
    <row r="1900" spans="3:47" x14ac:dyDescent="0.2">
      <c r="C1900" s="6"/>
      <c r="D1900" s="6"/>
      <c r="AA1900" s="50"/>
      <c r="AB1900" s="50"/>
      <c r="AC1900" s="50"/>
      <c r="AD1900" s="50"/>
      <c r="AE1900" s="50"/>
      <c r="AG1900" s="61"/>
      <c r="AN1900" s="50"/>
      <c r="AO1900" s="50"/>
      <c r="AP1900" s="50"/>
      <c r="AQ1900" s="50"/>
      <c r="AR1900" s="50"/>
      <c r="AS1900" s="50"/>
      <c r="AT1900" s="50"/>
      <c r="AU1900" s="50"/>
    </row>
    <row r="1901" spans="3:47" x14ac:dyDescent="0.2">
      <c r="C1901" s="6"/>
      <c r="D1901" s="6"/>
      <c r="AA1901" s="50"/>
      <c r="AB1901" s="50"/>
      <c r="AC1901" s="50"/>
      <c r="AD1901" s="50"/>
      <c r="AE1901" s="50"/>
      <c r="AG1901" s="61"/>
      <c r="AN1901" s="50"/>
      <c r="AO1901" s="50"/>
      <c r="AP1901" s="50"/>
      <c r="AQ1901" s="50"/>
      <c r="AR1901" s="50"/>
      <c r="AS1901" s="50"/>
      <c r="AT1901" s="50"/>
      <c r="AU1901" s="50"/>
    </row>
    <row r="1902" spans="3:47" x14ac:dyDescent="0.2">
      <c r="C1902" s="6"/>
      <c r="D1902" s="6"/>
      <c r="AA1902" s="50"/>
      <c r="AB1902" s="50"/>
      <c r="AC1902" s="50"/>
      <c r="AD1902" s="50"/>
      <c r="AE1902" s="50"/>
      <c r="AG1902" s="61"/>
      <c r="AN1902" s="50"/>
      <c r="AO1902" s="50"/>
      <c r="AP1902" s="50"/>
      <c r="AQ1902" s="50"/>
      <c r="AR1902" s="50"/>
      <c r="AS1902" s="50"/>
      <c r="AT1902" s="50"/>
      <c r="AU1902" s="50"/>
    </row>
    <row r="1903" spans="3:47" x14ac:dyDescent="0.2">
      <c r="C1903" s="6"/>
      <c r="D1903" s="6"/>
      <c r="AA1903" s="50"/>
      <c r="AB1903" s="50"/>
      <c r="AC1903" s="50"/>
      <c r="AD1903" s="50"/>
      <c r="AE1903" s="50"/>
      <c r="AG1903" s="61"/>
      <c r="AN1903" s="50"/>
      <c r="AO1903" s="50"/>
      <c r="AP1903" s="50"/>
      <c r="AQ1903" s="50"/>
      <c r="AR1903" s="50"/>
      <c r="AS1903" s="50"/>
      <c r="AT1903" s="50"/>
      <c r="AU1903" s="50"/>
    </row>
    <row r="1904" spans="3:47" x14ac:dyDescent="0.2">
      <c r="C1904" s="6"/>
      <c r="D1904" s="6"/>
      <c r="AA1904" s="50"/>
      <c r="AB1904" s="50"/>
      <c r="AC1904" s="50"/>
      <c r="AD1904" s="50"/>
      <c r="AE1904" s="50"/>
      <c r="AG1904" s="61"/>
      <c r="AN1904" s="50"/>
      <c r="AO1904" s="50"/>
      <c r="AP1904" s="50"/>
      <c r="AQ1904" s="50"/>
      <c r="AR1904" s="50"/>
      <c r="AS1904" s="50"/>
      <c r="AT1904" s="50"/>
      <c r="AU1904" s="50"/>
    </row>
    <row r="1905" spans="3:48" x14ac:dyDescent="0.2">
      <c r="C1905" s="6"/>
      <c r="D1905" s="6"/>
      <c r="AA1905" s="50"/>
      <c r="AB1905" s="50"/>
      <c r="AC1905" s="50"/>
      <c r="AD1905" s="50"/>
      <c r="AE1905" s="50"/>
      <c r="AG1905" s="61"/>
      <c r="AN1905" s="50"/>
      <c r="AO1905" s="50"/>
      <c r="AP1905" s="50"/>
      <c r="AQ1905" s="50"/>
      <c r="AR1905" s="50"/>
      <c r="AS1905" s="50"/>
      <c r="AT1905" s="50"/>
      <c r="AU1905" s="50"/>
    </row>
    <row r="1906" spans="3:48" x14ac:dyDescent="0.2">
      <c r="C1906" s="6"/>
      <c r="D1906" s="6"/>
      <c r="AA1906" s="50"/>
      <c r="AB1906" s="50"/>
      <c r="AC1906" s="50"/>
      <c r="AD1906" s="50"/>
      <c r="AE1906" s="50"/>
      <c r="AG1906" s="61"/>
      <c r="AN1906" s="50"/>
      <c r="AO1906" s="50"/>
      <c r="AP1906" s="50"/>
      <c r="AQ1906" s="50"/>
      <c r="AR1906" s="50"/>
      <c r="AS1906" s="50"/>
      <c r="AT1906" s="50"/>
      <c r="AU1906" s="50"/>
    </row>
    <row r="1907" spans="3:48" x14ac:dyDescent="0.2">
      <c r="C1907" s="6"/>
      <c r="D1907" s="6"/>
      <c r="AA1907" s="50"/>
      <c r="AB1907" s="50"/>
      <c r="AC1907" s="50"/>
      <c r="AD1907" s="50"/>
      <c r="AE1907" s="50"/>
      <c r="AG1907" s="61"/>
      <c r="AN1907" s="50"/>
      <c r="AO1907" s="50"/>
      <c r="AP1907" s="50"/>
      <c r="AQ1907" s="50"/>
      <c r="AR1907" s="50"/>
      <c r="AS1907" s="50"/>
      <c r="AT1907" s="50"/>
      <c r="AU1907" s="50"/>
    </row>
    <row r="1908" spans="3:48" x14ac:dyDescent="0.2">
      <c r="C1908" s="6"/>
      <c r="D1908" s="6"/>
      <c r="AA1908" s="50"/>
      <c r="AB1908" s="50"/>
      <c r="AC1908" s="50"/>
      <c r="AD1908" s="50"/>
      <c r="AE1908" s="50"/>
      <c r="AG1908" s="61"/>
      <c r="AN1908" s="50"/>
      <c r="AO1908" s="50"/>
      <c r="AP1908" s="50"/>
      <c r="AQ1908" s="50"/>
      <c r="AR1908" s="50"/>
      <c r="AS1908" s="50"/>
      <c r="AT1908" s="50"/>
      <c r="AU1908" s="50"/>
    </row>
    <row r="1909" spans="3:48" x14ac:dyDescent="0.2">
      <c r="C1909" s="6"/>
      <c r="D1909" s="6"/>
      <c r="AA1909" s="50"/>
      <c r="AB1909" s="50"/>
      <c r="AC1909" s="50"/>
      <c r="AD1909" s="50"/>
      <c r="AE1909" s="50"/>
      <c r="AG1909" s="61"/>
      <c r="AN1909" s="50"/>
      <c r="AO1909" s="50"/>
      <c r="AP1909" s="50"/>
      <c r="AQ1909" s="50"/>
      <c r="AR1909" s="50"/>
      <c r="AS1909" s="50"/>
      <c r="AT1909" s="50"/>
      <c r="AU1909" s="50"/>
    </row>
    <row r="1910" spans="3:48" x14ac:dyDescent="0.2">
      <c r="C1910" s="6"/>
      <c r="D1910" s="6"/>
      <c r="AA1910" s="50"/>
      <c r="AB1910" s="50"/>
      <c r="AC1910" s="50"/>
      <c r="AD1910" s="50"/>
      <c r="AE1910" s="50"/>
      <c r="AG1910" s="61"/>
      <c r="AN1910" s="50"/>
      <c r="AO1910" s="50"/>
      <c r="AP1910" s="50"/>
      <c r="AQ1910" s="50"/>
      <c r="AR1910" s="50"/>
      <c r="AS1910" s="50"/>
      <c r="AT1910" s="50"/>
      <c r="AU1910" s="50"/>
    </row>
    <row r="1911" spans="3:48" x14ac:dyDescent="0.2">
      <c r="C1911" s="6"/>
      <c r="D1911" s="6"/>
      <c r="AA1911" s="50"/>
      <c r="AB1911" s="50"/>
      <c r="AC1911" s="50"/>
      <c r="AD1911" s="50"/>
      <c r="AE1911" s="50"/>
      <c r="AG1911" s="61"/>
      <c r="AN1911" s="50"/>
      <c r="AO1911" s="50"/>
      <c r="AP1911" s="50"/>
      <c r="AQ1911" s="50"/>
      <c r="AR1911" s="50"/>
      <c r="AS1911" s="50"/>
      <c r="AT1911" s="50"/>
      <c r="AU1911" s="50"/>
    </row>
    <row r="1912" spans="3:48" x14ac:dyDescent="0.2">
      <c r="C1912" s="6"/>
      <c r="D1912" s="6"/>
      <c r="AA1912" s="50"/>
      <c r="AB1912" s="50"/>
      <c r="AC1912" s="50"/>
      <c r="AD1912" s="50"/>
      <c r="AE1912" s="50"/>
      <c r="AG1912" s="61"/>
      <c r="AN1912" s="50"/>
      <c r="AO1912" s="50"/>
      <c r="AP1912" s="50"/>
      <c r="AQ1912" s="50"/>
      <c r="AR1912" s="50"/>
      <c r="AS1912" s="50"/>
      <c r="AT1912" s="50"/>
      <c r="AU1912" s="50"/>
    </row>
    <row r="1913" spans="3:48" x14ac:dyDescent="0.2">
      <c r="C1913" s="6"/>
      <c r="D1913" s="6"/>
      <c r="AA1913" s="50"/>
      <c r="AB1913" s="50"/>
      <c r="AC1913" s="50"/>
      <c r="AD1913" s="50"/>
      <c r="AE1913" s="50"/>
      <c r="AG1913" s="61"/>
      <c r="AN1913" s="50"/>
      <c r="AO1913" s="50"/>
      <c r="AP1913" s="50"/>
      <c r="AQ1913" s="50"/>
      <c r="AR1913" s="50"/>
      <c r="AS1913" s="50"/>
      <c r="AT1913" s="50"/>
      <c r="AU1913" s="50"/>
    </row>
    <row r="1914" spans="3:48" x14ac:dyDescent="0.2">
      <c r="C1914" s="6"/>
      <c r="D1914" s="6"/>
      <c r="AA1914" s="50"/>
      <c r="AB1914" s="50"/>
      <c r="AC1914" s="50"/>
      <c r="AD1914" s="50"/>
      <c r="AE1914" s="50"/>
      <c r="AG1914" s="61"/>
      <c r="AN1914" s="50"/>
      <c r="AO1914" s="50"/>
      <c r="AP1914" s="50"/>
      <c r="AQ1914" s="50"/>
      <c r="AR1914" s="50"/>
      <c r="AS1914" s="50"/>
      <c r="AT1914" s="50"/>
      <c r="AU1914" s="50"/>
    </row>
    <row r="1915" spans="3:48" x14ac:dyDescent="0.2">
      <c r="C1915" s="6"/>
      <c r="D1915" s="6"/>
      <c r="AA1915" s="50"/>
      <c r="AB1915" s="50"/>
      <c r="AC1915" s="50"/>
      <c r="AD1915" s="50"/>
      <c r="AE1915" s="50"/>
      <c r="AG1915" s="61"/>
      <c r="AN1915" s="50"/>
      <c r="AO1915" s="50"/>
      <c r="AP1915" s="50"/>
      <c r="AQ1915" s="50"/>
      <c r="AR1915" s="50"/>
      <c r="AS1915" s="50"/>
      <c r="AT1915" s="50"/>
      <c r="AU1915" s="50"/>
    </row>
    <row r="1916" spans="3:48" x14ac:dyDescent="0.2">
      <c r="C1916" s="6"/>
      <c r="D1916" s="6"/>
      <c r="AA1916" s="50"/>
      <c r="AB1916" s="50"/>
      <c r="AC1916" s="50"/>
      <c r="AD1916" s="50"/>
      <c r="AE1916" s="50"/>
      <c r="AG1916" s="61"/>
      <c r="AN1916" s="50"/>
      <c r="AO1916" s="50"/>
      <c r="AP1916" s="50"/>
      <c r="AQ1916" s="50"/>
      <c r="AR1916" s="50"/>
      <c r="AS1916" s="50"/>
      <c r="AT1916" s="50"/>
      <c r="AU1916" s="50"/>
      <c r="AV1916" s="50"/>
    </row>
    <row r="1917" spans="3:48" x14ac:dyDescent="0.2">
      <c r="C1917" s="6"/>
      <c r="D1917" s="6"/>
      <c r="AA1917" s="50"/>
      <c r="AB1917" s="50"/>
      <c r="AC1917" s="50"/>
      <c r="AD1917" s="50"/>
      <c r="AE1917" s="50"/>
      <c r="AG1917" s="61"/>
      <c r="AN1917" s="50"/>
      <c r="AO1917" s="50"/>
      <c r="AP1917" s="50"/>
      <c r="AQ1917" s="50"/>
      <c r="AR1917" s="50"/>
      <c r="AS1917" s="50"/>
      <c r="AT1917" s="50"/>
      <c r="AU1917" s="50"/>
    </row>
    <row r="1918" spans="3:48" x14ac:dyDescent="0.2">
      <c r="C1918" s="6"/>
      <c r="D1918" s="6"/>
      <c r="AA1918" s="50"/>
      <c r="AB1918" s="50"/>
      <c r="AC1918" s="50"/>
      <c r="AD1918" s="50"/>
      <c r="AE1918" s="50"/>
      <c r="AG1918" s="61"/>
      <c r="AN1918" s="50"/>
      <c r="AO1918" s="50"/>
      <c r="AP1918" s="50"/>
      <c r="AQ1918" s="50"/>
      <c r="AR1918" s="50"/>
      <c r="AS1918" s="50"/>
      <c r="AT1918" s="50"/>
      <c r="AU1918" s="50"/>
    </row>
    <row r="1919" spans="3:48" x14ac:dyDescent="0.2">
      <c r="C1919" s="6"/>
      <c r="D1919" s="6"/>
      <c r="AA1919" s="50"/>
      <c r="AB1919" s="50"/>
      <c r="AC1919" s="50"/>
      <c r="AD1919" s="50"/>
      <c r="AE1919" s="50"/>
      <c r="AG1919" s="61"/>
      <c r="AN1919" s="50"/>
      <c r="AO1919" s="50"/>
      <c r="AP1919" s="50"/>
      <c r="AQ1919" s="50"/>
      <c r="AR1919" s="50"/>
      <c r="AS1919" s="50"/>
      <c r="AT1919" s="50"/>
      <c r="AU1919" s="50"/>
    </row>
    <row r="1920" spans="3:48" x14ac:dyDescent="0.2">
      <c r="C1920" s="6"/>
      <c r="D1920" s="6"/>
      <c r="AA1920" s="50"/>
      <c r="AB1920" s="50"/>
      <c r="AC1920" s="50"/>
      <c r="AD1920" s="50"/>
      <c r="AE1920" s="50"/>
      <c r="AG1920" s="61"/>
      <c r="AN1920" s="50"/>
      <c r="AO1920" s="50"/>
      <c r="AP1920" s="50"/>
      <c r="AQ1920" s="50"/>
      <c r="AR1920" s="50"/>
      <c r="AS1920" s="50"/>
      <c r="AT1920" s="50"/>
      <c r="AU1920" s="50"/>
      <c r="AV1920" s="50"/>
    </row>
    <row r="1921" spans="3:48" x14ac:dyDescent="0.2">
      <c r="C1921" s="6"/>
      <c r="D1921" s="6"/>
      <c r="AA1921" s="50"/>
      <c r="AB1921" s="50"/>
      <c r="AC1921" s="50"/>
      <c r="AD1921" s="50"/>
      <c r="AE1921" s="50"/>
      <c r="AG1921" s="61"/>
      <c r="AN1921" s="50"/>
      <c r="AO1921" s="50"/>
      <c r="AP1921" s="50"/>
      <c r="AQ1921" s="50"/>
      <c r="AR1921" s="50"/>
      <c r="AS1921" s="50"/>
      <c r="AT1921" s="50"/>
      <c r="AU1921" s="50"/>
    </row>
    <row r="1922" spans="3:48" x14ac:dyDescent="0.2">
      <c r="C1922" s="6"/>
      <c r="D1922" s="6"/>
      <c r="AA1922" s="50"/>
      <c r="AB1922" s="50"/>
      <c r="AC1922" s="50"/>
      <c r="AD1922" s="50"/>
      <c r="AE1922" s="50"/>
      <c r="AG1922" s="61"/>
      <c r="AN1922" s="50"/>
      <c r="AO1922" s="50"/>
      <c r="AP1922" s="50"/>
      <c r="AQ1922" s="50"/>
      <c r="AR1922" s="50"/>
      <c r="AS1922" s="50"/>
      <c r="AT1922" s="50"/>
      <c r="AU1922" s="50"/>
    </row>
    <row r="1923" spans="3:48" x14ac:dyDescent="0.2">
      <c r="C1923" s="6"/>
      <c r="D1923" s="6"/>
      <c r="AA1923" s="50"/>
      <c r="AB1923" s="50"/>
      <c r="AC1923" s="50"/>
      <c r="AD1923" s="50"/>
      <c r="AE1923" s="50"/>
      <c r="AG1923" s="61"/>
      <c r="AN1923" s="50"/>
      <c r="AO1923" s="50"/>
      <c r="AP1923" s="50"/>
      <c r="AQ1923" s="50"/>
      <c r="AR1923" s="50"/>
      <c r="AS1923" s="50"/>
      <c r="AT1923" s="50"/>
      <c r="AU1923" s="50"/>
      <c r="AV1923" s="50"/>
    </row>
    <row r="1924" spans="3:48" x14ac:dyDescent="0.2">
      <c r="C1924" s="6"/>
      <c r="D1924" s="6"/>
      <c r="AA1924" s="50"/>
      <c r="AB1924" s="50"/>
      <c r="AC1924" s="50"/>
      <c r="AD1924" s="50"/>
      <c r="AE1924" s="50"/>
      <c r="AG1924" s="61"/>
      <c r="AN1924" s="50"/>
      <c r="AO1924" s="50"/>
      <c r="AP1924" s="50"/>
      <c r="AQ1924" s="50"/>
      <c r="AR1924" s="50"/>
      <c r="AS1924" s="50"/>
      <c r="AT1924" s="50"/>
      <c r="AU1924" s="50"/>
    </row>
    <row r="1925" spans="3:48" x14ac:dyDescent="0.2">
      <c r="C1925" s="6"/>
      <c r="D1925" s="6"/>
      <c r="AA1925" s="50"/>
      <c r="AB1925" s="50"/>
      <c r="AC1925" s="50"/>
      <c r="AD1925" s="50"/>
      <c r="AE1925" s="50"/>
      <c r="AG1925" s="61"/>
      <c r="AN1925" s="50"/>
      <c r="AO1925" s="50"/>
      <c r="AP1925" s="50"/>
      <c r="AQ1925" s="50"/>
      <c r="AR1925" s="50"/>
      <c r="AS1925" s="50"/>
      <c r="AT1925" s="50"/>
      <c r="AU1925" s="50"/>
    </row>
    <row r="1926" spans="3:48" x14ac:dyDescent="0.2">
      <c r="C1926" s="6"/>
      <c r="D1926" s="6"/>
      <c r="AA1926" s="50"/>
      <c r="AB1926" s="50"/>
      <c r="AC1926" s="50"/>
      <c r="AD1926" s="50"/>
      <c r="AE1926" s="50"/>
      <c r="AG1926" s="61"/>
      <c r="AN1926" s="50"/>
      <c r="AO1926" s="50"/>
      <c r="AP1926" s="50"/>
      <c r="AQ1926" s="50"/>
      <c r="AR1926" s="50"/>
      <c r="AS1926" s="50"/>
      <c r="AT1926" s="50"/>
      <c r="AU1926" s="50"/>
    </row>
    <row r="1927" spans="3:48" x14ac:dyDescent="0.2">
      <c r="C1927" s="6"/>
      <c r="D1927" s="6"/>
      <c r="AA1927" s="50"/>
      <c r="AB1927" s="50"/>
      <c r="AC1927" s="50"/>
      <c r="AD1927" s="50"/>
      <c r="AE1927" s="50"/>
      <c r="AG1927" s="61"/>
      <c r="AN1927" s="50"/>
      <c r="AO1927" s="50"/>
      <c r="AP1927" s="50"/>
      <c r="AQ1927" s="50"/>
      <c r="AR1927" s="50"/>
      <c r="AS1927" s="50"/>
      <c r="AT1927" s="50"/>
      <c r="AU1927" s="50"/>
    </row>
    <row r="1928" spans="3:48" x14ac:dyDescent="0.2">
      <c r="C1928" s="6"/>
      <c r="D1928" s="6"/>
      <c r="AA1928" s="50"/>
      <c r="AB1928" s="50"/>
      <c r="AC1928" s="50"/>
      <c r="AD1928" s="50"/>
      <c r="AE1928" s="50"/>
      <c r="AG1928" s="61"/>
      <c r="AN1928" s="50"/>
      <c r="AO1928" s="50"/>
      <c r="AP1928" s="50"/>
      <c r="AQ1928" s="50"/>
      <c r="AR1928" s="50"/>
      <c r="AS1928" s="50"/>
      <c r="AT1928" s="50"/>
      <c r="AU1928" s="50"/>
    </row>
    <row r="1929" spans="3:48" x14ac:dyDescent="0.2">
      <c r="C1929" s="6"/>
      <c r="D1929" s="6"/>
      <c r="AA1929" s="50"/>
      <c r="AB1929" s="50"/>
      <c r="AC1929" s="50"/>
      <c r="AD1929" s="50"/>
      <c r="AE1929" s="50"/>
      <c r="AG1929" s="61"/>
      <c r="AN1929" s="50"/>
      <c r="AO1929" s="50"/>
      <c r="AP1929" s="50"/>
      <c r="AQ1929" s="50"/>
      <c r="AR1929" s="50"/>
      <c r="AS1929" s="50"/>
      <c r="AT1929" s="50"/>
      <c r="AU1929" s="50"/>
    </row>
    <row r="1930" spans="3:48" x14ac:dyDescent="0.2">
      <c r="C1930" s="6"/>
      <c r="D1930" s="6"/>
      <c r="AA1930" s="50"/>
      <c r="AB1930" s="50"/>
      <c r="AC1930" s="50"/>
      <c r="AD1930" s="50"/>
      <c r="AE1930" s="50"/>
      <c r="AG1930" s="61"/>
      <c r="AN1930" s="50"/>
      <c r="AO1930" s="50"/>
      <c r="AP1930" s="50"/>
      <c r="AQ1930" s="50"/>
      <c r="AR1930" s="50"/>
      <c r="AS1930" s="50"/>
      <c r="AT1930" s="50"/>
      <c r="AU1930" s="50"/>
    </row>
    <row r="1931" spans="3:48" x14ac:dyDescent="0.2">
      <c r="C1931" s="6"/>
      <c r="D1931" s="6"/>
      <c r="AA1931" s="50"/>
      <c r="AB1931" s="50"/>
      <c r="AC1931" s="50"/>
      <c r="AD1931" s="50"/>
      <c r="AE1931" s="50"/>
      <c r="AG1931" s="61"/>
      <c r="AN1931" s="50"/>
      <c r="AO1931" s="50"/>
      <c r="AP1931" s="50"/>
      <c r="AQ1931" s="50"/>
      <c r="AR1931" s="50"/>
      <c r="AS1931" s="50"/>
      <c r="AT1931" s="50"/>
      <c r="AU1931" s="50"/>
    </row>
    <row r="1932" spans="3:48" x14ac:dyDescent="0.2">
      <c r="C1932" s="6"/>
      <c r="D1932" s="6"/>
      <c r="AA1932" s="50"/>
      <c r="AB1932" s="50"/>
      <c r="AC1932" s="50"/>
      <c r="AD1932" s="50"/>
      <c r="AE1932" s="50"/>
      <c r="AG1932" s="61"/>
      <c r="AN1932" s="50"/>
      <c r="AO1932" s="50"/>
      <c r="AP1932" s="50"/>
      <c r="AQ1932" s="50"/>
      <c r="AR1932" s="50"/>
      <c r="AS1932" s="50"/>
      <c r="AT1932" s="50"/>
      <c r="AU1932" s="50"/>
    </row>
    <row r="1933" spans="3:48" x14ac:dyDescent="0.2">
      <c r="C1933" s="6"/>
      <c r="D1933" s="6"/>
      <c r="AA1933" s="50"/>
      <c r="AB1933" s="50"/>
      <c r="AC1933" s="50"/>
      <c r="AD1933" s="50"/>
      <c r="AE1933" s="50"/>
      <c r="AG1933" s="61"/>
      <c r="AN1933" s="50"/>
      <c r="AO1933" s="50"/>
      <c r="AP1933" s="50"/>
      <c r="AQ1933" s="50"/>
      <c r="AR1933" s="50"/>
      <c r="AS1933" s="50"/>
      <c r="AT1933" s="50"/>
      <c r="AU1933" s="50"/>
    </row>
    <row r="1934" spans="3:48" x14ac:dyDescent="0.2">
      <c r="C1934" s="6"/>
      <c r="D1934" s="6"/>
      <c r="AA1934" s="50"/>
      <c r="AB1934" s="50"/>
      <c r="AC1934" s="50"/>
      <c r="AD1934" s="50"/>
      <c r="AE1934" s="50"/>
      <c r="AG1934" s="61"/>
      <c r="AN1934" s="50"/>
      <c r="AO1934" s="50"/>
      <c r="AP1934" s="50"/>
      <c r="AQ1934" s="50"/>
      <c r="AR1934" s="50"/>
      <c r="AS1934" s="50"/>
      <c r="AT1934" s="50"/>
      <c r="AU1934" s="50"/>
    </row>
    <row r="1935" spans="3:48" x14ac:dyDescent="0.2">
      <c r="C1935" s="6"/>
      <c r="D1935" s="6"/>
      <c r="AA1935" s="50"/>
      <c r="AB1935" s="50"/>
      <c r="AC1935" s="50"/>
      <c r="AD1935" s="50"/>
      <c r="AE1935" s="50"/>
      <c r="AG1935" s="61"/>
      <c r="AN1935" s="50"/>
      <c r="AO1935" s="50"/>
      <c r="AP1935" s="50"/>
      <c r="AQ1935" s="50"/>
      <c r="AR1935" s="50"/>
      <c r="AS1935" s="50"/>
      <c r="AT1935" s="50"/>
      <c r="AU1935" s="50"/>
    </row>
    <row r="1936" spans="3:48" x14ac:dyDescent="0.2">
      <c r="C1936" s="6"/>
      <c r="D1936" s="6"/>
      <c r="AA1936" s="50"/>
      <c r="AB1936" s="50"/>
      <c r="AC1936" s="50"/>
      <c r="AD1936" s="50"/>
      <c r="AE1936" s="50"/>
      <c r="AG1936" s="61"/>
      <c r="AN1936" s="50"/>
      <c r="AO1936" s="50"/>
      <c r="AP1936" s="50"/>
      <c r="AQ1936" s="50"/>
      <c r="AR1936" s="50"/>
      <c r="AS1936" s="50"/>
      <c r="AT1936" s="50"/>
      <c r="AU1936" s="50"/>
    </row>
    <row r="1937" spans="3:47" x14ac:dyDescent="0.2">
      <c r="C1937" s="6"/>
      <c r="D1937" s="6"/>
      <c r="AA1937" s="50"/>
      <c r="AB1937" s="50"/>
      <c r="AC1937" s="50"/>
      <c r="AD1937" s="50"/>
      <c r="AE1937" s="50"/>
      <c r="AG1937" s="61"/>
      <c r="AN1937" s="50"/>
      <c r="AO1937" s="50"/>
      <c r="AP1937" s="50"/>
      <c r="AQ1937" s="50"/>
      <c r="AR1937" s="50"/>
      <c r="AS1937" s="50"/>
      <c r="AT1937" s="50"/>
      <c r="AU1937" s="50"/>
    </row>
    <row r="1938" spans="3:47" x14ac:dyDescent="0.2">
      <c r="C1938" s="6"/>
      <c r="D1938" s="6"/>
      <c r="AA1938" s="50"/>
      <c r="AB1938" s="50"/>
      <c r="AC1938" s="50"/>
      <c r="AD1938" s="50"/>
      <c r="AE1938" s="50"/>
      <c r="AG1938" s="61"/>
      <c r="AN1938" s="50"/>
      <c r="AO1938" s="50"/>
      <c r="AP1938" s="50"/>
      <c r="AQ1938" s="50"/>
      <c r="AR1938" s="50"/>
      <c r="AS1938" s="50"/>
      <c r="AT1938" s="50"/>
      <c r="AU1938" s="50"/>
    </row>
    <row r="1939" spans="3:47" x14ac:dyDescent="0.2">
      <c r="C1939" s="6"/>
      <c r="D1939" s="6"/>
      <c r="AA1939" s="50"/>
      <c r="AB1939" s="50"/>
      <c r="AC1939" s="50"/>
      <c r="AD1939" s="50"/>
      <c r="AE1939" s="50"/>
      <c r="AG1939" s="61"/>
      <c r="AN1939" s="50"/>
      <c r="AO1939" s="50"/>
      <c r="AP1939" s="50"/>
      <c r="AQ1939" s="50"/>
      <c r="AR1939" s="50"/>
      <c r="AS1939" s="50"/>
      <c r="AT1939" s="50"/>
      <c r="AU1939" s="50"/>
    </row>
    <row r="1940" spans="3:47" x14ac:dyDescent="0.2">
      <c r="C1940" s="6"/>
      <c r="D1940" s="6"/>
      <c r="AA1940" s="50"/>
      <c r="AB1940" s="50"/>
      <c r="AC1940" s="50"/>
      <c r="AD1940" s="50"/>
      <c r="AE1940" s="50"/>
      <c r="AG1940" s="61"/>
      <c r="AN1940" s="50"/>
      <c r="AO1940" s="50"/>
      <c r="AP1940" s="50"/>
      <c r="AQ1940" s="50"/>
      <c r="AR1940" s="50"/>
      <c r="AS1940" s="50"/>
      <c r="AT1940" s="50"/>
      <c r="AU1940" s="50"/>
    </row>
    <row r="1941" spans="3:47" x14ac:dyDescent="0.2">
      <c r="C1941" s="6"/>
      <c r="D1941" s="6"/>
      <c r="AA1941" s="50"/>
      <c r="AB1941" s="50"/>
      <c r="AC1941" s="50"/>
      <c r="AD1941" s="50"/>
      <c r="AE1941" s="50"/>
      <c r="AG1941" s="61"/>
      <c r="AN1941" s="50"/>
      <c r="AO1941" s="50"/>
      <c r="AP1941" s="50"/>
      <c r="AQ1941" s="50"/>
      <c r="AR1941" s="50"/>
      <c r="AS1941" s="50"/>
      <c r="AT1941" s="50"/>
      <c r="AU1941" s="50"/>
    </row>
    <row r="1942" spans="3:47" x14ac:dyDescent="0.2">
      <c r="C1942" s="6"/>
      <c r="D1942" s="6"/>
      <c r="AA1942" s="50"/>
      <c r="AB1942" s="50"/>
      <c r="AC1942" s="50"/>
      <c r="AD1942" s="50"/>
      <c r="AE1942" s="50"/>
      <c r="AG1942" s="61"/>
      <c r="AN1942" s="50"/>
      <c r="AO1942" s="50"/>
      <c r="AP1942" s="50"/>
      <c r="AQ1942" s="50"/>
      <c r="AR1942" s="50"/>
      <c r="AS1942" s="50"/>
      <c r="AT1942" s="50"/>
      <c r="AU1942" s="50"/>
    </row>
    <row r="1943" spans="3:47" x14ac:dyDescent="0.2">
      <c r="C1943" s="6"/>
      <c r="D1943" s="6"/>
      <c r="AA1943" s="50"/>
      <c r="AB1943" s="50"/>
      <c r="AC1943" s="50"/>
      <c r="AD1943" s="50"/>
      <c r="AE1943" s="50"/>
      <c r="AG1943" s="61"/>
      <c r="AN1943" s="50"/>
      <c r="AO1943" s="50"/>
      <c r="AP1943" s="50"/>
      <c r="AQ1943" s="50"/>
      <c r="AR1943" s="50"/>
      <c r="AS1943" s="50"/>
      <c r="AT1943" s="50"/>
      <c r="AU1943" s="50"/>
    </row>
    <row r="1944" spans="3:47" x14ac:dyDescent="0.2">
      <c r="C1944" s="6"/>
      <c r="D1944" s="6"/>
      <c r="AA1944" s="50"/>
      <c r="AB1944" s="50"/>
      <c r="AC1944" s="50"/>
      <c r="AD1944" s="50"/>
      <c r="AE1944" s="50"/>
      <c r="AG1944" s="61"/>
      <c r="AN1944" s="50"/>
      <c r="AO1944" s="50"/>
      <c r="AP1944" s="50"/>
      <c r="AQ1944" s="50"/>
      <c r="AR1944" s="50"/>
      <c r="AS1944" s="50"/>
      <c r="AT1944" s="50"/>
      <c r="AU1944" s="50"/>
    </row>
    <row r="1945" spans="3:47" x14ac:dyDescent="0.2">
      <c r="C1945" s="6"/>
      <c r="D1945" s="6"/>
      <c r="AA1945" s="50"/>
      <c r="AB1945" s="50"/>
      <c r="AC1945" s="50"/>
      <c r="AD1945" s="50"/>
      <c r="AE1945" s="50"/>
      <c r="AG1945" s="61"/>
      <c r="AN1945" s="50"/>
      <c r="AO1945" s="50"/>
      <c r="AP1945" s="50"/>
      <c r="AQ1945" s="50"/>
      <c r="AR1945" s="50"/>
      <c r="AS1945" s="50"/>
      <c r="AT1945" s="50"/>
      <c r="AU1945" s="50"/>
    </row>
    <row r="1946" spans="3:47" x14ac:dyDescent="0.2">
      <c r="C1946" s="6"/>
      <c r="D1946" s="6"/>
      <c r="AA1946" s="50"/>
      <c r="AB1946" s="50"/>
      <c r="AC1946" s="50"/>
      <c r="AD1946" s="50"/>
      <c r="AE1946" s="50"/>
      <c r="AG1946" s="61"/>
      <c r="AN1946" s="50"/>
      <c r="AO1946" s="50"/>
      <c r="AP1946" s="50"/>
      <c r="AQ1946" s="50"/>
      <c r="AR1946" s="50"/>
      <c r="AS1946" s="50"/>
      <c r="AT1946" s="50"/>
      <c r="AU1946" s="50"/>
    </row>
    <row r="1947" spans="3:47" x14ac:dyDescent="0.2">
      <c r="C1947" s="6"/>
      <c r="D1947" s="6"/>
      <c r="AA1947" s="50"/>
      <c r="AB1947" s="50"/>
      <c r="AC1947" s="50"/>
      <c r="AD1947" s="50"/>
      <c r="AE1947" s="50"/>
      <c r="AG1947" s="61"/>
      <c r="AN1947" s="50"/>
      <c r="AO1947" s="50"/>
      <c r="AP1947" s="50"/>
      <c r="AQ1947" s="50"/>
      <c r="AR1947" s="50"/>
      <c r="AS1947" s="50"/>
      <c r="AT1947" s="50"/>
      <c r="AU1947" s="50"/>
    </row>
    <row r="1948" spans="3:47" x14ac:dyDescent="0.2">
      <c r="C1948" s="6"/>
      <c r="D1948" s="6"/>
      <c r="AA1948" s="50"/>
      <c r="AB1948" s="50"/>
      <c r="AC1948" s="50"/>
      <c r="AD1948" s="50"/>
      <c r="AE1948" s="50"/>
      <c r="AG1948" s="61"/>
      <c r="AN1948" s="50"/>
      <c r="AO1948" s="50"/>
      <c r="AP1948" s="50"/>
      <c r="AQ1948" s="50"/>
      <c r="AR1948" s="50"/>
      <c r="AS1948" s="50"/>
      <c r="AT1948" s="50"/>
      <c r="AU1948" s="50"/>
    </row>
    <row r="1949" spans="3:47" x14ac:dyDescent="0.2">
      <c r="C1949" s="6"/>
      <c r="D1949" s="6"/>
      <c r="AA1949" s="50"/>
      <c r="AB1949" s="50"/>
      <c r="AC1949" s="50"/>
      <c r="AD1949" s="50"/>
      <c r="AE1949" s="50"/>
      <c r="AG1949" s="61"/>
      <c r="AN1949" s="50"/>
      <c r="AO1949" s="50"/>
      <c r="AP1949" s="50"/>
      <c r="AQ1949" s="50"/>
      <c r="AR1949" s="50"/>
      <c r="AS1949" s="50"/>
      <c r="AT1949" s="50"/>
      <c r="AU1949" s="50"/>
    </row>
    <row r="1950" spans="3:47" x14ac:dyDescent="0.2">
      <c r="C1950" s="6"/>
      <c r="D1950" s="6"/>
      <c r="AA1950" s="50"/>
      <c r="AB1950" s="50"/>
      <c r="AC1950" s="50"/>
      <c r="AD1950" s="50"/>
      <c r="AE1950" s="50"/>
      <c r="AG1950" s="61"/>
      <c r="AN1950" s="50"/>
      <c r="AO1950" s="50"/>
      <c r="AP1950" s="50"/>
      <c r="AQ1950" s="50"/>
      <c r="AR1950" s="50"/>
      <c r="AS1950" s="50"/>
      <c r="AT1950" s="50"/>
      <c r="AU1950" s="50"/>
    </row>
    <row r="1951" spans="3:47" x14ac:dyDescent="0.2">
      <c r="C1951" s="6"/>
      <c r="D1951" s="6"/>
      <c r="AA1951" s="50"/>
      <c r="AB1951" s="50"/>
      <c r="AC1951" s="50"/>
      <c r="AD1951" s="50"/>
      <c r="AE1951" s="50"/>
      <c r="AG1951" s="61"/>
      <c r="AN1951" s="50"/>
      <c r="AO1951" s="50"/>
      <c r="AP1951" s="50"/>
      <c r="AQ1951" s="50"/>
      <c r="AR1951" s="50"/>
      <c r="AS1951" s="50"/>
      <c r="AT1951" s="50"/>
      <c r="AU1951" s="50"/>
    </row>
    <row r="1952" spans="3:47" x14ac:dyDescent="0.2">
      <c r="C1952" s="6"/>
      <c r="D1952" s="6"/>
      <c r="AA1952" s="50"/>
      <c r="AB1952" s="50"/>
      <c r="AC1952" s="50"/>
      <c r="AD1952" s="50"/>
      <c r="AE1952" s="50"/>
      <c r="AG1952" s="61"/>
      <c r="AN1952" s="50"/>
      <c r="AO1952" s="50"/>
      <c r="AP1952" s="50"/>
      <c r="AQ1952" s="50"/>
      <c r="AR1952" s="50"/>
      <c r="AS1952" s="50"/>
      <c r="AT1952" s="50"/>
      <c r="AU1952" s="50"/>
    </row>
    <row r="1953" spans="3:47" x14ac:dyDescent="0.2">
      <c r="C1953" s="6"/>
      <c r="D1953" s="6"/>
      <c r="AA1953" s="50"/>
      <c r="AB1953" s="50"/>
      <c r="AC1953" s="50"/>
      <c r="AD1953" s="50"/>
      <c r="AE1953" s="50"/>
      <c r="AG1953" s="61"/>
      <c r="AN1953" s="50"/>
      <c r="AO1953" s="50"/>
      <c r="AP1953" s="50"/>
      <c r="AQ1953" s="50"/>
      <c r="AR1953" s="50"/>
      <c r="AS1953" s="50"/>
      <c r="AT1953" s="50"/>
      <c r="AU1953" s="50"/>
    </row>
    <row r="1954" spans="3:47" x14ac:dyDescent="0.2">
      <c r="C1954" s="6"/>
      <c r="D1954" s="6"/>
      <c r="AA1954" s="50"/>
      <c r="AB1954" s="50"/>
      <c r="AC1954" s="50"/>
      <c r="AD1954" s="50"/>
      <c r="AE1954" s="50"/>
      <c r="AG1954" s="61"/>
      <c r="AN1954" s="50"/>
      <c r="AO1954" s="50"/>
      <c r="AP1954" s="50"/>
      <c r="AQ1954" s="50"/>
      <c r="AR1954" s="50"/>
      <c r="AS1954" s="50"/>
      <c r="AT1954" s="50"/>
      <c r="AU1954" s="50"/>
    </row>
    <row r="1955" spans="3:47" x14ac:dyDescent="0.2">
      <c r="C1955" s="6"/>
      <c r="D1955" s="6"/>
      <c r="AA1955" s="50"/>
      <c r="AB1955" s="50"/>
      <c r="AC1955" s="50"/>
      <c r="AD1955" s="50"/>
      <c r="AE1955" s="50"/>
      <c r="AG1955" s="61"/>
      <c r="AN1955" s="50"/>
      <c r="AO1955" s="50"/>
      <c r="AP1955" s="50"/>
      <c r="AQ1955" s="50"/>
      <c r="AR1955" s="50"/>
      <c r="AS1955" s="50"/>
      <c r="AT1955" s="50"/>
      <c r="AU1955" s="50"/>
    </row>
    <row r="1956" spans="3:47" x14ac:dyDescent="0.2">
      <c r="C1956" s="6"/>
      <c r="D1956" s="6"/>
      <c r="AA1956" s="50"/>
      <c r="AB1956" s="50"/>
      <c r="AC1956" s="50"/>
      <c r="AD1956" s="50"/>
      <c r="AE1956" s="50"/>
      <c r="AG1956" s="61"/>
      <c r="AN1956" s="50"/>
      <c r="AO1956" s="50"/>
      <c r="AP1956" s="50"/>
      <c r="AQ1956" s="50"/>
      <c r="AR1956" s="50"/>
      <c r="AS1956" s="50"/>
      <c r="AT1956" s="50"/>
      <c r="AU1956" s="50"/>
    </row>
    <row r="1957" spans="3:47" x14ac:dyDescent="0.2">
      <c r="C1957" s="6"/>
      <c r="D1957" s="6"/>
      <c r="AA1957" s="50"/>
      <c r="AB1957" s="50"/>
      <c r="AC1957" s="50"/>
      <c r="AD1957" s="50"/>
      <c r="AE1957" s="50"/>
      <c r="AG1957" s="61"/>
      <c r="AN1957" s="50"/>
      <c r="AO1957" s="50"/>
      <c r="AP1957" s="50"/>
      <c r="AQ1957" s="50"/>
      <c r="AR1957" s="50"/>
      <c r="AS1957" s="50"/>
      <c r="AT1957" s="50"/>
      <c r="AU1957" s="50"/>
    </row>
    <row r="1958" spans="3:47" x14ac:dyDescent="0.2">
      <c r="C1958" s="6"/>
      <c r="D1958" s="6"/>
      <c r="AA1958" s="50"/>
      <c r="AB1958" s="50"/>
      <c r="AC1958" s="50"/>
      <c r="AD1958" s="50"/>
      <c r="AE1958" s="50"/>
      <c r="AG1958" s="61"/>
      <c r="AN1958" s="50"/>
      <c r="AO1958" s="50"/>
      <c r="AP1958" s="50"/>
      <c r="AQ1958" s="50"/>
      <c r="AR1958" s="50"/>
      <c r="AS1958" s="50"/>
      <c r="AT1958" s="50"/>
      <c r="AU1958" s="50"/>
    </row>
    <row r="1959" spans="3:47" x14ac:dyDescent="0.2">
      <c r="C1959" s="6"/>
      <c r="D1959" s="6"/>
      <c r="AA1959" s="50"/>
      <c r="AB1959" s="50"/>
      <c r="AC1959" s="50"/>
      <c r="AD1959" s="50"/>
      <c r="AE1959" s="50"/>
      <c r="AG1959" s="61"/>
      <c r="AN1959" s="50"/>
      <c r="AO1959" s="50"/>
      <c r="AP1959" s="50"/>
      <c r="AQ1959" s="50"/>
      <c r="AR1959" s="50"/>
      <c r="AS1959" s="50"/>
      <c r="AT1959" s="50"/>
      <c r="AU1959" s="50"/>
    </row>
    <row r="1960" spans="3:47" x14ac:dyDescent="0.2">
      <c r="C1960" s="6"/>
      <c r="D1960" s="6"/>
      <c r="AA1960" s="50"/>
      <c r="AB1960" s="50"/>
      <c r="AC1960" s="50"/>
      <c r="AD1960" s="50"/>
      <c r="AE1960" s="50"/>
      <c r="AG1960" s="61"/>
      <c r="AN1960" s="50"/>
      <c r="AO1960" s="50"/>
      <c r="AP1960" s="50"/>
      <c r="AQ1960" s="50"/>
      <c r="AR1960" s="50"/>
      <c r="AS1960" s="50"/>
      <c r="AT1960" s="50"/>
      <c r="AU1960" s="50"/>
    </row>
    <row r="1961" spans="3:47" x14ac:dyDescent="0.2">
      <c r="C1961" s="6"/>
      <c r="D1961" s="6"/>
      <c r="AA1961" s="50"/>
      <c r="AB1961" s="50"/>
      <c r="AC1961" s="50"/>
      <c r="AD1961" s="50"/>
      <c r="AE1961" s="50"/>
      <c r="AG1961" s="61"/>
      <c r="AN1961" s="50"/>
      <c r="AO1961" s="50"/>
      <c r="AP1961" s="50"/>
      <c r="AQ1961" s="50"/>
      <c r="AR1961" s="50"/>
      <c r="AS1961" s="50"/>
      <c r="AT1961" s="50"/>
      <c r="AU1961" s="50"/>
    </row>
    <row r="1962" spans="3:47" x14ac:dyDescent="0.2">
      <c r="C1962" s="6"/>
      <c r="D1962" s="6"/>
      <c r="AA1962" s="50"/>
      <c r="AB1962" s="50"/>
      <c r="AC1962" s="50"/>
      <c r="AD1962" s="50"/>
      <c r="AE1962" s="50"/>
      <c r="AG1962" s="61"/>
      <c r="AN1962" s="50"/>
      <c r="AO1962" s="50"/>
      <c r="AP1962" s="50"/>
      <c r="AQ1962" s="50"/>
      <c r="AR1962" s="50"/>
      <c r="AS1962" s="50"/>
      <c r="AT1962" s="50"/>
      <c r="AU1962" s="50"/>
    </row>
    <row r="1963" spans="3:47" x14ac:dyDescent="0.2">
      <c r="C1963" s="6"/>
      <c r="D1963" s="6"/>
      <c r="AA1963" s="50"/>
      <c r="AB1963" s="50"/>
      <c r="AC1963" s="50"/>
      <c r="AD1963" s="50"/>
      <c r="AE1963" s="50"/>
      <c r="AG1963" s="61"/>
      <c r="AN1963" s="50"/>
      <c r="AO1963" s="50"/>
      <c r="AP1963" s="50"/>
      <c r="AQ1963" s="50"/>
      <c r="AR1963" s="50"/>
      <c r="AS1963" s="50"/>
      <c r="AT1963" s="50"/>
      <c r="AU1963" s="50"/>
    </row>
    <row r="1964" spans="3:47" x14ac:dyDescent="0.2">
      <c r="C1964" s="6"/>
      <c r="D1964" s="6"/>
      <c r="AA1964" s="50"/>
      <c r="AB1964" s="50"/>
      <c r="AC1964" s="50"/>
      <c r="AD1964" s="50"/>
      <c r="AE1964" s="50"/>
      <c r="AG1964" s="61"/>
      <c r="AN1964" s="50"/>
      <c r="AO1964" s="50"/>
      <c r="AP1964" s="50"/>
      <c r="AQ1964" s="50"/>
      <c r="AR1964" s="50"/>
      <c r="AS1964" s="50"/>
      <c r="AT1964" s="50"/>
      <c r="AU1964" s="50"/>
    </row>
    <row r="1965" spans="3:47" x14ac:dyDescent="0.2">
      <c r="C1965" s="6"/>
      <c r="D1965" s="6"/>
      <c r="AA1965" s="50"/>
      <c r="AB1965" s="50"/>
      <c r="AC1965" s="50"/>
      <c r="AD1965" s="50"/>
      <c r="AE1965" s="50"/>
      <c r="AG1965" s="61"/>
      <c r="AN1965" s="50"/>
      <c r="AO1965" s="50"/>
      <c r="AP1965" s="50"/>
      <c r="AQ1965" s="50"/>
      <c r="AR1965" s="50"/>
      <c r="AS1965" s="50"/>
      <c r="AT1965" s="50"/>
      <c r="AU1965" s="50"/>
    </row>
    <row r="1966" spans="3:47" x14ac:dyDescent="0.2">
      <c r="C1966" s="6"/>
      <c r="D1966" s="6"/>
      <c r="AA1966" s="50"/>
      <c r="AB1966" s="50"/>
      <c r="AC1966" s="50"/>
      <c r="AD1966" s="50"/>
      <c r="AE1966" s="50"/>
      <c r="AG1966" s="61"/>
      <c r="AN1966" s="50"/>
      <c r="AO1966" s="50"/>
      <c r="AP1966" s="50"/>
      <c r="AQ1966" s="50"/>
      <c r="AR1966" s="50"/>
      <c r="AS1966" s="50"/>
      <c r="AT1966" s="50"/>
      <c r="AU1966" s="50"/>
    </row>
    <row r="1967" spans="3:47" x14ac:dyDescent="0.2">
      <c r="C1967" s="6"/>
      <c r="D1967" s="6"/>
      <c r="AA1967" s="50"/>
      <c r="AB1967" s="50"/>
      <c r="AC1967" s="50"/>
      <c r="AD1967" s="50"/>
      <c r="AE1967" s="50"/>
      <c r="AG1967" s="61"/>
      <c r="AN1967" s="50"/>
      <c r="AO1967" s="50"/>
      <c r="AP1967" s="50"/>
      <c r="AQ1967" s="50"/>
      <c r="AR1967" s="50"/>
      <c r="AS1967" s="50"/>
      <c r="AT1967" s="50"/>
      <c r="AU1967" s="50"/>
    </row>
    <row r="1968" spans="3:47" x14ac:dyDescent="0.2">
      <c r="C1968" s="6"/>
      <c r="D1968" s="6"/>
      <c r="AA1968" s="50"/>
      <c r="AB1968" s="50"/>
      <c r="AC1968" s="50"/>
      <c r="AD1968" s="50"/>
      <c r="AE1968" s="50"/>
      <c r="AG1968" s="61"/>
      <c r="AN1968" s="50"/>
      <c r="AO1968" s="50"/>
      <c r="AP1968" s="50"/>
      <c r="AQ1968" s="50"/>
      <c r="AR1968" s="50"/>
      <c r="AS1968" s="50"/>
      <c r="AT1968" s="50"/>
      <c r="AU1968" s="50"/>
    </row>
    <row r="1969" spans="3:47" x14ac:dyDescent="0.2">
      <c r="C1969" s="6"/>
      <c r="D1969" s="6"/>
      <c r="AA1969" s="50"/>
      <c r="AB1969" s="50"/>
      <c r="AC1969" s="50"/>
      <c r="AD1969" s="50"/>
      <c r="AE1969" s="50"/>
      <c r="AG1969" s="61"/>
      <c r="AN1969" s="50"/>
      <c r="AO1969" s="50"/>
      <c r="AP1969" s="50"/>
      <c r="AQ1969" s="50"/>
      <c r="AR1969" s="50"/>
      <c r="AS1969" s="50"/>
      <c r="AT1969" s="50"/>
      <c r="AU1969" s="50"/>
    </row>
    <row r="1970" spans="3:47" x14ac:dyDescent="0.2">
      <c r="C1970" s="6"/>
      <c r="D1970" s="6"/>
      <c r="AA1970" s="50"/>
      <c r="AB1970" s="50"/>
      <c r="AC1970" s="50"/>
      <c r="AD1970" s="50"/>
      <c r="AE1970" s="50"/>
      <c r="AG1970" s="61"/>
      <c r="AN1970" s="50"/>
      <c r="AO1970" s="50"/>
      <c r="AP1970" s="50"/>
      <c r="AQ1970" s="50"/>
      <c r="AR1970" s="50"/>
      <c r="AS1970" s="50"/>
      <c r="AT1970" s="50"/>
      <c r="AU1970" s="50"/>
    </row>
    <row r="1971" spans="3:47" x14ac:dyDescent="0.2">
      <c r="C1971" s="6"/>
      <c r="D1971" s="6"/>
      <c r="AA1971" s="50"/>
      <c r="AB1971" s="50"/>
      <c r="AC1971" s="50"/>
      <c r="AD1971" s="50"/>
      <c r="AE1971" s="50"/>
      <c r="AG1971" s="61"/>
      <c r="AN1971" s="50"/>
      <c r="AO1971" s="50"/>
      <c r="AP1971" s="50"/>
      <c r="AQ1971" s="50"/>
      <c r="AR1971" s="50"/>
      <c r="AS1971" s="50"/>
      <c r="AT1971" s="50"/>
      <c r="AU1971" s="50"/>
    </row>
    <row r="1972" spans="3:47" x14ac:dyDescent="0.2">
      <c r="C1972" s="6"/>
      <c r="D1972" s="6"/>
      <c r="AA1972" s="50"/>
      <c r="AB1972" s="50"/>
      <c r="AC1972" s="50"/>
      <c r="AD1972" s="50"/>
      <c r="AE1972" s="50"/>
      <c r="AG1972" s="61"/>
      <c r="AN1972" s="50"/>
      <c r="AO1972" s="50"/>
      <c r="AP1972" s="50"/>
      <c r="AQ1972" s="50"/>
      <c r="AR1972" s="50"/>
      <c r="AS1972" s="50"/>
      <c r="AT1972" s="50"/>
      <c r="AU1972" s="50"/>
    </row>
    <row r="1973" spans="3:47" x14ac:dyDescent="0.2">
      <c r="C1973" s="6"/>
      <c r="D1973" s="6"/>
      <c r="AA1973" s="50"/>
      <c r="AB1973" s="50"/>
      <c r="AC1973" s="50"/>
      <c r="AD1973" s="50"/>
      <c r="AE1973" s="50"/>
      <c r="AG1973" s="61"/>
      <c r="AN1973" s="50"/>
      <c r="AO1973" s="50"/>
      <c r="AP1973" s="50"/>
      <c r="AQ1973" s="50"/>
      <c r="AR1973" s="50"/>
      <c r="AS1973" s="50"/>
      <c r="AT1973" s="50"/>
      <c r="AU1973" s="50"/>
    </row>
    <row r="1974" spans="3:47" x14ac:dyDescent="0.2">
      <c r="C1974" s="6"/>
      <c r="D1974" s="6"/>
      <c r="AA1974" s="50"/>
      <c r="AB1974" s="50"/>
      <c r="AC1974" s="50"/>
      <c r="AD1974" s="50"/>
      <c r="AE1974" s="50"/>
      <c r="AG1974" s="61"/>
      <c r="AN1974" s="50"/>
      <c r="AO1974" s="50"/>
      <c r="AP1974" s="50"/>
      <c r="AQ1974" s="50"/>
      <c r="AR1974" s="50"/>
      <c r="AS1974" s="50"/>
      <c r="AT1974" s="50"/>
      <c r="AU1974" s="50"/>
    </row>
    <row r="1975" spans="3:47" x14ac:dyDescent="0.2">
      <c r="C1975" s="6"/>
      <c r="D1975" s="6"/>
      <c r="AA1975" s="50"/>
      <c r="AB1975" s="50"/>
      <c r="AC1975" s="50"/>
      <c r="AD1975" s="50"/>
      <c r="AE1975" s="50"/>
      <c r="AG1975" s="61"/>
      <c r="AN1975" s="50"/>
      <c r="AO1975" s="50"/>
      <c r="AP1975" s="50"/>
      <c r="AQ1975" s="50"/>
      <c r="AR1975" s="50"/>
      <c r="AS1975" s="50"/>
      <c r="AT1975" s="50"/>
      <c r="AU1975" s="50"/>
    </row>
    <row r="1976" spans="3:47" x14ac:dyDescent="0.2">
      <c r="C1976" s="6"/>
      <c r="D1976" s="6"/>
      <c r="AA1976" s="50"/>
      <c r="AB1976" s="50"/>
      <c r="AC1976" s="50"/>
      <c r="AD1976" s="50"/>
      <c r="AE1976" s="50"/>
      <c r="AG1976" s="61"/>
      <c r="AN1976" s="50"/>
      <c r="AO1976" s="50"/>
      <c r="AP1976" s="50"/>
      <c r="AQ1976" s="50"/>
      <c r="AR1976" s="50"/>
      <c r="AS1976" s="50"/>
      <c r="AT1976" s="50"/>
      <c r="AU1976" s="50"/>
    </row>
    <row r="1977" spans="3:47" x14ac:dyDescent="0.2">
      <c r="C1977" s="6"/>
      <c r="D1977" s="6"/>
      <c r="AA1977" s="50"/>
      <c r="AB1977" s="50"/>
      <c r="AC1977" s="50"/>
      <c r="AD1977" s="50"/>
      <c r="AE1977" s="50"/>
      <c r="AG1977" s="61"/>
      <c r="AN1977" s="50"/>
      <c r="AO1977" s="50"/>
      <c r="AP1977" s="50"/>
      <c r="AQ1977" s="50"/>
      <c r="AR1977" s="50"/>
      <c r="AS1977" s="50"/>
      <c r="AT1977" s="50"/>
      <c r="AU1977" s="50"/>
    </row>
    <row r="1978" spans="3:47" x14ac:dyDescent="0.2">
      <c r="C1978" s="6"/>
      <c r="D1978" s="6"/>
      <c r="AA1978" s="50"/>
      <c r="AB1978" s="50"/>
      <c r="AC1978" s="50"/>
      <c r="AD1978" s="50"/>
      <c r="AE1978" s="50"/>
      <c r="AG1978" s="61"/>
      <c r="AN1978" s="50"/>
      <c r="AO1978" s="50"/>
      <c r="AP1978" s="50"/>
      <c r="AQ1978" s="50"/>
      <c r="AR1978" s="50"/>
      <c r="AS1978" s="50"/>
      <c r="AT1978" s="50"/>
      <c r="AU1978" s="50"/>
    </row>
    <row r="1979" spans="3:47" x14ac:dyDescent="0.2">
      <c r="C1979" s="6"/>
      <c r="D1979" s="6"/>
      <c r="AA1979" s="50"/>
      <c r="AB1979" s="50"/>
      <c r="AC1979" s="50"/>
      <c r="AD1979" s="50"/>
      <c r="AE1979" s="50"/>
      <c r="AG1979" s="61"/>
      <c r="AN1979" s="50"/>
      <c r="AO1979" s="50"/>
      <c r="AP1979" s="50"/>
      <c r="AQ1979" s="50"/>
      <c r="AR1979" s="50"/>
      <c r="AS1979" s="50"/>
      <c r="AT1979" s="50"/>
      <c r="AU1979" s="50"/>
    </row>
    <row r="1980" spans="3:47" x14ac:dyDescent="0.2">
      <c r="C1980" s="6"/>
      <c r="D1980" s="6"/>
      <c r="AA1980" s="50"/>
      <c r="AB1980" s="50"/>
      <c r="AC1980" s="50"/>
      <c r="AD1980" s="50"/>
      <c r="AE1980" s="50"/>
      <c r="AG1980" s="61"/>
      <c r="AN1980" s="50"/>
      <c r="AO1980" s="50"/>
      <c r="AP1980" s="50"/>
      <c r="AQ1980" s="50"/>
      <c r="AR1980" s="50"/>
      <c r="AS1980" s="50"/>
      <c r="AT1980" s="50"/>
      <c r="AU1980" s="50"/>
    </row>
    <row r="1981" spans="3:47" x14ac:dyDescent="0.2">
      <c r="C1981" s="6"/>
      <c r="D1981" s="6"/>
      <c r="AA1981" s="50"/>
      <c r="AB1981" s="50"/>
      <c r="AC1981" s="50"/>
      <c r="AD1981" s="50"/>
      <c r="AE1981" s="50"/>
      <c r="AG1981" s="61"/>
      <c r="AN1981" s="50"/>
      <c r="AO1981" s="50"/>
      <c r="AP1981" s="50"/>
      <c r="AQ1981" s="50"/>
      <c r="AR1981" s="50"/>
      <c r="AS1981" s="50"/>
      <c r="AT1981" s="50"/>
      <c r="AU1981" s="50"/>
    </row>
    <row r="1982" spans="3:47" x14ac:dyDescent="0.2">
      <c r="C1982" s="6"/>
      <c r="D1982" s="6"/>
      <c r="AA1982" s="50"/>
      <c r="AB1982" s="50"/>
      <c r="AC1982" s="50"/>
      <c r="AD1982" s="50"/>
      <c r="AE1982" s="50"/>
      <c r="AG1982" s="61"/>
      <c r="AN1982" s="50"/>
      <c r="AO1982" s="50"/>
      <c r="AP1982" s="50"/>
      <c r="AQ1982" s="50"/>
      <c r="AR1982" s="50"/>
      <c r="AS1982" s="50"/>
      <c r="AT1982" s="50"/>
      <c r="AU1982" s="50"/>
    </row>
    <row r="1983" spans="3:47" x14ac:dyDescent="0.2">
      <c r="C1983" s="6"/>
      <c r="D1983" s="6"/>
      <c r="AA1983" s="50"/>
      <c r="AB1983" s="50"/>
      <c r="AC1983" s="50"/>
      <c r="AD1983" s="50"/>
      <c r="AE1983" s="50"/>
      <c r="AG1983" s="61"/>
      <c r="AN1983" s="50"/>
      <c r="AO1983" s="50"/>
      <c r="AP1983" s="50"/>
      <c r="AQ1983" s="50"/>
      <c r="AR1983" s="50"/>
      <c r="AS1983" s="50"/>
      <c r="AT1983" s="50"/>
      <c r="AU1983" s="50"/>
    </row>
    <row r="1984" spans="3:47" x14ac:dyDescent="0.2">
      <c r="C1984" s="6"/>
      <c r="D1984" s="6"/>
      <c r="AA1984" s="50"/>
      <c r="AB1984" s="50"/>
      <c r="AC1984" s="50"/>
      <c r="AD1984" s="50"/>
      <c r="AE1984" s="50"/>
      <c r="AG1984" s="61"/>
      <c r="AN1984" s="50"/>
      <c r="AO1984" s="50"/>
      <c r="AP1984" s="50"/>
      <c r="AQ1984" s="50"/>
      <c r="AR1984" s="50"/>
      <c r="AS1984" s="50"/>
      <c r="AT1984" s="50"/>
      <c r="AU1984" s="50"/>
    </row>
    <row r="1985" spans="3:47" x14ac:dyDescent="0.2">
      <c r="C1985" s="6"/>
      <c r="D1985" s="6"/>
      <c r="AA1985" s="50"/>
      <c r="AB1985" s="50"/>
      <c r="AC1985" s="50"/>
      <c r="AD1985" s="50"/>
      <c r="AE1985" s="50"/>
      <c r="AG1985" s="61"/>
      <c r="AN1985" s="50"/>
      <c r="AO1985" s="50"/>
      <c r="AP1985" s="50"/>
      <c r="AQ1985" s="50"/>
      <c r="AR1985" s="50"/>
      <c r="AS1985" s="50"/>
      <c r="AT1985" s="50"/>
      <c r="AU1985" s="50"/>
    </row>
    <row r="1986" spans="3:47" x14ac:dyDescent="0.2">
      <c r="C1986" s="6"/>
      <c r="D1986" s="6"/>
      <c r="AA1986" s="50"/>
      <c r="AB1986" s="50"/>
      <c r="AC1986" s="50"/>
      <c r="AD1986" s="50"/>
      <c r="AE1986" s="50"/>
      <c r="AG1986" s="61"/>
      <c r="AN1986" s="50"/>
      <c r="AO1986" s="50"/>
      <c r="AP1986" s="50"/>
      <c r="AQ1986" s="50"/>
      <c r="AR1986" s="50"/>
      <c r="AS1986" s="50"/>
      <c r="AT1986" s="50"/>
      <c r="AU1986" s="50"/>
    </row>
    <row r="1987" spans="3:47" x14ac:dyDescent="0.2">
      <c r="C1987" s="6"/>
      <c r="D1987" s="6"/>
      <c r="AA1987" s="50"/>
      <c r="AB1987" s="50"/>
      <c r="AC1987" s="50"/>
      <c r="AD1987" s="50"/>
      <c r="AE1987" s="50"/>
      <c r="AG1987" s="61"/>
      <c r="AN1987" s="50"/>
      <c r="AO1987" s="50"/>
      <c r="AP1987" s="50"/>
      <c r="AQ1987" s="50"/>
      <c r="AR1987" s="50"/>
      <c r="AS1987" s="50"/>
      <c r="AT1987" s="50"/>
      <c r="AU1987" s="50"/>
    </row>
    <row r="1988" spans="3:47" x14ac:dyDescent="0.2">
      <c r="C1988" s="6"/>
      <c r="D1988" s="6"/>
      <c r="AA1988" s="50"/>
      <c r="AB1988" s="50"/>
      <c r="AC1988" s="50"/>
      <c r="AD1988" s="50"/>
      <c r="AE1988" s="50"/>
      <c r="AG1988" s="61"/>
      <c r="AN1988" s="50"/>
      <c r="AO1988" s="50"/>
      <c r="AP1988" s="50"/>
      <c r="AQ1988" s="50"/>
      <c r="AR1988" s="50"/>
      <c r="AS1988" s="50"/>
      <c r="AT1988" s="50"/>
      <c r="AU1988" s="50"/>
    </row>
    <row r="1989" spans="3:47" x14ac:dyDescent="0.2">
      <c r="C1989" s="6"/>
      <c r="D1989" s="6"/>
      <c r="AA1989" s="50"/>
      <c r="AB1989" s="50"/>
      <c r="AC1989" s="50"/>
      <c r="AD1989" s="50"/>
      <c r="AE1989" s="50"/>
      <c r="AG1989" s="61"/>
      <c r="AN1989" s="50"/>
      <c r="AO1989" s="50"/>
      <c r="AP1989" s="50"/>
      <c r="AQ1989" s="50"/>
      <c r="AR1989" s="50"/>
      <c r="AS1989" s="50"/>
      <c r="AT1989" s="50"/>
      <c r="AU1989" s="50"/>
    </row>
    <row r="1990" spans="3:47" x14ac:dyDescent="0.2">
      <c r="C1990" s="6"/>
      <c r="D1990" s="6"/>
      <c r="AA1990" s="50"/>
      <c r="AB1990" s="50"/>
      <c r="AC1990" s="50"/>
      <c r="AD1990" s="50"/>
      <c r="AE1990" s="50"/>
      <c r="AG1990" s="61"/>
      <c r="AN1990" s="50"/>
      <c r="AO1990" s="50"/>
      <c r="AP1990" s="50"/>
      <c r="AQ1990" s="50"/>
      <c r="AR1990" s="50"/>
      <c r="AS1990" s="50"/>
      <c r="AT1990" s="50"/>
      <c r="AU1990" s="50"/>
    </row>
    <row r="1991" spans="3:47" x14ac:dyDescent="0.2">
      <c r="C1991" s="6"/>
      <c r="D1991" s="6"/>
      <c r="AA1991" s="50"/>
      <c r="AB1991" s="50"/>
      <c r="AC1991" s="50"/>
      <c r="AD1991" s="50"/>
      <c r="AE1991" s="50"/>
      <c r="AG1991" s="61"/>
      <c r="AN1991" s="50"/>
      <c r="AO1991" s="50"/>
      <c r="AP1991" s="50"/>
      <c r="AQ1991" s="50"/>
      <c r="AR1991" s="50"/>
      <c r="AS1991" s="50"/>
      <c r="AT1991" s="50"/>
      <c r="AU1991" s="50"/>
    </row>
    <row r="1992" spans="3:47" x14ac:dyDescent="0.2">
      <c r="C1992" s="6"/>
      <c r="D1992" s="6"/>
      <c r="AA1992" s="50"/>
      <c r="AB1992" s="50"/>
      <c r="AC1992" s="50"/>
      <c r="AD1992" s="50"/>
      <c r="AE1992" s="50"/>
      <c r="AG1992" s="61"/>
      <c r="AN1992" s="50"/>
      <c r="AO1992" s="50"/>
      <c r="AP1992" s="50"/>
      <c r="AQ1992" s="50"/>
      <c r="AR1992" s="50"/>
      <c r="AS1992" s="50"/>
      <c r="AT1992" s="50"/>
      <c r="AU1992" s="50"/>
    </row>
    <row r="1993" spans="3:47" x14ac:dyDescent="0.2">
      <c r="C1993" s="6"/>
      <c r="D1993" s="6"/>
      <c r="AA1993" s="50"/>
      <c r="AB1993" s="50"/>
      <c r="AC1993" s="50"/>
      <c r="AD1993" s="50"/>
      <c r="AE1993" s="50"/>
      <c r="AG1993" s="61"/>
      <c r="AN1993" s="50"/>
      <c r="AO1993" s="50"/>
      <c r="AP1993" s="50"/>
      <c r="AQ1993" s="50"/>
      <c r="AR1993" s="50"/>
      <c r="AS1993" s="50"/>
      <c r="AT1993" s="50"/>
      <c r="AU1993" s="50"/>
    </row>
    <row r="1994" spans="3:47" x14ac:dyDescent="0.2">
      <c r="C1994" s="6"/>
      <c r="D1994" s="6"/>
      <c r="AA1994" s="50"/>
      <c r="AB1994" s="50"/>
      <c r="AC1994" s="50"/>
      <c r="AD1994" s="50"/>
      <c r="AE1994" s="50"/>
      <c r="AG1994" s="61"/>
      <c r="AN1994" s="50"/>
      <c r="AO1994" s="50"/>
      <c r="AP1994" s="50"/>
      <c r="AQ1994" s="50"/>
      <c r="AR1994" s="50"/>
      <c r="AS1994" s="50"/>
      <c r="AT1994" s="50"/>
      <c r="AU1994" s="50"/>
    </row>
    <row r="1995" spans="3:47" x14ac:dyDescent="0.2">
      <c r="C1995" s="6"/>
      <c r="D1995" s="6"/>
      <c r="AA1995" s="50"/>
      <c r="AB1995" s="50"/>
      <c r="AC1995" s="50"/>
      <c r="AD1995" s="50"/>
      <c r="AE1995" s="50"/>
      <c r="AG1995" s="61"/>
      <c r="AN1995" s="50"/>
      <c r="AO1995" s="50"/>
      <c r="AP1995" s="50"/>
      <c r="AQ1995" s="50"/>
      <c r="AR1995" s="50"/>
      <c r="AS1995" s="50"/>
      <c r="AT1995" s="50"/>
      <c r="AU1995" s="50"/>
    </row>
    <row r="1996" spans="3:47" x14ac:dyDescent="0.2">
      <c r="C1996" s="6"/>
      <c r="D1996" s="6"/>
      <c r="AA1996" s="50"/>
      <c r="AB1996" s="50"/>
      <c r="AC1996" s="50"/>
      <c r="AD1996" s="50"/>
      <c r="AE1996" s="50"/>
      <c r="AG1996" s="61"/>
      <c r="AN1996" s="50"/>
      <c r="AO1996" s="50"/>
      <c r="AP1996" s="50"/>
      <c r="AQ1996" s="50"/>
      <c r="AR1996" s="50"/>
      <c r="AS1996" s="50"/>
      <c r="AT1996" s="50"/>
      <c r="AU1996" s="50"/>
    </row>
    <row r="1997" spans="3:47" x14ac:dyDescent="0.2">
      <c r="C1997" s="6"/>
      <c r="D1997" s="6"/>
      <c r="AA1997" s="50"/>
      <c r="AB1997" s="50"/>
      <c r="AC1997" s="50"/>
      <c r="AD1997" s="50"/>
      <c r="AE1997" s="50"/>
      <c r="AG1997" s="61"/>
      <c r="AN1997" s="50"/>
      <c r="AO1997" s="50"/>
      <c r="AP1997" s="50"/>
      <c r="AQ1997" s="50"/>
      <c r="AR1997" s="50"/>
      <c r="AS1997" s="50"/>
      <c r="AT1997" s="50"/>
      <c r="AU1997" s="50"/>
    </row>
    <row r="1998" spans="3:47" x14ac:dyDescent="0.2">
      <c r="C1998" s="6"/>
      <c r="D1998" s="6"/>
      <c r="AA1998" s="50"/>
      <c r="AB1998" s="50"/>
      <c r="AC1998" s="50"/>
      <c r="AD1998" s="50"/>
      <c r="AE1998" s="50"/>
      <c r="AG1998" s="61"/>
      <c r="AN1998" s="50"/>
      <c r="AO1998" s="50"/>
      <c r="AP1998" s="50"/>
      <c r="AQ1998" s="50"/>
      <c r="AR1998" s="50"/>
      <c r="AS1998" s="50"/>
      <c r="AT1998" s="50"/>
      <c r="AU1998" s="50"/>
    </row>
    <row r="1999" spans="3:47" x14ac:dyDescent="0.2">
      <c r="C1999" s="6"/>
      <c r="D1999" s="6"/>
      <c r="AA1999" s="50"/>
      <c r="AB1999" s="50"/>
      <c r="AC1999" s="50"/>
      <c r="AD1999" s="50"/>
      <c r="AE1999" s="50"/>
      <c r="AG1999" s="61"/>
      <c r="AN1999" s="50"/>
      <c r="AO1999" s="50"/>
      <c r="AP1999" s="50"/>
      <c r="AQ1999" s="50"/>
      <c r="AR1999" s="50"/>
      <c r="AS1999" s="50"/>
      <c r="AT1999" s="50"/>
      <c r="AU1999" s="50"/>
    </row>
    <row r="2000" spans="3:47" x14ac:dyDescent="0.2">
      <c r="C2000" s="6"/>
      <c r="D2000" s="6"/>
      <c r="AA2000" s="50"/>
      <c r="AB2000" s="50"/>
      <c r="AC2000" s="50"/>
      <c r="AD2000" s="50"/>
      <c r="AE2000" s="50"/>
      <c r="AG2000" s="61"/>
      <c r="AN2000" s="50"/>
      <c r="AO2000" s="50"/>
      <c r="AP2000" s="50"/>
      <c r="AQ2000" s="50"/>
      <c r="AR2000" s="50"/>
      <c r="AS2000" s="50"/>
      <c r="AT2000" s="50"/>
      <c r="AU2000" s="50"/>
    </row>
    <row r="2001" spans="3:47" x14ac:dyDescent="0.2">
      <c r="C2001" s="6"/>
      <c r="D2001" s="6"/>
      <c r="AA2001" s="50"/>
      <c r="AB2001" s="50"/>
      <c r="AC2001" s="50"/>
      <c r="AD2001" s="50"/>
      <c r="AE2001" s="50"/>
      <c r="AG2001" s="61"/>
      <c r="AN2001" s="50"/>
      <c r="AO2001" s="50"/>
      <c r="AP2001" s="50"/>
      <c r="AQ2001" s="50"/>
      <c r="AR2001" s="50"/>
      <c r="AS2001" s="50"/>
      <c r="AT2001" s="50"/>
      <c r="AU2001" s="50"/>
    </row>
    <row r="2002" spans="3:47" x14ac:dyDescent="0.2">
      <c r="C2002" s="6"/>
      <c r="D2002" s="6"/>
      <c r="AA2002" s="50"/>
      <c r="AB2002" s="50"/>
      <c r="AC2002" s="50"/>
      <c r="AD2002" s="50"/>
      <c r="AE2002" s="50"/>
      <c r="AG2002" s="61"/>
      <c r="AN2002" s="50"/>
      <c r="AO2002" s="50"/>
      <c r="AP2002" s="50"/>
      <c r="AQ2002" s="50"/>
      <c r="AR2002" s="50"/>
      <c r="AS2002" s="50"/>
      <c r="AT2002" s="50"/>
      <c r="AU2002" s="50"/>
    </row>
    <row r="2003" spans="3:47" x14ac:dyDescent="0.2">
      <c r="C2003" s="6"/>
      <c r="D2003" s="6"/>
      <c r="AA2003" s="50"/>
      <c r="AB2003" s="50"/>
      <c r="AC2003" s="50"/>
      <c r="AD2003" s="50"/>
      <c r="AE2003" s="50"/>
      <c r="AG2003" s="61"/>
      <c r="AN2003" s="50"/>
      <c r="AO2003" s="50"/>
      <c r="AP2003" s="50"/>
      <c r="AQ2003" s="50"/>
      <c r="AR2003" s="50"/>
      <c r="AS2003" s="50"/>
      <c r="AT2003" s="50"/>
      <c r="AU2003" s="50"/>
    </row>
    <row r="2004" spans="3:47" x14ac:dyDescent="0.2">
      <c r="C2004" s="6"/>
      <c r="D2004" s="6"/>
      <c r="AA2004" s="50"/>
      <c r="AB2004" s="50"/>
      <c r="AC2004" s="50"/>
      <c r="AD2004" s="50"/>
      <c r="AE2004" s="50"/>
      <c r="AG2004" s="61"/>
      <c r="AN2004" s="50"/>
      <c r="AO2004" s="50"/>
      <c r="AP2004" s="50"/>
      <c r="AQ2004" s="50"/>
      <c r="AR2004" s="50"/>
      <c r="AS2004" s="50"/>
      <c r="AT2004" s="50"/>
      <c r="AU2004" s="50"/>
    </row>
    <row r="2005" spans="3:47" x14ac:dyDescent="0.2">
      <c r="C2005" s="6"/>
      <c r="D2005" s="6"/>
      <c r="AA2005" s="50"/>
      <c r="AB2005" s="50"/>
      <c r="AC2005" s="50"/>
      <c r="AD2005" s="50"/>
      <c r="AE2005" s="50"/>
      <c r="AG2005" s="61"/>
      <c r="AN2005" s="50"/>
      <c r="AO2005" s="50"/>
      <c r="AP2005" s="50"/>
      <c r="AQ2005" s="50"/>
      <c r="AR2005" s="50"/>
      <c r="AS2005" s="50"/>
      <c r="AT2005" s="50"/>
      <c r="AU2005" s="50"/>
    </row>
    <row r="2006" spans="3:47" x14ac:dyDescent="0.2">
      <c r="C2006" s="6"/>
      <c r="D2006" s="6"/>
      <c r="AA2006" s="50"/>
      <c r="AB2006" s="50"/>
      <c r="AC2006" s="50"/>
      <c r="AD2006" s="50"/>
      <c r="AE2006" s="50"/>
      <c r="AG2006" s="61"/>
      <c r="AN2006" s="50"/>
      <c r="AO2006" s="50"/>
      <c r="AP2006" s="50"/>
      <c r="AQ2006" s="50"/>
      <c r="AR2006" s="50"/>
      <c r="AS2006" s="50"/>
      <c r="AT2006" s="50"/>
      <c r="AU2006" s="50"/>
    </row>
    <row r="2007" spans="3:47" x14ac:dyDescent="0.2">
      <c r="C2007" s="6"/>
      <c r="D2007" s="6"/>
      <c r="AA2007" s="50"/>
      <c r="AB2007" s="50"/>
      <c r="AC2007" s="50"/>
      <c r="AD2007" s="50"/>
      <c r="AE2007" s="50"/>
      <c r="AG2007" s="61"/>
      <c r="AN2007" s="50"/>
      <c r="AO2007" s="50"/>
      <c r="AP2007" s="50"/>
      <c r="AQ2007" s="50"/>
      <c r="AR2007" s="50"/>
      <c r="AS2007" s="50"/>
      <c r="AT2007" s="50"/>
      <c r="AU2007" s="50"/>
    </row>
    <row r="2008" spans="3:47" x14ac:dyDescent="0.2">
      <c r="C2008" s="6"/>
      <c r="D2008" s="6"/>
      <c r="AA2008" s="50"/>
      <c r="AB2008" s="50"/>
      <c r="AC2008" s="50"/>
      <c r="AD2008" s="50"/>
      <c r="AE2008" s="50"/>
      <c r="AG2008" s="61"/>
      <c r="AN2008" s="50"/>
      <c r="AO2008" s="50"/>
      <c r="AP2008" s="50"/>
      <c r="AQ2008" s="50"/>
      <c r="AR2008" s="50"/>
      <c r="AS2008" s="50"/>
      <c r="AT2008" s="50"/>
      <c r="AU2008" s="50"/>
    </row>
    <row r="2009" spans="3:47" x14ac:dyDescent="0.2">
      <c r="C2009" s="6"/>
      <c r="D2009" s="6"/>
      <c r="AA2009" s="50"/>
      <c r="AB2009" s="50"/>
      <c r="AC2009" s="50"/>
      <c r="AD2009" s="50"/>
      <c r="AE2009" s="50"/>
      <c r="AG2009" s="61"/>
      <c r="AN2009" s="50"/>
      <c r="AO2009" s="50"/>
      <c r="AP2009" s="50"/>
      <c r="AQ2009" s="50"/>
      <c r="AR2009" s="50"/>
      <c r="AS2009" s="50"/>
      <c r="AT2009" s="50"/>
      <c r="AU2009" s="50"/>
    </row>
    <row r="2010" spans="3:47" x14ac:dyDescent="0.2">
      <c r="C2010" s="6"/>
      <c r="D2010" s="6"/>
      <c r="AA2010" s="50"/>
      <c r="AB2010" s="50"/>
      <c r="AC2010" s="50"/>
      <c r="AD2010" s="50"/>
      <c r="AE2010" s="50"/>
      <c r="AG2010" s="61"/>
      <c r="AN2010" s="50"/>
      <c r="AO2010" s="50"/>
      <c r="AP2010" s="50"/>
      <c r="AQ2010" s="50"/>
      <c r="AR2010" s="50"/>
      <c r="AS2010" s="50"/>
      <c r="AT2010" s="50"/>
      <c r="AU2010" s="50"/>
    </row>
    <row r="2011" spans="3:47" x14ac:dyDescent="0.2">
      <c r="C2011" s="6"/>
      <c r="D2011" s="6"/>
      <c r="AA2011" s="50"/>
      <c r="AB2011" s="50"/>
      <c r="AC2011" s="50"/>
      <c r="AD2011" s="50"/>
      <c r="AE2011" s="50"/>
      <c r="AG2011" s="61"/>
      <c r="AN2011" s="50"/>
      <c r="AO2011" s="50"/>
      <c r="AP2011" s="50"/>
      <c r="AQ2011" s="50"/>
      <c r="AR2011" s="50"/>
      <c r="AS2011" s="50"/>
      <c r="AT2011" s="50"/>
      <c r="AU2011" s="50"/>
    </row>
    <row r="2012" spans="3:47" x14ac:dyDescent="0.2">
      <c r="C2012" s="6"/>
      <c r="D2012" s="6"/>
      <c r="AA2012" s="50"/>
      <c r="AB2012" s="50"/>
      <c r="AC2012" s="50"/>
      <c r="AD2012" s="50"/>
      <c r="AE2012" s="50"/>
      <c r="AG2012" s="61"/>
      <c r="AN2012" s="50"/>
      <c r="AO2012" s="50"/>
      <c r="AP2012" s="50"/>
      <c r="AQ2012" s="50"/>
      <c r="AR2012" s="50"/>
      <c r="AS2012" s="50"/>
      <c r="AT2012" s="50"/>
      <c r="AU2012" s="50"/>
    </row>
    <row r="2013" spans="3:47" x14ac:dyDescent="0.2">
      <c r="C2013" s="6"/>
      <c r="D2013" s="6"/>
      <c r="AA2013" s="50"/>
      <c r="AB2013" s="50"/>
      <c r="AC2013" s="50"/>
      <c r="AD2013" s="50"/>
      <c r="AE2013" s="50"/>
      <c r="AG2013" s="61"/>
      <c r="AN2013" s="50"/>
      <c r="AO2013" s="50"/>
      <c r="AP2013" s="50"/>
      <c r="AQ2013" s="50"/>
      <c r="AR2013" s="50"/>
      <c r="AS2013" s="50"/>
      <c r="AT2013" s="50"/>
      <c r="AU2013" s="50"/>
    </row>
    <row r="2014" spans="3:47" x14ac:dyDescent="0.2">
      <c r="C2014" s="6"/>
      <c r="D2014" s="6"/>
      <c r="AA2014" s="50"/>
      <c r="AB2014" s="50"/>
      <c r="AC2014" s="50"/>
      <c r="AD2014" s="50"/>
      <c r="AE2014" s="50"/>
      <c r="AG2014" s="61"/>
      <c r="AN2014" s="50"/>
      <c r="AO2014" s="50"/>
      <c r="AP2014" s="50"/>
      <c r="AQ2014" s="50"/>
      <c r="AR2014" s="50"/>
      <c r="AS2014" s="50"/>
      <c r="AT2014" s="50"/>
      <c r="AU2014" s="50"/>
    </row>
    <row r="2015" spans="3:47" x14ac:dyDescent="0.2">
      <c r="C2015" s="6"/>
      <c r="D2015" s="6"/>
      <c r="AA2015" s="50"/>
      <c r="AB2015" s="50"/>
      <c r="AC2015" s="50"/>
      <c r="AD2015" s="50"/>
      <c r="AE2015" s="50"/>
      <c r="AG2015" s="61"/>
      <c r="AN2015" s="50"/>
      <c r="AO2015" s="50"/>
      <c r="AP2015" s="50"/>
      <c r="AQ2015" s="50"/>
      <c r="AR2015" s="50"/>
      <c r="AS2015" s="50"/>
      <c r="AT2015" s="50"/>
      <c r="AU2015" s="50"/>
    </row>
    <row r="2016" spans="3:47" x14ac:dyDescent="0.2">
      <c r="C2016" s="6"/>
      <c r="D2016" s="6"/>
      <c r="AA2016" s="50"/>
      <c r="AB2016" s="50"/>
      <c r="AC2016" s="50"/>
      <c r="AD2016" s="50"/>
      <c r="AE2016" s="50"/>
      <c r="AG2016" s="61"/>
      <c r="AN2016" s="50"/>
      <c r="AO2016" s="50"/>
      <c r="AP2016" s="50"/>
      <c r="AQ2016" s="50"/>
      <c r="AR2016" s="50"/>
      <c r="AS2016" s="50"/>
      <c r="AT2016" s="50"/>
      <c r="AU2016" s="50"/>
    </row>
    <row r="2017" spans="3:47" x14ac:dyDescent="0.2">
      <c r="C2017" s="6"/>
      <c r="D2017" s="6"/>
      <c r="AA2017" s="50"/>
      <c r="AB2017" s="50"/>
      <c r="AC2017" s="50"/>
      <c r="AD2017" s="50"/>
      <c r="AE2017" s="50"/>
      <c r="AG2017" s="61"/>
      <c r="AN2017" s="50"/>
      <c r="AO2017" s="50"/>
      <c r="AP2017" s="50"/>
      <c r="AQ2017" s="50"/>
      <c r="AR2017" s="50"/>
      <c r="AS2017" s="50"/>
      <c r="AT2017" s="50"/>
      <c r="AU2017" s="50"/>
    </row>
    <row r="2018" spans="3:47" x14ac:dyDescent="0.2">
      <c r="C2018" s="6"/>
      <c r="D2018" s="6"/>
      <c r="AA2018" s="50"/>
      <c r="AB2018" s="50"/>
      <c r="AC2018" s="50"/>
      <c r="AD2018" s="50"/>
      <c r="AE2018" s="50"/>
      <c r="AG2018" s="61"/>
      <c r="AN2018" s="50"/>
      <c r="AO2018" s="50"/>
      <c r="AP2018" s="50"/>
      <c r="AQ2018" s="50"/>
      <c r="AR2018" s="50"/>
      <c r="AS2018" s="50"/>
      <c r="AT2018" s="50"/>
      <c r="AU2018" s="50"/>
    </row>
    <row r="2019" spans="3:47" x14ac:dyDescent="0.2">
      <c r="C2019" s="6"/>
      <c r="D2019" s="6"/>
      <c r="AA2019" s="50"/>
      <c r="AB2019" s="50"/>
      <c r="AC2019" s="50"/>
      <c r="AD2019" s="50"/>
      <c r="AE2019" s="50"/>
      <c r="AG2019" s="61"/>
      <c r="AN2019" s="50"/>
      <c r="AO2019" s="50"/>
      <c r="AP2019" s="50"/>
      <c r="AQ2019" s="50"/>
      <c r="AR2019" s="50"/>
      <c r="AS2019" s="50"/>
      <c r="AT2019" s="50"/>
      <c r="AU2019" s="50"/>
    </row>
    <row r="2020" spans="3:47" x14ac:dyDescent="0.2">
      <c r="C2020" s="6"/>
      <c r="D2020" s="6"/>
      <c r="AA2020" s="50"/>
      <c r="AB2020" s="50"/>
      <c r="AC2020" s="50"/>
      <c r="AD2020" s="50"/>
      <c r="AE2020" s="50"/>
      <c r="AG2020" s="61"/>
      <c r="AN2020" s="50"/>
      <c r="AO2020" s="50"/>
      <c r="AP2020" s="50"/>
      <c r="AQ2020" s="50"/>
      <c r="AR2020" s="50"/>
      <c r="AS2020" s="50"/>
      <c r="AT2020" s="50"/>
      <c r="AU2020" s="50"/>
    </row>
    <row r="2021" spans="3:47" x14ac:dyDescent="0.2">
      <c r="C2021" s="6"/>
      <c r="D2021" s="6"/>
      <c r="AA2021" s="50"/>
      <c r="AB2021" s="50"/>
      <c r="AC2021" s="50"/>
      <c r="AD2021" s="50"/>
      <c r="AE2021" s="50"/>
      <c r="AG2021" s="61"/>
      <c r="AN2021" s="50"/>
      <c r="AO2021" s="50"/>
      <c r="AP2021" s="50"/>
      <c r="AQ2021" s="50"/>
      <c r="AR2021" s="50"/>
      <c r="AS2021" s="50"/>
      <c r="AT2021" s="50"/>
      <c r="AU2021" s="50"/>
    </row>
    <row r="2022" spans="3:47" x14ac:dyDescent="0.2">
      <c r="C2022" s="6"/>
      <c r="D2022" s="6"/>
      <c r="AA2022" s="50"/>
      <c r="AB2022" s="50"/>
      <c r="AC2022" s="50"/>
      <c r="AD2022" s="50"/>
      <c r="AE2022" s="50"/>
      <c r="AG2022" s="61"/>
      <c r="AN2022" s="50"/>
      <c r="AO2022" s="50"/>
      <c r="AP2022" s="50"/>
      <c r="AQ2022" s="50"/>
      <c r="AR2022" s="50"/>
      <c r="AS2022" s="50"/>
      <c r="AT2022" s="50"/>
      <c r="AU2022" s="50"/>
    </row>
    <row r="2023" spans="3:47" x14ac:dyDescent="0.2">
      <c r="C2023" s="6"/>
      <c r="D2023" s="6"/>
      <c r="AA2023" s="50"/>
      <c r="AB2023" s="50"/>
      <c r="AC2023" s="50"/>
      <c r="AD2023" s="50"/>
      <c r="AE2023" s="50"/>
      <c r="AG2023" s="61"/>
      <c r="AN2023" s="50"/>
      <c r="AO2023" s="50"/>
      <c r="AP2023" s="50"/>
      <c r="AQ2023" s="50"/>
      <c r="AR2023" s="50"/>
      <c r="AS2023" s="50"/>
      <c r="AT2023" s="50"/>
      <c r="AU2023" s="50"/>
    </row>
    <row r="2024" spans="3:47" x14ac:dyDescent="0.2">
      <c r="C2024" s="6"/>
      <c r="D2024" s="6"/>
      <c r="AA2024" s="50"/>
      <c r="AB2024" s="50"/>
      <c r="AC2024" s="50"/>
      <c r="AD2024" s="50"/>
      <c r="AE2024" s="50"/>
      <c r="AG2024" s="61"/>
      <c r="AN2024" s="50"/>
      <c r="AO2024" s="50"/>
      <c r="AP2024" s="50"/>
      <c r="AQ2024" s="50"/>
      <c r="AR2024" s="50"/>
      <c r="AS2024" s="50"/>
      <c r="AT2024" s="50"/>
      <c r="AU2024" s="50"/>
    </row>
    <row r="2025" spans="3:47" x14ac:dyDescent="0.2">
      <c r="C2025" s="6"/>
      <c r="D2025" s="6"/>
      <c r="AA2025" s="50"/>
      <c r="AB2025" s="50"/>
      <c r="AC2025" s="50"/>
      <c r="AD2025" s="50"/>
      <c r="AE2025" s="50"/>
      <c r="AG2025" s="61"/>
      <c r="AN2025" s="50"/>
      <c r="AO2025" s="50"/>
      <c r="AP2025" s="50"/>
      <c r="AQ2025" s="50"/>
      <c r="AR2025" s="50"/>
      <c r="AS2025" s="50"/>
      <c r="AT2025" s="50"/>
      <c r="AU2025" s="50"/>
    </row>
    <row r="2026" spans="3:47" x14ac:dyDescent="0.2">
      <c r="C2026" s="6"/>
      <c r="D2026" s="6"/>
      <c r="AA2026" s="50"/>
      <c r="AB2026" s="50"/>
      <c r="AC2026" s="50"/>
      <c r="AD2026" s="50"/>
      <c r="AE2026" s="50"/>
      <c r="AG2026" s="61"/>
      <c r="AN2026" s="50"/>
      <c r="AO2026" s="50"/>
      <c r="AP2026" s="50"/>
      <c r="AQ2026" s="50"/>
      <c r="AR2026" s="50"/>
      <c r="AS2026" s="50"/>
      <c r="AT2026" s="50"/>
      <c r="AU2026" s="50"/>
    </row>
    <row r="2027" spans="3:47" x14ac:dyDescent="0.2">
      <c r="C2027" s="6"/>
      <c r="D2027" s="6"/>
      <c r="AA2027" s="50"/>
      <c r="AB2027" s="50"/>
      <c r="AC2027" s="50"/>
      <c r="AD2027" s="50"/>
      <c r="AE2027" s="50"/>
      <c r="AG2027" s="61"/>
      <c r="AN2027" s="50"/>
      <c r="AO2027" s="50"/>
      <c r="AP2027" s="50"/>
      <c r="AQ2027" s="50"/>
      <c r="AR2027" s="50"/>
      <c r="AS2027" s="50"/>
      <c r="AT2027" s="50"/>
      <c r="AU2027" s="50"/>
    </row>
    <row r="2028" spans="3:47" x14ac:dyDescent="0.2">
      <c r="C2028" s="6"/>
      <c r="D2028" s="6"/>
      <c r="AA2028" s="50"/>
      <c r="AB2028" s="50"/>
      <c r="AC2028" s="50"/>
      <c r="AD2028" s="50"/>
      <c r="AE2028" s="50"/>
      <c r="AG2028" s="61"/>
      <c r="AN2028" s="50"/>
      <c r="AO2028" s="50"/>
      <c r="AP2028" s="50"/>
      <c r="AQ2028" s="50"/>
      <c r="AR2028" s="50"/>
      <c r="AS2028" s="50"/>
      <c r="AT2028" s="50"/>
      <c r="AU2028" s="50"/>
    </row>
    <row r="2029" spans="3:47" x14ac:dyDescent="0.2">
      <c r="C2029" s="6"/>
      <c r="D2029" s="6"/>
      <c r="AA2029" s="50"/>
      <c r="AB2029" s="50"/>
      <c r="AC2029" s="50"/>
      <c r="AD2029" s="50"/>
      <c r="AE2029" s="50"/>
      <c r="AG2029" s="61"/>
      <c r="AN2029" s="50"/>
      <c r="AO2029" s="50"/>
      <c r="AP2029" s="50"/>
      <c r="AQ2029" s="50"/>
      <c r="AR2029" s="50"/>
      <c r="AS2029" s="50"/>
      <c r="AT2029" s="50"/>
      <c r="AU2029" s="50"/>
    </row>
    <row r="2030" spans="3:47" x14ac:dyDescent="0.2">
      <c r="C2030" s="6"/>
      <c r="D2030" s="6"/>
      <c r="AA2030" s="50"/>
      <c r="AB2030" s="50"/>
      <c r="AC2030" s="50"/>
      <c r="AD2030" s="50"/>
      <c r="AE2030" s="50"/>
      <c r="AG2030" s="61"/>
      <c r="AN2030" s="50"/>
      <c r="AO2030" s="50"/>
      <c r="AP2030" s="50"/>
      <c r="AQ2030" s="50"/>
      <c r="AR2030" s="50"/>
      <c r="AS2030" s="50"/>
      <c r="AT2030" s="50"/>
      <c r="AU2030" s="50"/>
    </row>
    <row r="2031" spans="3:47" x14ac:dyDescent="0.2">
      <c r="C2031" s="6"/>
      <c r="D2031" s="6"/>
      <c r="AA2031" s="50"/>
      <c r="AB2031" s="50"/>
      <c r="AC2031" s="50"/>
      <c r="AD2031" s="50"/>
      <c r="AE2031" s="50"/>
      <c r="AG2031" s="61"/>
      <c r="AN2031" s="50"/>
      <c r="AO2031" s="50"/>
      <c r="AP2031" s="50"/>
      <c r="AQ2031" s="50"/>
      <c r="AR2031" s="50"/>
      <c r="AS2031" s="50"/>
      <c r="AT2031" s="50"/>
      <c r="AU2031" s="50"/>
    </row>
    <row r="2032" spans="3:47" x14ac:dyDescent="0.2">
      <c r="C2032" s="6"/>
      <c r="D2032" s="6"/>
      <c r="AA2032" s="50"/>
      <c r="AB2032" s="50"/>
      <c r="AC2032" s="50"/>
      <c r="AD2032" s="50"/>
      <c r="AE2032" s="50"/>
      <c r="AG2032" s="61"/>
      <c r="AN2032" s="50"/>
      <c r="AO2032" s="50"/>
      <c r="AP2032" s="50"/>
      <c r="AQ2032" s="50"/>
      <c r="AR2032" s="50"/>
      <c r="AS2032" s="50"/>
      <c r="AT2032" s="50"/>
      <c r="AU2032" s="50"/>
    </row>
    <row r="2033" spans="3:47" x14ac:dyDescent="0.2">
      <c r="C2033" s="6"/>
      <c r="D2033" s="6"/>
      <c r="AA2033" s="50"/>
      <c r="AB2033" s="50"/>
      <c r="AC2033" s="50"/>
      <c r="AD2033" s="50"/>
      <c r="AE2033" s="50"/>
      <c r="AG2033" s="61"/>
      <c r="AN2033" s="50"/>
      <c r="AO2033" s="50"/>
      <c r="AP2033" s="50"/>
      <c r="AQ2033" s="50"/>
      <c r="AR2033" s="50"/>
      <c r="AS2033" s="50"/>
      <c r="AT2033" s="50"/>
      <c r="AU2033" s="50"/>
    </row>
    <row r="2034" spans="3:47" x14ac:dyDescent="0.2">
      <c r="C2034" s="6"/>
      <c r="D2034" s="6"/>
      <c r="AA2034" s="50"/>
      <c r="AB2034" s="50"/>
      <c r="AC2034" s="50"/>
      <c r="AD2034" s="50"/>
      <c r="AE2034" s="50"/>
      <c r="AG2034" s="61"/>
      <c r="AN2034" s="50"/>
      <c r="AO2034" s="50"/>
      <c r="AP2034" s="50"/>
      <c r="AQ2034" s="50"/>
      <c r="AR2034" s="50"/>
      <c r="AS2034" s="50"/>
      <c r="AT2034" s="50"/>
      <c r="AU2034" s="50"/>
    </row>
    <row r="2035" spans="3:47" x14ac:dyDescent="0.2">
      <c r="C2035" s="6"/>
      <c r="D2035" s="6"/>
      <c r="AA2035" s="50"/>
      <c r="AB2035" s="50"/>
      <c r="AC2035" s="50"/>
      <c r="AD2035" s="50"/>
      <c r="AE2035" s="50"/>
      <c r="AG2035" s="61"/>
      <c r="AN2035" s="50"/>
      <c r="AO2035" s="50"/>
      <c r="AP2035" s="50"/>
      <c r="AQ2035" s="50"/>
      <c r="AR2035" s="50"/>
      <c r="AS2035" s="50"/>
      <c r="AT2035" s="50"/>
      <c r="AU2035" s="50"/>
    </row>
    <row r="2036" spans="3:47" x14ac:dyDescent="0.2">
      <c r="C2036" s="6"/>
      <c r="D2036" s="6"/>
      <c r="AA2036" s="50"/>
      <c r="AB2036" s="50"/>
      <c r="AC2036" s="50"/>
      <c r="AD2036" s="50"/>
      <c r="AE2036" s="50"/>
      <c r="AG2036" s="61"/>
      <c r="AN2036" s="50"/>
      <c r="AO2036" s="50"/>
      <c r="AP2036" s="50"/>
      <c r="AQ2036" s="50"/>
      <c r="AR2036" s="50"/>
      <c r="AS2036" s="50"/>
      <c r="AT2036" s="50"/>
      <c r="AU2036" s="50"/>
    </row>
    <row r="2037" spans="3:47" x14ac:dyDescent="0.2">
      <c r="C2037" s="6"/>
      <c r="D2037" s="6"/>
      <c r="AA2037" s="50"/>
      <c r="AB2037" s="50"/>
      <c r="AC2037" s="50"/>
      <c r="AD2037" s="50"/>
      <c r="AE2037" s="50"/>
      <c r="AG2037" s="61"/>
      <c r="AN2037" s="50"/>
      <c r="AO2037" s="50"/>
      <c r="AP2037" s="50"/>
      <c r="AQ2037" s="50"/>
      <c r="AR2037" s="50"/>
      <c r="AS2037" s="50"/>
      <c r="AT2037" s="50"/>
      <c r="AU2037" s="50"/>
    </row>
    <row r="2038" spans="3:47" x14ac:dyDescent="0.2">
      <c r="C2038" s="6"/>
      <c r="D2038" s="6"/>
      <c r="AA2038" s="50"/>
      <c r="AB2038" s="50"/>
      <c r="AC2038" s="50"/>
      <c r="AD2038" s="50"/>
      <c r="AE2038" s="50"/>
      <c r="AG2038" s="61"/>
      <c r="AN2038" s="50"/>
      <c r="AO2038" s="50"/>
      <c r="AP2038" s="50"/>
      <c r="AQ2038" s="50"/>
      <c r="AR2038" s="50"/>
      <c r="AS2038" s="50"/>
      <c r="AT2038" s="50"/>
      <c r="AU2038" s="50"/>
    </row>
    <row r="2039" spans="3:47" x14ac:dyDescent="0.2">
      <c r="C2039" s="6"/>
      <c r="D2039" s="6"/>
      <c r="AA2039" s="50"/>
      <c r="AB2039" s="50"/>
      <c r="AC2039" s="50"/>
      <c r="AD2039" s="50"/>
      <c r="AE2039" s="50"/>
      <c r="AG2039" s="61"/>
      <c r="AN2039" s="50"/>
      <c r="AO2039" s="50"/>
      <c r="AP2039" s="50"/>
      <c r="AQ2039" s="50"/>
      <c r="AR2039" s="50"/>
      <c r="AS2039" s="50"/>
      <c r="AT2039" s="50"/>
      <c r="AU2039" s="50"/>
    </row>
    <row r="2040" spans="3:47" x14ac:dyDescent="0.2">
      <c r="C2040" s="6"/>
      <c r="D2040" s="6"/>
      <c r="AA2040" s="50"/>
      <c r="AB2040" s="50"/>
      <c r="AC2040" s="50"/>
      <c r="AD2040" s="50"/>
      <c r="AE2040" s="50"/>
      <c r="AG2040" s="61"/>
      <c r="AN2040" s="50"/>
      <c r="AO2040" s="50"/>
      <c r="AP2040" s="50"/>
      <c r="AQ2040" s="50"/>
      <c r="AR2040" s="50"/>
      <c r="AS2040" s="50"/>
      <c r="AT2040" s="50"/>
      <c r="AU2040" s="50"/>
    </row>
    <row r="2041" spans="3:47" x14ac:dyDescent="0.2">
      <c r="C2041" s="6"/>
      <c r="D2041" s="6"/>
      <c r="AA2041" s="50"/>
      <c r="AB2041" s="50"/>
      <c r="AC2041" s="50"/>
      <c r="AD2041" s="50"/>
      <c r="AE2041" s="50"/>
      <c r="AG2041" s="61"/>
      <c r="AN2041" s="50"/>
      <c r="AO2041" s="50"/>
      <c r="AP2041" s="50"/>
      <c r="AQ2041" s="50"/>
      <c r="AR2041" s="50"/>
      <c r="AS2041" s="50"/>
      <c r="AT2041" s="50"/>
      <c r="AU2041" s="50"/>
    </row>
    <row r="2042" spans="3:47" x14ac:dyDescent="0.2">
      <c r="C2042" s="6"/>
      <c r="D2042" s="6"/>
      <c r="AA2042" s="50"/>
      <c r="AB2042" s="50"/>
      <c r="AC2042" s="50"/>
      <c r="AD2042" s="50"/>
      <c r="AE2042" s="50"/>
      <c r="AG2042" s="61"/>
      <c r="AN2042" s="50"/>
      <c r="AO2042" s="50"/>
      <c r="AP2042" s="50"/>
      <c r="AQ2042" s="50"/>
      <c r="AR2042" s="50"/>
      <c r="AS2042" s="50"/>
      <c r="AT2042" s="50"/>
      <c r="AU2042" s="50"/>
    </row>
    <row r="2043" spans="3:47" x14ac:dyDescent="0.2">
      <c r="C2043" s="6"/>
      <c r="D2043" s="6"/>
      <c r="AA2043" s="50"/>
      <c r="AB2043" s="50"/>
      <c r="AC2043" s="50"/>
      <c r="AD2043" s="50"/>
      <c r="AE2043" s="50"/>
      <c r="AG2043" s="61"/>
      <c r="AN2043" s="50"/>
      <c r="AO2043" s="50"/>
      <c r="AP2043" s="50"/>
      <c r="AQ2043" s="50"/>
      <c r="AR2043" s="50"/>
      <c r="AS2043" s="50"/>
      <c r="AT2043" s="50"/>
      <c r="AU2043" s="50"/>
    </row>
    <row r="2044" spans="3:47" x14ac:dyDescent="0.2">
      <c r="C2044" s="6"/>
      <c r="D2044" s="6"/>
      <c r="AA2044" s="50"/>
      <c r="AB2044" s="50"/>
      <c r="AC2044" s="50"/>
      <c r="AD2044" s="50"/>
      <c r="AE2044" s="50"/>
      <c r="AG2044" s="61"/>
      <c r="AN2044" s="50"/>
      <c r="AO2044" s="50"/>
      <c r="AP2044" s="50"/>
      <c r="AQ2044" s="50"/>
      <c r="AR2044" s="50"/>
      <c r="AS2044" s="50"/>
      <c r="AT2044" s="50"/>
      <c r="AU2044" s="50"/>
    </row>
    <row r="2045" spans="3:47" x14ac:dyDescent="0.2">
      <c r="C2045" s="6"/>
      <c r="D2045" s="6"/>
      <c r="AA2045" s="50"/>
      <c r="AB2045" s="50"/>
      <c r="AC2045" s="50"/>
      <c r="AD2045" s="50"/>
      <c r="AE2045" s="50"/>
      <c r="AG2045" s="61"/>
      <c r="AN2045" s="50"/>
      <c r="AO2045" s="50"/>
      <c r="AP2045" s="50"/>
      <c r="AQ2045" s="50"/>
      <c r="AR2045" s="50"/>
      <c r="AS2045" s="50"/>
      <c r="AT2045" s="50"/>
      <c r="AU2045" s="50"/>
    </row>
    <row r="2046" spans="3:47" x14ac:dyDescent="0.2">
      <c r="C2046" s="6"/>
      <c r="D2046" s="6"/>
      <c r="AA2046" s="50"/>
      <c r="AB2046" s="50"/>
      <c r="AC2046" s="50"/>
      <c r="AD2046" s="50"/>
      <c r="AE2046" s="50"/>
      <c r="AG2046" s="61"/>
      <c r="AN2046" s="50"/>
      <c r="AO2046" s="50"/>
      <c r="AP2046" s="50"/>
      <c r="AQ2046" s="50"/>
      <c r="AR2046" s="50"/>
      <c r="AS2046" s="50"/>
      <c r="AT2046" s="50"/>
      <c r="AU2046" s="50"/>
    </row>
    <row r="2047" spans="3:47" x14ac:dyDescent="0.2">
      <c r="C2047" s="6"/>
      <c r="D2047" s="6"/>
      <c r="AA2047" s="50"/>
      <c r="AB2047" s="50"/>
      <c r="AC2047" s="50"/>
      <c r="AD2047" s="50"/>
      <c r="AE2047" s="50"/>
      <c r="AG2047" s="61"/>
      <c r="AN2047" s="50"/>
      <c r="AO2047" s="50"/>
      <c r="AP2047" s="50"/>
      <c r="AQ2047" s="50"/>
      <c r="AR2047" s="50"/>
      <c r="AS2047" s="50"/>
      <c r="AT2047" s="50"/>
      <c r="AU2047" s="50"/>
    </row>
    <row r="2048" spans="3:47" x14ac:dyDescent="0.2">
      <c r="C2048" s="6"/>
      <c r="D2048" s="6"/>
      <c r="AA2048" s="50"/>
      <c r="AB2048" s="50"/>
      <c r="AC2048" s="50"/>
      <c r="AD2048" s="50"/>
      <c r="AE2048" s="50"/>
      <c r="AG2048" s="61"/>
      <c r="AN2048" s="50"/>
      <c r="AO2048" s="50"/>
      <c r="AP2048" s="50"/>
      <c r="AQ2048" s="50"/>
      <c r="AR2048" s="50"/>
      <c r="AS2048" s="50"/>
      <c r="AT2048" s="50"/>
      <c r="AU2048" s="50"/>
    </row>
    <row r="2049" spans="3:47" x14ac:dyDescent="0.2">
      <c r="C2049" s="6"/>
      <c r="D2049" s="6"/>
      <c r="AA2049" s="50"/>
      <c r="AB2049" s="50"/>
      <c r="AC2049" s="50"/>
      <c r="AD2049" s="50"/>
      <c r="AE2049" s="50"/>
      <c r="AG2049" s="61"/>
      <c r="AN2049" s="50"/>
      <c r="AO2049" s="50"/>
      <c r="AP2049" s="50"/>
      <c r="AQ2049" s="50"/>
      <c r="AR2049" s="50"/>
      <c r="AS2049" s="50"/>
      <c r="AT2049" s="50"/>
      <c r="AU2049" s="50"/>
    </row>
    <row r="2050" spans="3:47" x14ac:dyDescent="0.2">
      <c r="C2050" s="6"/>
      <c r="D2050" s="6"/>
      <c r="AA2050" s="50"/>
      <c r="AB2050" s="50"/>
      <c r="AC2050" s="50"/>
      <c r="AD2050" s="50"/>
      <c r="AE2050" s="50"/>
      <c r="AG2050" s="61"/>
      <c r="AN2050" s="50"/>
      <c r="AO2050" s="50"/>
      <c r="AP2050" s="50"/>
      <c r="AQ2050" s="50"/>
      <c r="AR2050" s="50"/>
      <c r="AS2050" s="50"/>
      <c r="AT2050" s="50"/>
      <c r="AU2050" s="50"/>
    </row>
    <row r="2051" spans="3:47" x14ac:dyDescent="0.2">
      <c r="C2051" s="6"/>
      <c r="D2051" s="6"/>
      <c r="AA2051" s="50"/>
      <c r="AB2051" s="50"/>
      <c r="AC2051" s="50"/>
      <c r="AD2051" s="50"/>
      <c r="AE2051" s="50"/>
      <c r="AG2051" s="61"/>
      <c r="AN2051" s="50"/>
      <c r="AO2051" s="50"/>
      <c r="AP2051" s="50"/>
      <c r="AQ2051" s="50"/>
      <c r="AR2051" s="50"/>
      <c r="AS2051" s="50"/>
      <c r="AT2051" s="50"/>
      <c r="AU2051" s="50"/>
    </row>
    <row r="2052" spans="3:47" x14ac:dyDescent="0.2">
      <c r="C2052" s="6"/>
      <c r="D2052" s="6"/>
      <c r="AA2052" s="50"/>
      <c r="AB2052" s="50"/>
      <c r="AC2052" s="50"/>
      <c r="AD2052" s="50"/>
      <c r="AE2052" s="50"/>
      <c r="AG2052" s="61"/>
      <c r="AN2052" s="50"/>
      <c r="AO2052" s="50"/>
      <c r="AP2052" s="50"/>
      <c r="AQ2052" s="50"/>
      <c r="AR2052" s="50"/>
      <c r="AS2052" s="50"/>
      <c r="AT2052" s="50"/>
      <c r="AU2052" s="50"/>
    </row>
    <row r="2053" spans="3:47" x14ac:dyDescent="0.2">
      <c r="C2053" s="6"/>
      <c r="D2053" s="6"/>
      <c r="AA2053" s="50"/>
      <c r="AB2053" s="50"/>
      <c r="AC2053" s="50"/>
      <c r="AD2053" s="50"/>
      <c r="AE2053" s="50"/>
      <c r="AG2053" s="61"/>
      <c r="AN2053" s="50"/>
      <c r="AO2053" s="50"/>
      <c r="AP2053" s="50"/>
      <c r="AQ2053" s="50"/>
      <c r="AR2053" s="50"/>
      <c r="AS2053" s="50"/>
      <c r="AT2053" s="50"/>
      <c r="AU2053" s="50"/>
    </row>
    <row r="2054" spans="3:47" x14ac:dyDescent="0.2">
      <c r="C2054" s="6"/>
      <c r="D2054" s="6"/>
      <c r="AA2054" s="50"/>
      <c r="AB2054" s="50"/>
      <c r="AC2054" s="50"/>
      <c r="AD2054" s="50"/>
      <c r="AE2054" s="50"/>
      <c r="AG2054" s="61"/>
      <c r="AN2054" s="50"/>
      <c r="AO2054" s="50"/>
      <c r="AP2054" s="50"/>
      <c r="AQ2054" s="50"/>
      <c r="AR2054" s="50"/>
      <c r="AS2054" s="50"/>
      <c r="AT2054" s="50"/>
      <c r="AU2054" s="50"/>
    </row>
    <row r="2055" spans="3:47" x14ac:dyDescent="0.2">
      <c r="C2055" s="6"/>
      <c r="D2055" s="6"/>
      <c r="AA2055" s="50"/>
      <c r="AB2055" s="50"/>
      <c r="AC2055" s="50"/>
      <c r="AD2055" s="50"/>
      <c r="AE2055" s="50"/>
      <c r="AG2055" s="61"/>
      <c r="AN2055" s="50"/>
      <c r="AO2055" s="50"/>
      <c r="AP2055" s="50"/>
      <c r="AQ2055" s="50"/>
      <c r="AR2055" s="50"/>
      <c r="AS2055" s="50"/>
      <c r="AT2055" s="50"/>
      <c r="AU2055" s="50"/>
    </row>
    <row r="2056" spans="3:47" x14ac:dyDescent="0.2">
      <c r="C2056" s="6"/>
      <c r="D2056" s="6"/>
      <c r="AA2056" s="50"/>
      <c r="AB2056" s="50"/>
      <c r="AC2056" s="50"/>
      <c r="AD2056" s="50"/>
      <c r="AE2056" s="50"/>
      <c r="AG2056" s="61"/>
      <c r="AN2056" s="50"/>
      <c r="AO2056" s="50"/>
      <c r="AP2056" s="50"/>
      <c r="AQ2056" s="50"/>
      <c r="AR2056" s="50"/>
      <c r="AS2056" s="50"/>
      <c r="AT2056" s="50"/>
      <c r="AU2056" s="50"/>
    </row>
    <row r="2057" spans="3:47" x14ac:dyDescent="0.2">
      <c r="C2057" s="6"/>
      <c r="D2057" s="6"/>
      <c r="AA2057" s="50"/>
      <c r="AB2057" s="50"/>
      <c r="AC2057" s="50"/>
      <c r="AD2057" s="50"/>
      <c r="AE2057" s="50"/>
      <c r="AG2057" s="61"/>
      <c r="AN2057" s="50"/>
      <c r="AO2057" s="50"/>
      <c r="AP2057" s="50"/>
      <c r="AQ2057" s="50"/>
      <c r="AR2057" s="50"/>
      <c r="AS2057" s="50"/>
      <c r="AT2057" s="50"/>
      <c r="AU2057" s="50"/>
    </row>
    <row r="2058" spans="3:47" x14ac:dyDescent="0.2">
      <c r="C2058" s="6"/>
      <c r="D2058" s="6"/>
      <c r="AA2058" s="50"/>
      <c r="AB2058" s="50"/>
      <c r="AC2058" s="50"/>
      <c r="AD2058" s="50"/>
      <c r="AE2058" s="50"/>
      <c r="AG2058" s="61"/>
      <c r="AN2058" s="50"/>
      <c r="AO2058" s="50"/>
      <c r="AP2058" s="50"/>
      <c r="AQ2058" s="50"/>
      <c r="AR2058" s="50"/>
      <c r="AS2058" s="50"/>
      <c r="AT2058" s="50"/>
      <c r="AU2058" s="50"/>
    </row>
    <row r="2059" spans="3:47" x14ac:dyDescent="0.2">
      <c r="C2059" s="6"/>
      <c r="D2059" s="6"/>
      <c r="AA2059" s="50"/>
      <c r="AB2059" s="50"/>
      <c r="AC2059" s="50"/>
      <c r="AD2059" s="50"/>
      <c r="AE2059" s="50"/>
      <c r="AG2059" s="61"/>
      <c r="AN2059" s="50"/>
      <c r="AO2059" s="50"/>
      <c r="AP2059" s="50"/>
      <c r="AQ2059" s="50"/>
      <c r="AR2059" s="50"/>
      <c r="AS2059" s="50"/>
      <c r="AT2059" s="50"/>
      <c r="AU2059" s="50"/>
    </row>
    <row r="2060" spans="3:47" x14ac:dyDescent="0.2">
      <c r="C2060" s="6"/>
      <c r="D2060" s="6"/>
      <c r="AA2060" s="50"/>
      <c r="AB2060" s="50"/>
      <c r="AC2060" s="50"/>
      <c r="AD2060" s="50"/>
      <c r="AE2060" s="50"/>
      <c r="AG2060" s="61"/>
      <c r="AN2060" s="50"/>
      <c r="AO2060" s="50"/>
      <c r="AP2060" s="50"/>
      <c r="AQ2060" s="50"/>
      <c r="AR2060" s="50"/>
      <c r="AS2060" s="50"/>
      <c r="AT2060" s="50"/>
      <c r="AU2060" s="50"/>
    </row>
    <row r="2061" spans="3:47" x14ac:dyDescent="0.2">
      <c r="C2061" s="6"/>
      <c r="D2061" s="6"/>
      <c r="AA2061" s="50"/>
      <c r="AB2061" s="50"/>
      <c r="AC2061" s="50"/>
      <c r="AD2061" s="50"/>
      <c r="AE2061" s="50"/>
      <c r="AG2061" s="61"/>
      <c r="AN2061" s="50"/>
      <c r="AO2061" s="50"/>
      <c r="AP2061" s="50"/>
      <c r="AQ2061" s="50"/>
      <c r="AR2061" s="50"/>
      <c r="AS2061" s="50"/>
      <c r="AT2061" s="50"/>
      <c r="AU2061" s="50"/>
    </row>
    <row r="2062" spans="3:47" x14ac:dyDescent="0.2">
      <c r="C2062" s="6"/>
      <c r="D2062" s="6"/>
      <c r="AA2062" s="50"/>
      <c r="AB2062" s="50"/>
      <c r="AC2062" s="50"/>
      <c r="AD2062" s="50"/>
      <c r="AE2062" s="50"/>
      <c r="AG2062" s="61"/>
      <c r="AN2062" s="50"/>
      <c r="AO2062" s="50"/>
      <c r="AP2062" s="50"/>
      <c r="AQ2062" s="50"/>
      <c r="AR2062" s="50"/>
      <c r="AS2062" s="50"/>
      <c r="AT2062" s="50"/>
      <c r="AU2062" s="50"/>
    </row>
    <row r="2063" spans="3:47" x14ac:dyDescent="0.2">
      <c r="C2063" s="6"/>
      <c r="D2063" s="6"/>
      <c r="AA2063" s="50"/>
      <c r="AB2063" s="50"/>
      <c r="AC2063" s="50"/>
      <c r="AD2063" s="50"/>
      <c r="AE2063" s="50"/>
      <c r="AG2063" s="61"/>
      <c r="AN2063" s="50"/>
      <c r="AO2063" s="50"/>
      <c r="AP2063" s="50"/>
      <c r="AQ2063" s="50"/>
      <c r="AR2063" s="50"/>
      <c r="AS2063" s="50"/>
      <c r="AT2063" s="50"/>
      <c r="AU2063" s="50"/>
    </row>
    <row r="2064" spans="3:47" x14ac:dyDescent="0.2">
      <c r="C2064" s="6"/>
      <c r="D2064" s="6"/>
      <c r="AA2064" s="50"/>
      <c r="AB2064" s="50"/>
      <c r="AC2064" s="50"/>
      <c r="AD2064" s="50"/>
      <c r="AE2064" s="50"/>
      <c r="AG2064" s="61"/>
      <c r="AN2064" s="50"/>
      <c r="AO2064" s="50"/>
      <c r="AP2064" s="50"/>
      <c r="AQ2064" s="50"/>
      <c r="AR2064" s="50"/>
      <c r="AS2064" s="50"/>
      <c r="AT2064" s="50"/>
      <c r="AU2064" s="50"/>
    </row>
    <row r="2065" spans="3:47" x14ac:dyDescent="0.2">
      <c r="C2065" s="6"/>
      <c r="D2065" s="6"/>
      <c r="AA2065" s="50"/>
      <c r="AB2065" s="50"/>
      <c r="AC2065" s="50"/>
      <c r="AD2065" s="50"/>
      <c r="AE2065" s="50"/>
      <c r="AG2065" s="61"/>
      <c r="AN2065" s="50"/>
      <c r="AO2065" s="50"/>
      <c r="AP2065" s="50"/>
      <c r="AQ2065" s="50"/>
      <c r="AR2065" s="50"/>
      <c r="AS2065" s="50"/>
      <c r="AT2065" s="50"/>
      <c r="AU2065" s="50"/>
    </row>
    <row r="2066" spans="3:47" x14ac:dyDescent="0.2">
      <c r="C2066" s="6"/>
      <c r="D2066" s="6"/>
      <c r="AA2066" s="50"/>
      <c r="AB2066" s="50"/>
      <c r="AC2066" s="50"/>
      <c r="AD2066" s="50"/>
      <c r="AE2066" s="50"/>
      <c r="AG2066" s="61"/>
      <c r="AN2066" s="50"/>
      <c r="AO2066" s="50"/>
      <c r="AP2066" s="50"/>
      <c r="AQ2066" s="50"/>
      <c r="AR2066" s="50"/>
      <c r="AS2066" s="50"/>
      <c r="AT2066" s="50"/>
      <c r="AU2066" s="50"/>
    </row>
    <row r="2067" spans="3:47" x14ac:dyDescent="0.2">
      <c r="C2067" s="6"/>
      <c r="D2067" s="6"/>
      <c r="AA2067" s="50"/>
      <c r="AB2067" s="50"/>
      <c r="AC2067" s="50"/>
      <c r="AD2067" s="50"/>
      <c r="AE2067" s="50"/>
      <c r="AG2067" s="61"/>
      <c r="AN2067" s="50"/>
      <c r="AO2067" s="50"/>
      <c r="AP2067" s="50"/>
      <c r="AQ2067" s="50"/>
      <c r="AR2067" s="50"/>
      <c r="AS2067" s="50"/>
      <c r="AT2067" s="50"/>
      <c r="AU2067" s="50"/>
    </row>
    <row r="2068" spans="3:47" x14ac:dyDescent="0.2">
      <c r="C2068" s="6"/>
      <c r="D2068" s="6"/>
      <c r="AA2068" s="50"/>
      <c r="AB2068" s="50"/>
      <c r="AC2068" s="50"/>
      <c r="AD2068" s="50"/>
      <c r="AE2068" s="50"/>
      <c r="AG2068" s="61"/>
      <c r="AN2068" s="50"/>
      <c r="AO2068" s="50"/>
      <c r="AP2068" s="50"/>
      <c r="AQ2068" s="50"/>
      <c r="AR2068" s="50"/>
      <c r="AS2068" s="50"/>
      <c r="AT2068" s="50"/>
      <c r="AU2068" s="50"/>
    </row>
    <row r="2069" spans="3:47" x14ac:dyDescent="0.2">
      <c r="C2069" s="6"/>
      <c r="D2069" s="6"/>
      <c r="AA2069" s="50"/>
      <c r="AB2069" s="50"/>
      <c r="AC2069" s="50"/>
      <c r="AD2069" s="50"/>
      <c r="AE2069" s="50"/>
      <c r="AG2069" s="61"/>
      <c r="AN2069" s="50"/>
      <c r="AO2069" s="50"/>
      <c r="AP2069" s="50"/>
      <c r="AQ2069" s="50"/>
      <c r="AR2069" s="50"/>
      <c r="AS2069" s="50"/>
      <c r="AT2069" s="50"/>
      <c r="AU2069" s="50"/>
    </row>
    <row r="2070" spans="3:47" x14ac:dyDescent="0.2">
      <c r="C2070" s="6"/>
      <c r="D2070" s="6"/>
      <c r="AA2070" s="50"/>
      <c r="AB2070" s="50"/>
      <c r="AC2070" s="50"/>
      <c r="AD2070" s="50"/>
      <c r="AE2070" s="50"/>
      <c r="AG2070" s="61"/>
      <c r="AN2070" s="50"/>
      <c r="AO2070" s="50"/>
      <c r="AP2070" s="50"/>
      <c r="AQ2070" s="50"/>
      <c r="AR2070" s="50"/>
      <c r="AS2070" s="50"/>
      <c r="AT2070" s="50"/>
      <c r="AU2070" s="50"/>
    </row>
    <row r="2071" spans="3:47" x14ac:dyDescent="0.2">
      <c r="C2071" s="6"/>
      <c r="D2071" s="6"/>
      <c r="AA2071" s="50"/>
      <c r="AB2071" s="50"/>
      <c r="AC2071" s="50"/>
      <c r="AD2071" s="50"/>
      <c r="AE2071" s="50"/>
      <c r="AF2071" s="62"/>
      <c r="AG2071" s="61"/>
      <c r="AN2071" s="50"/>
      <c r="AO2071" s="50"/>
      <c r="AP2071" s="50"/>
      <c r="AQ2071" s="50"/>
      <c r="AR2071" s="50"/>
      <c r="AS2071" s="50"/>
      <c r="AT2071" s="50"/>
      <c r="AU2071" s="50"/>
    </row>
    <row r="2072" spans="3:47" x14ac:dyDescent="0.2">
      <c r="C2072" s="6"/>
      <c r="D2072" s="6"/>
      <c r="AA2072" s="50"/>
      <c r="AB2072" s="50"/>
      <c r="AC2072" s="50"/>
      <c r="AD2072" s="50"/>
      <c r="AE2072" s="50"/>
      <c r="AF2072" s="62"/>
      <c r="AG2072" s="61"/>
      <c r="AN2072" s="50"/>
      <c r="AO2072" s="50"/>
      <c r="AP2072" s="50"/>
      <c r="AQ2072" s="50"/>
      <c r="AR2072" s="50"/>
      <c r="AS2072" s="50"/>
      <c r="AT2072" s="50"/>
      <c r="AU2072" s="50"/>
    </row>
    <row r="2073" spans="3:47" x14ac:dyDescent="0.2">
      <c r="C2073" s="6"/>
      <c r="D2073" s="6"/>
      <c r="AA2073" s="50"/>
      <c r="AB2073" s="50"/>
      <c r="AC2073" s="50"/>
      <c r="AD2073" s="50"/>
      <c r="AE2073" s="50"/>
      <c r="AF2073" s="62"/>
      <c r="AG2073" s="61"/>
      <c r="AN2073" s="50"/>
      <c r="AO2073" s="50"/>
      <c r="AP2073" s="50"/>
      <c r="AQ2073" s="50"/>
      <c r="AR2073" s="50"/>
      <c r="AS2073" s="50"/>
      <c r="AT2073" s="50"/>
      <c r="AU2073" s="50"/>
    </row>
    <row r="2074" spans="3:47" x14ac:dyDescent="0.2">
      <c r="C2074" s="6"/>
      <c r="D2074" s="6"/>
      <c r="AA2074" s="50"/>
      <c r="AB2074" s="50"/>
      <c r="AC2074" s="50"/>
      <c r="AD2074" s="50"/>
      <c r="AE2074" s="50"/>
      <c r="AF2074" s="62"/>
      <c r="AG2074" s="61"/>
      <c r="AN2074" s="50"/>
      <c r="AO2074" s="50"/>
      <c r="AP2074" s="50"/>
      <c r="AQ2074" s="50"/>
      <c r="AR2074" s="50"/>
      <c r="AS2074" s="50"/>
      <c r="AT2074" s="50"/>
      <c r="AU2074" s="50"/>
    </row>
    <row r="2075" spans="3:47" x14ac:dyDescent="0.2">
      <c r="C2075" s="6"/>
      <c r="D2075" s="6"/>
      <c r="AA2075" s="50"/>
      <c r="AB2075" s="50"/>
      <c r="AC2075" s="50"/>
      <c r="AD2075" s="50"/>
      <c r="AE2075" s="50"/>
      <c r="AF2075" s="62"/>
      <c r="AG2075" s="61"/>
      <c r="AN2075" s="50"/>
      <c r="AO2075" s="50"/>
      <c r="AP2075" s="50"/>
      <c r="AQ2075" s="50"/>
      <c r="AR2075" s="50"/>
      <c r="AS2075" s="50"/>
      <c r="AT2075" s="50"/>
      <c r="AU2075" s="50"/>
    </row>
    <row r="2076" spans="3:47" x14ac:dyDescent="0.2">
      <c r="C2076" s="6"/>
      <c r="D2076" s="6"/>
      <c r="AA2076" s="50"/>
      <c r="AB2076" s="50"/>
      <c r="AC2076" s="50"/>
      <c r="AD2076" s="50"/>
      <c r="AE2076" s="50"/>
      <c r="AF2076" s="62"/>
      <c r="AG2076" s="61"/>
      <c r="AN2076" s="50"/>
      <c r="AO2076" s="50"/>
      <c r="AP2076" s="50"/>
      <c r="AQ2076" s="50"/>
      <c r="AR2076" s="50"/>
      <c r="AS2076" s="50"/>
      <c r="AT2076" s="50"/>
      <c r="AU2076" s="50"/>
    </row>
    <row r="2077" spans="3:47" x14ac:dyDescent="0.2">
      <c r="C2077" s="6"/>
      <c r="D2077" s="6"/>
      <c r="AA2077" s="50"/>
      <c r="AB2077" s="50"/>
      <c r="AC2077" s="50"/>
      <c r="AD2077" s="50"/>
      <c r="AE2077" s="50"/>
      <c r="AF2077" s="62"/>
      <c r="AG2077" s="61"/>
      <c r="AN2077" s="50"/>
      <c r="AO2077" s="50"/>
      <c r="AP2077" s="50"/>
      <c r="AQ2077" s="50"/>
      <c r="AR2077" s="50"/>
      <c r="AS2077" s="50"/>
      <c r="AT2077" s="50"/>
      <c r="AU2077" s="50"/>
    </row>
    <row r="2078" spans="3:47" x14ac:dyDescent="0.2">
      <c r="C2078" s="6"/>
      <c r="D2078" s="6"/>
      <c r="AA2078" s="50"/>
      <c r="AB2078" s="50"/>
      <c r="AC2078" s="50"/>
      <c r="AD2078" s="50"/>
      <c r="AE2078" s="50"/>
      <c r="AF2078" s="62"/>
      <c r="AG2078" s="61"/>
      <c r="AN2078" s="50"/>
      <c r="AO2078" s="50"/>
      <c r="AP2078" s="50"/>
      <c r="AQ2078" s="50"/>
      <c r="AR2078" s="50"/>
      <c r="AS2078" s="50"/>
      <c r="AT2078" s="50"/>
      <c r="AU2078" s="50"/>
    </row>
    <row r="2079" spans="3:47" x14ac:dyDescent="0.2">
      <c r="C2079" s="6"/>
      <c r="D2079" s="6"/>
      <c r="AA2079" s="50"/>
      <c r="AB2079" s="50"/>
      <c r="AC2079" s="50"/>
      <c r="AD2079" s="50"/>
      <c r="AE2079" s="50"/>
      <c r="AF2079" s="62"/>
      <c r="AG2079" s="61"/>
      <c r="AN2079" s="50"/>
      <c r="AO2079" s="50"/>
      <c r="AP2079" s="50"/>
      <c r="AQ2079" s="50"/>
      <c r="AR2079" s="50"/>
      <c r="AS2079" s="50"/>
      <c r="AT2079" s="50"/>
      <c r="AU2079" s="50"/>
    </row>
    <row r="2080" spans="3:47" x14ac:dyDescent="0.2">
      <c r="C2080" s="6"/>
      <c r="D2080" s="6"/>
      <c r="AA2080" s="50"/>
      <c r="AB2080" s="50"/>
      <c r="AC2080" s="50"/>
      <c r="AD2080" s="50"/>
      <c r="AE2080" s="50"/>
      <c r="AF2080" s="62"/>
      <c r="AG2080" s="61"/>
      <c r="AN2080" s="50"/>
      <c r="AO2080" s="50"/>
      <c r="AP2080" s="50"/>
      <c r="AQ2080" s="50"/>
      <c r="AR2080" s="50"/>
      <c r="AS2080" s="50"/>
      <c r="AT2080" s="50"/>
      <c r="AU2080" s="50"/>
    </row>
    <row r="2081" spans="3:47" x14ac:dyDescent="0.2">
      <c r="C2081" s="6"/>
      <c r="D2081" s="6"/>
      <c r="AA2081" s="50"/>
      <c r="AB2081" s="50"/>
      <c r="AC2081" s="50"/>
      <c r="AD2081" s="50"/>
      <c r="AE2081" s="50"/>
      <c r="AF2081" s="62"/>
      <c r="AG2081" s="61"/>
      <c r="AN2081" s="50"/>
      <c r="AO2081" s="50"/>
      <c r="AP2081" s="50"/>
      <c r="AQ2081" s="50"/>
      <c r="AR2081" s="50"/>
      <c r="AS2081" s="50"/>
      <c r="AT2081" s="50"/>
      <c r="AU2081" s="50"/>
    </row>
    <row r="2082" spans="3:47" x14ac:dyDescent="0.2">
      <c r="C2082" s="6"/>
      <c r="D2082" s="6"/>
      <c r="AA2082" s="50"/>
      <c r="AB2082" s="50"/>
      <c r="AC2082" s="50"/>
      <c r="AD2082" s="50"/>
      <c r="AE2082" s="50"/>
      <c r="AF2082" s="62"/>
      <c r="AG2082" s="61"/>
      <c r="AN2082" s="50"/>
      <c r="AO2082" s="50"/>
      <c r="AP2082" s="50"/>
      <c r="AQ2082" s="50"/>
      <c r="AR2082" s="50"/>
      <c r="AS2082" s="50"/>
      <c r="AT2082" s="50"/>
      <c r="AU2082" s="50"/>
    </row>
    <row r="2083" spans="3:47" x14ac:dyDescent="0.2">
      <c r="C2083" s="6"/>
      <c r="D2083" s="6"/>
      <c r="AA2083" s="50"/>
      <c r="AB2083" s="50"/>
      <c r="AC2083" s="50"/>
      <c r="AD2083" s="50"/>
      <c r="AE2083" s="50"/>
      <c r="AF2083" s="62"/>
      <c r="AG2083" s="61"/>
      <c r="AN2083" s="50"/>
      <c r="AO2083" s="50"/>
      <c r="AP2083" s="50"/>
      <c r="AQ2083" s="50"/>
      <c r="AR2083" s="50"/>
      <c r="AS2083" s="50"/>
      <c r="AT2083" s="50"/>
      <c r="AU2083" s="50"/>
    </row>
    <row r="2084" spans="3:47" x14ac:dyDescent="0.2">
      <c r="C2084" s="6"/>
      <c r="D2084" s="6"/>
      <c r="AA2084" s="50"/>
      <c r="AB2084" s="50"/>
      <c r="AC2084" s="50"/>
      <c r="AD2084" s="50"/>
      <c r="AE2084" s="50"/>
      <c r="AF2084" s="62"/>
      <c r="AG2084" s="61"/>
      <c r="AN2084" s="50"/>
      <c r="AO2084" s="50"/>
      <c r="AP2084" s="50"/>
      <c r="AQ2084" s="50"/>
      <c r="AR2084" s="50"/>
      <c r="AS2084" s="50"/>
      <c r="AT2084" s="50"/>
      <c r="AU2084" s="50"/>
    </row>
    <row r="2085" spans="3:47" x14ac:dyDescent="0.2">
      <c r="C2085" s="6"/>
      <c r="D2085" s="6"/>
      <c r="AA2085" s="50"/>
      <c r="AB2085" s="50"/>
      <c r="AC2085" s="50"/>
      <c r="AD2085" s="50"/>
      <c r="AE2085" s="50"/>
      <c r="AF2085" s="62"/>
      <c r="AG2085" s="61"/>
      <c r="AN2085" s="50"/>
      <c r="AO2085" s="50"/>
      <c r="AP2085" s="50"/>
      <c r="AQ2085" s="50"/>
      <c r="AR2085" s="50"/>
      <c r="AS2085" s="50"/>
      <c r="AT2085" s="50"/>
      <c r="AU2085" s="50"/>
    </row>
    <row r="2086" spans="3:47" x14ac:dyDescent="0.2">
      <c r="C2086" s="6"/>
      <c r="D2086" s="6"/>
      <c r="AA2086" s="50"/>
      <c r="AB2086" s="50"/>
      <c r="AC2086" s="50"/>
      <c r="AD2086" s="50"/>
      <c r="AE2086" s="50"/>
      <c r="AF2086" s="62"/>
      <c r="AG2086" s="61"/>
      <c r="AN2086" s="50"/>
      <c r="AO2086" s="50"/>
      <c r="AP2086" s="50"/>
      <c r="AQ2086" s="50"/>
      <c r="AR2086" s="50"/>
      <c r="AS2086" s="50"/>
      <c r="AT2086" s="50"/>
      <c r="AU2086" s="50"/>
    </row>
    <row r="2087" spans="3:47" x14ac:dyDescent="0.2">
      <c r="C2087" s="6"/>
      <c r="D2087" s="6"/>
      <c r="AA2087" s="50"/>
      <c r="AB2087" s="50"/>
      <c r="AC2087" s="50"/>
      <c r="AD2087" s="50"/>
      <c r="AE2087" s="50"/>
      <c r="AF2087" s="62"/>
      <c r="AG2087" s="61"/>
      <c r="AN2087" s="50"/>
      <c r="AO2087" s="50"/>
      <c r="AP2087" s="50"/>
      <c r="AQ2087" s="50"/>
      <c r="AR2087" s="50"/>
      <c r="AS2087" s="50"/>
      <c r="AT2087" s="50"/>
      <c r="AU2087" s="50"/>
    </row>
    <row r="2088" spans="3:47" x14ac:dyDescent="0.2">
      <c r="C2088" s="6"/>
      <c r="D2088" s="6"/>
      <c r="AA2088" s="50"/>
      <c r="AB2088" s="50"/>
      <c r="AC2088" s="50"/>
      <c r="AD2088" s="50"/>
      <c r="AE2088" s="50"/>
      <c r="AF2088" s="62"/>
      <c r="AG2088" s="61"/>
      <c r="AN2088" s="50"/>
      <c r="AO2088" s="50"/>
      <c r="AP2088" s="50"/>
      <c r="AQ2088" s="50"/>
      <c r="AR2088" s="50"/>
      <c r="AS2088" s="50"/>
      <c r="AT2088" s="50"/>
      <c r="AU2088" s="50"/>
    </row>
    <row r="2089" spans="3:47" x14ac:dyDescent="0.2">
      <c r="C2089" s="6"/>
      <c r="D2089" s="6"/>
      <c r="AA2089" s="50"/>
      <c r="AB2089" s="50"/>
      <c r="AC2089" s="50"/>
      <c r="AD2089" s="50"/>
      <c r="AE2089" s="50"/>
      <c r="AF2089" s="62"/>
      <c r="AG2089" s="61"/>
      <c r="AN2089" s="50"/>
      <c r="AO2089" s="50"/>
      <c r="AP2089" s="50"/>
      <c r="AQ2089" s="50"/>
      <c r="AR2089" s="50"/>
      <c r="AS2089" s="50"/>
      <c r="AT2089" s="50"/>
      <c r="AU2089" s="50"/>
    </row>
    <row r="2090" spans="3:47" x14ac:dyDescent="0.2">
      <c r="C2090" s="6"/>
      <c r="D2090" s="6"/>
      <c r="AA2090" s="50"/>
      <c r="AB2090" s="50"/>
      <c r="AC2090" s="50"/>
      <c r="AD2090" s="50"/>
      <c r="AE2090" s="50"/>
      <c r="AF2090" s="62"/>
      <c r="AG2090" s="61"/>
      <c r="AN2090" s="50"/>
      <c r="AO2090" s="50"/>
      <c r="AP2090" s="50"/>
      <c r="AQ2090" s="50"/>
      <c r="AR2090" s="50"/>
      <c r="AS2090" s="50"/>
      <c r="AT2090" s="50"/>
      <c r="AU2090" s="50"/>
    </row>
    <row r="2091" spans="3:47" x14ac:dyDescent="0.2">
      <c r="C2091" s="6"/>
      <c r="D2091" s="6"/>
      <c r="AA2091" s="50"/>
      <c r="AB2091" s="50"/>
      <c r="AC2091" s="50"/>
      <c r="AD2091" s="50"/>
      <c r="AE2091" s="50"/>
      <c r="AF2091" s="62"/>
      <c r="AG2091" s="61"/>
      <c r="AN2091" s="50"/>
      <c r="AO2091" s="50"/>
      <c r="AP2091" s="50"/>
      <c r="AQ2091" s="50"/>
      <c r="AR2091" s="50"/>
      <c r="AS2091" s="50"/>
      <c r="AT2091" s="50"/>
      <c r="AU2091" s="50"/>
    </row>
    <row r="2092" spans="3:47" x14ac:dyDescent="0.2">
      <c r="C2092" s="6"/>
      <c r="D2092" s="6"/>
      <c r="AA2092" s="50"/>
      <c r="AB2092" s="50"/>
      <c r="AC2092" s="50"/>
      <c r="AD2092" s="50"/>
      <c r="AE2092" s="50"/>
      <c r="AF2092" s="62"/>
      <c r="AG2092" s="61"/>
      <c r="AN2092" s="50"/>
      <c r="AO2092" s="50"/>
      <c r="AP2092" s="50"/>
      <c r="AQ2092" s="50"/>
      <c r="AR2092" s="50"/>
      <c r="AS2092" s="50"/>
      <c r="AT2092" s="50"/>
      <c r="AU2092" s="50"/>
    </row>
    <row r="2093" spans="3:47" x14ac:dyDescent="0.2">
      <c r="C2093" s="6"/>
      <c r="D2093" s="6"/>
      <c r="AA2093" s="50"/>
      <c r="AB2093" s="50"/>
      <c r="AC2093" s="50"/>
      <c r="AD2093" s="50"/>
      <c r="AE2093" s="50"/>
      <c r="AF2093" s="62"/>
      <c r="AG2093" s="61"/>
      <c r="AN2093" s="50"/>
      <c r="AO2093" s="50"/>
      <c r="AP2093" s="50"/>
      <c r="AQ2093" s="50"/>
      <c r="AR2093" s="50"/>
      <c r="AS2093" s="50"/>
      <c r="AT2093" s="50"/>
      <c r="AU2093" s="50"/>
    </row>
    <row r="2094" spans="3:47" x14ac:dyDescent="0.2">
      <c r="C2094" s="6"/>
      <c r="D2094" s="6"/>
      <c r="AA2094" s="50"/>
      <c r="AB2094" s="50"/>
      <c r="AC2094" s="50"/>
      <c r="AD2094" s="50"/>
      <c r="AE2094" s="50"/>
      <c r="AF2094" s="62"/>
      <c r="AG2094" s="61"/>
      <c r="AN2094" s="50"/>
      <c r="AO2094" s="50"/>
      <c r="AP2094" s="50"/>
      <c r="AQ2094" s="50"/>
      <c r="AR2094" s="50"/>
      <c r="AS2094" s="50"/>
      <c r="AT2094" s="50"/>
      <c r="AU2094" s="50"/>
    </row>
    <row r="2095" spans="3:47" x14ac:dyDescent="0.2">
      <c r="C2095" s="6"/>
      <c r="D2095" s="6"/>
      <c r="AA2095" s="50"/>
      <c r="AB2095" s="50"/>
      <c r="AC2095" s="50"/>
      <c r="AD2095" s="50"/>
      <c r="AE2095" s="50"/>
      <c r="AF2095" s="62"/>
      <c r="AG2095" s="61"/>
      <c r="AN2095" s="50"/>
      <c r="AO2095" s="50"/>
      <c r="AP2095" s="50"/>
      <c r="AQ2095" s="50"/>
      <c r="AR2095" s="50"/>
      <c r="AS2095" s="50"/>
      <c r="AT2095" s="50"/>
      <c r="AU2095" s="50"/>
    </row>
    <row r="2096" spans="3:47" x14ac:dyDescent="0.2">
      <c r="C2096" s="6"/>
      <c r="D2096" s="6"/>
      <c r="AA2096" s="50"/>
      <c r="AB2096" s="50"/>
      <c r="AC2096" s="50"/>
      <c r="AD2096" s="50"/>
      <c r="AE2096" s="50"/>
      <c r="AF2096" s="62"/>
      <c r="AG2096" s="61"/>
      <c r="AN2096" s="50"/>
      <c r="AO2096" s="50"/>
      <c r="AP2096" s="50"/>
      <c r="AQ2096" s="50"/>
      <c r="AR2096" s="50"/>
      <c r="AS2096" s="50"/>
      <c r="AT2096" s="50"/>
      <c r="AU2096" s="50"/>
    </row>
    <row r="2097" spans="3:47" x14ac:dyDescent="0.2">
      <c r="C2097" s="6"/>
      <c r="D2097" s="6"/>
      <c r="AA2097" s="50"/>
      <c r="AB2097" s="50"/>
      <c r="AC2097" s="50"/>
      <c r="AD2097" s="50"/>
      <c r="AE2097" s="50"/>
      <c r="AF2097" s="62"/>
      <c r="AG2097" s="61"/>
      <c r="AN2097" s="50"/>
      <c r="AO2097" s="50"/>
      <c r="AP2097" s="50"/>
      <c r="AQ2097" s="50"/>
      <c r="AR2097" s="50"/>
      <c r="AS2097" s="50"/>
      <c r="AT2097" s="50"/>
      <c r="AU2097" s="50"/>
    </row>
    <row r="2098" spans="3:47" x14ac:dyDescent="0.2">
      <c r="C2098" s="6"/>
      <c r="D2098" s="6"/>
      <c r="AA2098" s="50"/>
      <c r="AB2098" s="50"/>
      <c r="AC2098" s="50"/>
      <c r="AD2098" s="50"/>
      <c r="AE2098" s="50"/>
      <c r="AF2098" s="62"/>
      <c r="AG2098" s="61"/>
      <c r="AN2098" s="50"/>
      <c r="AO2098" s="50"/>
      <c r="AP2098" s="50"/>
      <c r="AQ2098" s="50"/>
      <c r="AR2098" s="50"/>
      <c r="AS2098" s="50"/>
      <c r="AT2098" s="50"/>
      <c r="AU2098" s="50"/>
    </row>
    <row r="2099" spans="3:47" x14ac:dyDescent="0.2">
      <c r="C2099" s="6"/>
      <c r="D2099" s="6"/>
      <c r="AA2099" s="50"/>
      <c r="AB2099" s="50"/>
      <c r="AC2099" s="50"/>
      <c r="AD2099" s="50"/>
      <c r="AE2099" s="50"/>
      <c r="AF2099" s="62"/>
      <c r="AG2099" s="61"/>
      <c r="AN2099" s="50"/>
      <c r="AO2099" s="50"/>
      <c r="AP2099" s="50"/>
      <c r="AQ2099" s="50"/>
      <c r="AR2099" s="50"/>
      <c r="AS2099" s="50"/>
      <c r="AT2099" s="50"/>
      <c r="AU2099" s="50"/>
    </row>
    <row r="2100" spans="3:47" x14ac:dyDescent="0.2">
      <c r="C2100" s="6"/>
      <c r="D2100" s="6"/>
      <c r="AA2100" s="50"/>
      <c r="AB2100" s="50"/>
      <c r="AC2100" s="50"/>
      <c r="AD2100" s="50"/>
      <c r="AE2100" s="50"/>
      <c r="AF2100" s="62"/>
      <c r="AG2100" s="61"/>
      <c r="AN2100" s="50"/>
      <c r="AO2100" s="50"/>
      <c r="AP2100" s="50"/>
      <c r="AQ2100" s="50"/>
      <c r="AR2100" s="50"/>
      <c r="AS2100" s="50"/>
      <c r="AT2100" s="50"/>
      <c r="AU2100" s="50"/>
    </row>
    <row r="2101" spans="3:47" x14ac:dyDescent="0.2">
      <c r="C2101" s="6"/>
      <c r="D2101" s="6"/>
      <c r="AA2101" s="50"/>
      <c r="AB2101" s="50"/>
      <c r="AC2101" s="50"/>
      <c r="AD2101" s="50"/>
      <c r="AE2101" s="50"/>
      <c r="AF2101" s="62"/>
      <c r="AG2101" s="61"/>
      <c r="AN2101" s="50"/>
      <c r="AO2101" s="50"/>
      <c r="AP2101" s="50"/>
      <c r="AQ2101" s="50"/>
      <c r="AR2101" s="50"/>
      <c r="AS2101" s="50"/>
      <c r="AT2101" s="50"/>
      <c r="AU2101" s="50"/>
    </row>
    <row r="2102" spans="3:47" x14ac:dyDescent="0.2">
      <c r="C2102" s="6"/>
      <c r="D2102" s="6"/>
      <c r="AA2102" s="50"/>
      <c r="AB2102" s="50"/>
      <c r="AC2102" s="50"/>
      <c r="AD2102" s="50"/>
      <c r="AE2102" s="50"/>
      <c r="AF2102" s="62"/>
      <c r="AG2102" s="61"/>
      <c r="AN2102" s="50"/>
      <c r="AO2102" s="50"/>
      <c r="AP2102" s="50"/>
      <c r="AQ2102" s="50"/>
      <c r="AR2102" s="50"/>
      <c r="AS2102" s="50"/>
      <c r="AT2102" s="50"/>
      <c r="AU2102" s="50"/>
    </row>
    <row r="2103" spans="3:47" x14ac:dyDescent="0.2">
      <c r="C2103" s="6"/>
      <c r="D2103" s="6"/>
      <c r="AA2103" s="50"/>
      <c r="AB2103" s="50"/>
      <c r="AC2103" s="50"/>
      <c r="AD2103" s="50"/>
      <c r="AE2103" s="50"/>
      <c r="AF2103" s="62"/>
      <c r="AG2103" s="61"/>
      <c r="AN2103" s="50"/>
      <c r="AO2103" s="50"/>
      <c r="AP2103" s="50"/>
      <c r="AQ2103" s="50"/>
      <c r="AR2103" s="50"/>
      <c r="AS2103" s="50"/>
      <c r="AT2103" s="50"/>
      <c r="AU2103" s="50"/>
    </row>
    <row r="2104" spans="3:47" x14ac:dyDescent="0.2">
      <c r="C2104" s="6"/>
      <c r="D2104" s="6"/>
      <c r="AA2104" s="50"/>
      <c r="AB2104" s="50"/>
      <c r="AC2104" s="50"/>
      <c r="AD2104" s="50"/>
      <c r="AE2104" s="50"/>
      <c r="AF2104" s="62"/>
      <c r="AG2104" s="61"/>
      <c r="AN2104" s="50"/>
      <c r="AO2104" s="50"/>
      <c r="AP2104" s="50"/>
      <c r="AQ2104" s="50"/>
      <c r="AR2104" s="50"/>
      <c r="AS2104" s="50"/>
      <c r="AT2104" s="50"/>
      <c r="AU2104" s="50"/>
    </row>
    <row r="2105" spans="3:47" x14ac:dyDescent="0.2">
      <c r="C2105" s="6"/>
      <c r="D2105" s="6"/>
      <c r="AA2105" s="50"/>
      <c r="AB2105" s="50"/>
      <c r="AC2105" s="50"/>
      <c r="AD2105" s="50"/>
      <c r="AE2105" s="50"/>
      <c r="AF2105" s="62"/>
      <c r="AG2105" s="61"/>
      <c r="AN2105" s="50"/>
      <c r="AO2105" s="50"/>
      <c r="AP2105" s="50"/>
      <c r="AQ2105" s="50"/>
      <c r="AR2105" s="50"/>
      <c r="AS2105" s="50"/>
      <c r="AT2105" s="50"/>
      <c r="AU2105" s="50"/>
    </row>
    <row r="2106" spans="3:47" x14ac:dyDescent="0.2">
      <c r="C2106" s="6"/>
      <c r="D2106" s="6"/>
      <c r="AA2106" s="50"/>
      <c r="AB2106" s="50"/>
      <c r="AC2106" s="50"/>
      <c r="AD2106" s="50"/>
      <c r="AE2106" s="50"/>
      <c r="AF2106" s="62"/>
      <c r="AG2106" s="61"/>
      <c r="AN2106" s="50"/>
      <c r="AO2106" s="50"/>
      <c r="AP2106" s="50"/>
      <c r="AQ2106" s="50"/>
      <c r="AR2106" s="50"/>
      <c r="AS2106" s="50"/>
      <c r="AT2106" s="50"/>
      <c r="AU2106" s="50"/>
    </row>
    <row r="2107" spans="3:47" x14ac:dyDescent="0.2">
      <c r="C2107" s="6"/>
      <c r="D2107" s="6"/>
      <c r="AA2107" s="50"/>
      <c r="AB2107" s="50"/>
      <c r="AC2107" s="50"/>
      <c r="AD2107" s="50"/>
      <c r="AE2107" s="50"/>
      <c r="AF2107" s="62"/>
      <c r="AG2107" s="61"/>
      <c r="AN2107" s="50"/>
      <c r="AO2107" s="50"/>
      <c r="AP2107" s="50"/>
      <c r="AQ2107" s="50"/>
      <c r="AR2107" s="50"/>
      <c r="AS2107" s="50"/>
      <c r="AT2107" s="50"/>
      <c r="AU2107" s="50"/>
    </row>
    <row r="2108" spans="3:47" x14ac:dyDescent="0.2">
      <c r="C2108" s="6"/>
      <c r="D2108" s="6"/>
      <c r="AA2108" s="50"/>
      <c r="AB2108" s="50"/>
      <c r="AC2108" s="50"/>
      <c r="AD2108" s="50"/>
      <c r="AE2108" s="50"/>
      <c r="AF2108" s="62"/>
      <c r="AG2108" s="61"/>
      <c r="AN2108" s="50"/>
      <c r="AO2108" s="50"/>
      <c r="AP2108" s="50"/>
      <c r="AQ2108" s="50"/>
      <c r="AR2108" s="50"/>
      <c r="AS2108" s="50"/>
      <c r="AT2108" s="50"/>
      <c r="AU2108" s="50"/>
    </row>
    <row r="2109" spans="3:47" x14ac:dyDescent="0.2">
      <c r="C2109" s="6"/>
      <c r="D2109" s="6"/>
      <c r="AA2109" s="50"/>
      <c r="AB2109" s="50"/>
      <c r="AC2109" s="50"/>
      <c r="AD2109" s="50"/>
      <c r="AE2109" s="50"/>
      <c r="AF2109" s="62"/>
      <c r="AG2109" s="61"/>
      <c r="AN2109" s="50"/>
      <c r="AO2109" s="50"/>
      <c r="AP2109" s="50"/>
      <c r="AQ2109" s="50"/>
      <c r="AR2109" s="50"/>
      <c r="AS2109" s="50"/>
      <c r="AT2109" s="50"/>
      <c r="AU2109" s="50"/>
    </row>
    <row r="2110" spans="3:47" x14ac:dyDescent="0.2">
      <c r="C2110" s="6"/>
      <c r="D2110" s="6"/>
      <c r="AA2110" s="50"/>
      <c r="AB2110" s="50"/>
      <c r="AC2110" s="50"/>
      <c r="AD2110" s="50"/>
      <c r="AE2110" s="50"/>
      <c r="AF2110" s="62"/>
      <c r="AG2110" s="61"/>
      <c r="AN2110" s="50"/>
      <c r="AO2110" s="50"/>
      <c r="AP2110" s="50"/>
      <c r="AQ2110" s="50"/>
      <c r="AR2110" s="50"/>
      <c r="AS2110" s="50"/>
      <c r="AT2110" s="50"/>
      <c r="AU2110" s="50"/>
    </row>
    <row r="2111" spans="3:47" x14ac:dyDescent="0.2">
      <c r="C2111" s="6"/>
      <c r="D2111" s="6"/>
      <c r="AA2111" s="50"/>
      <c r="AB2111" s="50"/>
      <c r="AC2111" s="50"/>
      <c r="AD2111" s="50"/>
      <c r="AE2111" s="50"/>
      <c r="AF2111" s="62"/>
      <c r="AG2111" s="61"/>
      <c r="AN2111" s="50"/>
      <c r="AO2111" s="50"/>
      <c r="AP2111" s="50"/>
      <c r="AQ2111" s="50"/>
      <c r="AR2111" s="50"/>
      <c r="AS2111" s="50"/>
      <c r="AT2111" s="50"/>
      <c r="AU2111" s="50"/>
    </row>
    <row r="2112" spans="3:47" x14ac:dyDescent="0.2">
      <c r="C2112" s="6"/>
      <c r="D2112" s="6"/>
      <c r="AA2112" s="50"/>
      <c r="AB2112" s="50"/>
      <c r="AC2112" s="50"/>
      <c r="AD2112" s="50"/>
      <c r="AE2112" s="50"/>
      <c r="AF2112" s="62"/>
      <c r="AG2112" s="61"/>
      <c r="AN2112" s="50"/>
      <c r="AO2112" s="50"/>
      <c r="AP2112" s="50"/>
      <c r="AQ2112" s="50"/>
      <c r="AR2112" s="50"/>
      <c r="AS2112" s="50"/>
      <c r="AT2112" s="50"/>
      <c r="AU2112" s="50"/>
    </row>
    <row r="2113" spans="3:47" x14ac:dyDescent="0.2">
      <c r="C2113" s="6"/>
      <c r="D2113" s="6"/>
      <c r="AA2113" s="50"/>
      <c r="AB2113" s="50"/>
      <c r="AC2113" s="50"/>
      <c r="AD2113" s="50"/>
      <c r="AE2113" s="50"/>
      <c r="AF2113" s="62"/>
      <c r="AG2113" s="61"/>
      <c r="AN2113" s="50"/>
      <c r="AO2113" s="50"/>
      <c r="AP2113" s="50"/>
      <c r="AQ2113" s="50"/>
      <c r="AR2113" s="50"/>
      <c r="AS2113" s="50"/>
      <c r="AT2113" s="50"/>
      <c r="AU2113" s="50"/>
    </row>
    <row r="2114" spans="3:47" x14ac:dyDescent="0.2">
      <c r="C2114" s="6"/>
      <c r="D2114" s="6"/>
      <c r="AA2114" s="50"/>
      <c r="AB2114" s="50"/>
      <c r="AC2114" s="50"/>
      <c r="AD2114" s="50"/>
      <c r="AE2114" s="50"/>
      <c r="AF2114" s="62"/>
      <c r="AG2114" s="61"/>
      <c r="AN2114" s="50"/>
      <c r="AO2114" s="50"/>
      <c r="AP2114" s="50"/>
      <c r="AQ2114" s="50"/>
      <c r="AR2114" s="50"/>
      <c r="AS2114" s="50"/>
      <c r="AT2114" s="50"/>
      <c r="AU2114" s="50"/>
    </row>
    <row r="2115" spans="3:47" x14ac:dyDescent="0.2">
      <c r="C2115" s="6"/>
      <c r="D2115" s="6"/>
      <c r="AA2115" s="50"/>
      <c r="AB2115" s="50"/>
      <c r="AC2115" s="50"/>
      <c r="AD2115" s="50"/>
      <c r="AE2115" s="50"/>
      <c r="AF2115" s="62"/>
      <c r="AG2115" s="61"/>
      <c r="AN2115" s="50"/>
      <c r="AO2115" s="50"/>
      <c r="AP2115" s="50"/>
      <c r="AQ2115" s="50"/>
      <c r="AR2115" s="50"/>
      <c r="AS2115" s="50"/>
      <c r="AT2115" s="50"/>
      <c r="AU2115" s="50"/>
    </row>
    <row r="2116" spans="3:47" x14ac:dyDescent="0.2">
      <c r="C2116" s="6"/>
      <c r="D2116" s="6"/>
      <c r="AA2116" s="50"/>
      <c r="AB2116" s="50"/>
      <c r="AC2116" s="50"/>
      <c r="AD2116" s="50"/>
      <c r="AE2116" s="50"/>
      <c r="AF2116" s="62"/>
      <c r="AG2116" s="61"/>
      <c r="AN2116" s="50"/>
      <c r="AO2116" s="50"/>
      <c r="AP2116" s="50"/>
      <c r="AQ2116" s="50"/>
      <c r="AR2116" s="50"/>
      <c r="AS2116" s="50"/>
      <c r="AT2116" s="50"/>
      <c r="AU2116" s="50"/>
    </row>
    <row r="2117" spans="3:47" x14ac:dyDescent="0.2">
      <c r="C2117" s="6"/>
      <c r="D2117" s="6"/>
      <c r="AA2117" s="50"/>
      <c r="AB2117" s="50"/>
      <c r="AC2117" s="50"/>
      <c r="AD2117" s="50"/>
      <c r="AE2117" s="50"/>
      <c r="AF2117" s="62"/>
      <c r="AG2117" s="61"/>
      <c r="AN2117" s="50"/>
      <c r="AO2117" s="50"/>
      <c r="AP2117" s="50"/>
      <c r="AQ2117" s="50"/>
      <c r="AR2117" s="50"/>
      <c r="AS2117" s="50"/>
      <c r="AT2117" s="50"/>
      <c r="AU2117" s="50"/>
    </row>
    <row r="2118" spans="3:47" x14ac:dyDescent="0.2">
      <c r="C2118" s="6"/>
      <c r="D2118" s="6"/>
      <c r="AA2118" s="50"/>
      <c r="AB2118" s="50"/>
      <c r="AC2118" s="50"/>
      <c r="AD2118" s="50"/>
      <c r="AE2118" s="50"/>
      <c r="AF2118" s="62"/>
      <c r="AG2118" s="61"/>
      <c r="AN2118" s="50"/>
      <c r="AO2118" s="50"/>
      <c r="AP2118" s="50"/>
      <c r="AQ2118" s="50"/>
      <c r="AR2118" s="50"/>
      <c r="AS2118" s="50"/>
      <c r="AT2118" s="50"/>
      <c r="AU2118" s="50"/>
    </row>
    <row r="2119" spans="3:47" x14ac:dyDescent="0.2">
      <c r="C2119" s="6"/>
      <c r="D2119" s="6"/>
      <c r="AA2119" s="50"/>
      <c r="AB2119" s="50"/>
      <c r="AC2119" s="50"/>
      <c r="AD2119" s="50"/>
      <c r="AE2119" s="50"/>
      <c r="AF2119" s="62"/>
      <c r="AG2119" s="61"/>
      <c r="AN2119" s="50"/>
      <c r="AO2119" s="50"/>
      <c r="AP2119" s="50"/>
      <c r="AQ2119" s="50"/>
      <c r="AR2119" s="50"/>
      <c r="AS2119" s="50"/>
      <c r="AT2119" s="50"/>
      <c r="AU2119" s="50"/>
    </row>
    <row r="2120" spans="3:47" x14ac:dyDescent="0.2">
      <c r="C2120" s="6"/>
      <c r="D2120" s="6"/>
      <c r="AA2120" s="50"/>
      <c r="AB2120" s="50"/>
      <c r="AC2120" s="50"/>
      <c r="AD2120" s="50"/>
      <c r="AE2120" s="50"/>
      <c r="AF2120" s="62"/>
      <c r="AG2120" s="61"/>
      <c r="AN2120" s="50"/>
      <c r="AO2120" s="50"/>
      <c r="AP2120" s="50"/>
      <c r="AQ2120" s="50"/>
      <c r="AR2120" s="50"/>
      <c r="AS2120" s="50"/>
      <c r="AT2120" s="50"/>
      <c r="AU2120" s="50"/>
    </row>
    <row r="2121" spans="3:47" x14ac:dyDescent="0.2">
      <c r="C2121" s="6"/>
      <c r="D2121" s="6"/>
      <c r="AA2121" s="50"/>
      <c r="AB2121" s="50"/>
      <c r="AC2121" s="50"/>
      <c r="AD2121" s="50"/>
      <c r="AE2121" s="50"/>
      <c r="AF2121" s="62"/>
      <c r="AG2121" s="61"/>
      <c r="AN2121" s="50"/>
      <c r="AO2121" s="50"/>
      <c r="AP2121" s="50"/>
      <c r="AQ2121" s="50"/>
      <c r="AR2121" s="50"/>
      <c r="AS2121" s="50"/>
      <c r="AT2121" s="50"/>
      <c r="AU2121" s="50"/>
    </row>
    <row r="2122" spans="3:47" x14ac:dyDescent="0.2">
      <c r="C2122" s="6"/>
      <c r="D2122" s="6"/>
      <c r="AA2122" s="50"/>
      <c r="AB2122" s="50"/>
      <c r="AC2122" s="50"/>
      <c r="AD2122" s="50"/>
      <c r="AE2122" s="50"/>
      <c r="AF2122" s="62"/>
      <c r="AG2122" s="61"/>
      <c r="AN2122" s="50"/>
      <c r="AO2122" s="50"/>
      <c r="AP2122" s="50"/>
      <c r="AQ2122" s="50"/>
      <c r="AR2122" s="50"/>
      <c r="AS2122" s="50"/>
      <c r="AT2122" s="50"/>
      <c r="AU2122" s="50"/>
    </row>
    <row r="2123" spans="3:47" x14ac:dyDescent="0.2">
      <c r="C2123" s="6"/>
      <c r="D2123" s="6"/>
      <c r="AA2123" s="50"/>
      <c r="AB2123" s="50"/>
      <c r="AC2123" s="50"/>
      <c r="AD2123" s="50"/>
      <c r="AE2123" s="50"/>
      <c r="AF2123" s="62"/>
      <c r="AG2123" s="61"/>
      <c r="AN2123" s="50"/>
      <c r="AO2123" s="50"/>
      <c r="AP2123" s="50"/>
      <c r="AQ2123" s="50"/>
      <c r="AR2123" s="50"/>
      <c r="AS2123" s="50"/>
      <c r="AT2123" s="50"/>
      <c r="AU2123" s="50"/>
    </row>
    <row r="2124" spans="3:47" x14ac:dyDescent="0.2">
      <c r="C2124" s="6"/>
      <c r="D2124" s="6"/>
      <c r="AA2124" s="50"/>
      <c r="AB2124" s="50"/>
      <c r="AC2124" s="50"/>
      <c r="AD2124" s="50"/>
      <c r="AE2124" s="50"/>
      <c r="AF2124" s="62"/>
      <c r="AG2124" s="61"/>
      <c r="AN2124" s="50"/>
      <c r="AO2124" s="50"/>
      <c r="AP2124" s="50"/>
      <c r="AQ2124" s="50"/>
      <c r="AR2124" s="50"/>
      <c r="AS2124" s="50"/>
      <c r="AT2124" s="50"/>
      <c r="AU2124" s="50"/>
    </row>
    <row r="2125" spans="3:47" x14ac:dyDescent="0.2">
      <c r="C2125" s="6"/>
      <c r="D2125" s="6"/>
      <c r="AA2125" s="50"/>
      <c r="AB2125" s="50"/>
      <c r="AC2125" s="50"/>
      <c r="AD2125" s="50"/>
      <c r="AE2125" s="50"/>
      <c r="AF2125" s="62"/>
      <c r="AG2125" s="61"/>
      <c r="AN2125" s="50"/>
      <c r="AO2125" s="50"/>
      <c r="AP2125" s="50"/>
      <c r="AQ2125" s="50"/>
      <c r="AR2125" s="50"/>
      <c r="AS2125" s="50"/>
      <c r="AT2125" s="50"/>
      <c r="AU2125" s="50"/>
    </row>
    <row r="2126" spans="3:47" x14ac:dyDescent="0.2">
      <c r="C2126" s="6"/>
      <c r="D2126" s="6"/>
      <c r="AA2126" s="50"/>
      <c r="AB2126" s="50"/>
      <c r="AC2126" s="50"/>
      <c r="AD2126" s="50"/>
      <c r="AE2126" s="50"/>
      <c r="AF2126" s="62"/>
      <c r="AG2126" s="61"/>
      <c r="AN2126" s="50"/>
      <c r="AO2126" s="50"/>
      <c r="AP2126" s="50"/>
      <c r="AQ2126" s="50"/>
      <c r="AR2126" s="50"/>
      <c r="AS2126" s="50"/>
      <c r="AT2126" s="50"/>
      <c r="AU2126" s="50"/>
    </row>
    <row r="2127" spans="3:47" x14ac:dyDescent="0.2">
      <c r="C2127" s="6"/>
      <c r="D2127" s="6"/>
      <c r="AA2127" s="50"/>
      <c r="AB2127" s="50"/>
      <c r="AC2127" s="50"/>
      <c r="AD2127" s="50"/>
      <c r="AE2127" s="50"/>
      <c r="AF2127" s="62"/>
      <c r="AG2127" s="61"/>
      <c r="AN2127" s="50"/>
      <c r="AO2127" s="50"/>
      <c r="AP2127" s="50"/>
      <c r="AQ2127" s="50"/>
      <c r="AR2127" s="50"/>
      <c r="AS2127" s="50"/>
      <c r="AT2127" s="50"/>
      <c r="AU2127" s="50"/>
    </row>
    <row r="2128" spans="3:47" x14ac:dyDescent="0.2">
      <c r="C2128" s="6"/>
      <c r="D2128" s="6"/>
      <c r="AA2128" s="50"/>
      <c r="AB2128" s="50"/>
      <c r="AC2128" s="50"/>
      <c r="AD2128" s="50"/>
      <c r="AE2128" s="50"/>
      <c r="AF2128" s="62"/>
      <c r="AG2128" s="61"/>
      <c r="AN2128" s="50"/>
      <c r="AO2128" s="50"/>
      <c r="AP2128" s="50"/>
      <c r="AQ2128" s="50"/>
      <c r="AR2128" s="50"/>
      <c r="AS2128" s="50"/>
      <c r="AT2128" s="50"/>
      <c r="AU2128" s="50"/>
    </row>
    <row r="2129" spans="3:47" x14ac:dyDescent="0.2">
      <c r="C2129" s="6"/>
      <c r="D2129" s="6"/>
      <c r="AA2129" s="50"/>
      <c r="AB2129" s="50"/>
      <c r="AC2129" s="50"/>
      <c r="AD2129" s="50"/>
      <c r="AE2129" s="50"/>
      <c r="AF2129" s="62"/>
      <c r="AG2129" s="61"/>
      <c r="AN2129" s="50"/>
      <c r="AO2129" s="50"/>
      <c r="AP2129" s="50"/>
      <c r="AQ2129" s="50"/>
      <c r="AR2129" s="50"/>
      <c r="AS2129" s="50"/>
      <c r="AT2129" s="50"/>
      <c r="AU2129" s="50"/>
    </row>
    <row r="2130" spans="3:47" x14ac:dyDescent="0.2">
      <c r="C2130" s="6"/>
      <c r="D2130" s="6"/>
      <c r="AA2130" s="50"/>
      <c r="AB2130" s="50"/>
      <c r="AC2130" s="50"/>
      <c r="AD2130" s="50"/>
      <c r="AE2130" s="50"/>
      <c r="AF2130" s="62"/>
      <c r="AG2130" s="61"/>
      <c r="AN2130" s="50"/>
      <c r="AO2130" s="50"/>
      <c r="AP2130" s="50"/>
      <c r="AQ2130" s="50"/>
      <c r="AR2130" s="50"/>
      <c r="AS2130" s="50"/>
      <c r="AT2130" s="50"/>
      <c r="AU2130" s="50"/>
    </row>
    <row r="2131" spans="3:47" x14ac:dyDescent="0.2">
      <c r="C2131" s="6"/>
      <c r="D2131" s="6"/>
      <c r="AA2131" s="50"/>
      <c r="AB2131" s="50"/>
      <c r="AC2131" s="50"/>
      <c r="AD2131" s="50"/>
      <c r="AE2131" s="50"/>
      <c r="AF2131" s="62"/>
      <c r="AG2131" s="61"/>
      <c r="AN2131" s="50"/>
      <c r="AO2131" s="50"/>
      <c r="AP2131" s="50"/>
      <c r="AQ2131" s="50"/>
      <c r="AR2131" s="50"/>
      <c r="AS2131" s="50"/>
      <c r="AT2131" s="50"/>
      <c r="AU2131" s="50"/>
    </row>
    <row r="2132" spans="3:47" x14ac:dyDescent="0.2">
      <c r="C2132" s="6"/>
      <c r="D2132" s="6"/>
      <c r="AA2132" s="50"/>
      <c r="AB2132" s="50"/>
      <c r="AC2132" s="50"/>
      <c r="AD2132" s="50"/>
      <c r="AE2132" s="50"/>
      <c r="AF2132" s="62"/>
      <c r="AG2132" s="61"/>
      <c r="AN2132" s="50"/>
      <c r="AO2132" s="50"/>
      <c r="AP2132" s="50"/>
      <c r="AQ2132" s="50"/>
      <c r="AR2132" s="50"/>
      <c r="AS2132" s="50"/>
      <c r="AT2132" s="50"/>
      <c r="AU2132" s="50"/>
    </row>
    <row r="2133" spans="3:47" x14ac:dyDescent="0.2">
      <c r="C2133" s="6"/>
      <c r="D2133" s="6"/>
      <c r="AA2133" s="50"/>
      <c r="AB2133" s="50"/>
      <c r="AC2133" s="50"/>
      <c r="AD2133" s="50"/>
      <c r="AE2133" s="50"/>
      <c r="AF2133" s="62"/>
      <c r="AG2133" s="61"/>
      <c r="AN2133" s="50"/>
      <c r="AO2133" s="50"/>
      <c r="AP2133" s="50"/>
      <c r="AQ2133" s="50"/>
      <c r="AR2133" s="50"/>
      <c r="AS2133" s="50"/>
      <c r="AT2133" s="50"/>
      <c r="AU2133" s="50"/>
    </row>
    <row r="2134" spans="3:47" x14ac:dyDescent="0.2">
      <c r="C2134" s="6"/>
      <c r="D2134" s="6"/>
      <c r="AA2134" s="50"/>
      <c r="AB2134" s="50"/>
      <c r="AC2134" s="50"/>
      <c r="AD2134" s="50"/>
      <c r="AE2134" s="50"/>
      <c r="AF2134" s="62"/>
      <c r="AG2134" s="61"/>
      <c r="AN2134" s="50"/>
      <c r="AO2134" s="50"/>
      <c r="AP2134" s="50"/>
      <c r="AQ2134" s="50"/>
      <c r="AR2134" s="50"/>
      <c r="AS2134" s="50"/>
      <c r="AT2134" s="50"/>
      <c r="AU2134" s="50"/>
    </row>
    <row r="2135" spans="3:47" x14ac:dyDescent="0.2">
      <c r="C2135" s="6"/>
      <c r="D2135" s="6"/>
      <c r="AA2135" s="50"/>
      <c r="AB2135" s="50"/>
      <c r="AC2135" s="50"/>
      <c r="AD2135" s="50"/>
      <c r="AE2135" s="50"/>
      <c r="AF2135" s="62"/>
      <c r="AG2135" s="61"/>
      <c r="AN2135" s="50"/>
      <c r="AO2135" s="50"/>
      <c r="AP2135" s="50"/>
      <c r="AQ2135" s="50"/>
      <c r="AR2135" s="50"/>
      <c r="AS2135" s="50"/>
      <c r="AT2135" s="50"/>
      <c r="AU2135" s="50"/>
    </row>
    <row r="2136" spans="3:47" x14ac:dyDescent="0.2">
      <c r="C2136" s="6"/>
      <c r="D2136" s="6"/>
      <c r="AA2136" s="50"/>
      <c r="AB2136" s="50"/>
      <c r="AC2136" s="50"/>
      <c r="AD2136" s="50"/>
      <c r="AE2136" s="50"/>
      <c r="AF2136" s="62"/>
      <c r="AG2136" s="61"/>
      <c r="AN2136" s="50"/>
      <c r="AO2136" s="50"/>
      <c r="AP2136" s="50"/>
      <c r="AQ2136" s="50"/>
      <c r="AR2136" s="50"/>
      <c r="AS2136" s="50"/>
      <c r="AT2136" s="50"/>
      <c r="AU2136" s="50"/>
    </row>
    <row r="2137" spans="3:47" x14ac:dyDescent="0.2">
      <c r="C2137" s="6"/>
      <c r="D2137" s="6"/>
      <c r="AA2137" s="50"/>
      <c r="AB2137" s="50"/>
      <c r="AC2137" s="50"/>
      <c r="AD2137" s="50"/>
      <c r="AE2137" s="50"/>
      <c r="AF2137" s="62"/>
      <c r="AG2137" s="61"/>
      <c r="AN2137" s="50"/>
      <c r="AO2137" s="50"/>
      <c r="AP2137" s="50"/>
      <c r="AQ2137" s="50"/>
      <c r="AR2137" s="50"/>
      <c r="AS2137" s="50"/>
      <c r="AT2137" s="50"/>
      <c r="AU2137" s="50"/>
    </row>
    <row r="2138" spans="3:47" x14ac:dyDescent="0.2">
      <c r="C2138" s="6"/>
      <c r="D2138" s="6"/>
      <c r="AA2138" s="50"/>
      <c r="AB2138" s="50"/>
      <c r="AC2138" s="50"/>
      <c r="AD2138" s="50"/>
      <c r="AE2138" s="50"/>
      <c r="AF2138" s="62"/>
      <c r="AG2138" s="61"/>
      <c r="AN2138" s="50"/>
      <c r="AO2138" s="50"/>
      <c r="AP2138" s="50"/>
      <c r="AQ2138" s="50"/>
      <c r="AR2138" s="50"/>
      <c r="AS2138" s="50"/>
      <c r="AT2138" s="50"/>
      <c r="AU2138" s="50"/>
    </row>
    <row r="2139" spans="3:47" x14ac:dyDescent="0.2">
      <c r="C2139" s="6"/>
      <c r="D2139" s="6"/>
      <c r="AA2139" s="50"/>
      <c r="AB2139" s="50"/>
      <c r="AC2139" s="50"/>
      <c r="AD2139" s="50"/>
      <c r="AE2139" s="50"/>
      <c r="AF2139" s="62"/>
      <c r="AG2139" s="61"/>
      <c r="AN2139" s="50"/>
      <c r="AO2139" s="50"/>
      <c r="AP2139" s="50"/>
      <c r="AQ2139" s="50"/>
      <c r="AR2139" s="50"/>
      <c r="AS2139" s="50"/>
      <c r="AT2139" s="50"/>
      <c r="AU2139" s="50"/>
    </row>
    <row r="2140" spans="3:47" x14ac:dyDescent="0.2">
      <c r="C2140" s="6"/>
      <c r="D2140" s="6"/>
      <c r="AA2140" s="50"/>
      <c r="AB2140" s="50"/>
      <c r="AC2140" s="50"/>
      <c r="AD2140" s="50"/>
      <c r="AE2140" s="50"/>
      <c r="AF2140" s="62"/>
      <c r="AG2140" s="61"/>
      <c r="AN2140" s="50"/>
      <c r="AO2140" s="50"/>
      <c r="AP2140" s="50"/>
      <c r="AQ2140" s="50"/>
      <c r="AR2140" s="50"/>
      <c r="AS2140" s="50"/>
      <c r="AT2140" s="50"/>
      <c r="AU2140" s="50"/>
    </row>
    <row r="2141" spans="3:47" x14ac:dyDescent="0.2">
      <c r="C2141" s="6"/>
      <c r="D2141" s="6"/>
      <c r="AA2141" s="50"/>
      <c r="AB2141" s="50"/>
      <c r="AC2141" s="50"/>
      <c r="AD2141" s="50"/>
      <c r="AE2141" s="50"/>
      <c r="AF2141" s="62"/>
      <c r="AG2141" s="61"/>
      <c r="AN2141" s="50"/>
      <c r="AO2141" s="50"/>
      <c r="AP2141" s="50"/>
      <c r="AQ2141" s="50"/>
      <c r="AR2141" s="50"/>
      <c r="AS2141" s="50"/>
      <c r="AT2141" s="50"/>
      <c r="AU2141" s="50"/>
    </row>
    <row r="2142" spans="3:47" x14ac:dyDescent="0.2">
      <c r="C2142" s="6"/>
      <c r="D2142" s="6"/>
      <c r="AA2142" s="50"/>
      <c r="AB2142" s="50"/>
      <c r="AC2142" s="50"/>
      <c r="AD2142" s="50"/>
      <c r="AE2142" s="50"/>
      <c r="AF2142" s="62"/>
      <c r="AG2142" s="61"/>
      <c r="AN2142" s="50"/>
      <c r="AO2142" s="50"/>
      <c r="AP2142" s="50"/>
      <c r="AQ2142" s="50"/>
      <c r="AR2142" s="50"/>
      <c r="AS2142" s="50"/>
      <c r="AT2142" s="50"/>
      <c r="AU2142" s="50"/>
    </row>
    <row r="2143" spans="3:47" x14ac:dyDescent="0.2">
      <c r="C2143" s="6"/>
      <c r="D2143" s="6"/>
      <c r="AA2143" s="50"/>
      <c r="AB2143" s="50"/>
      <c r="AC2143" s="50"/>
      <c r="AD2143" s="50"/>
      <c r="AE2143" s="50"/>
      <c r="AF2143" s="62"/>
      <c r="AG2143" s="61"/>
      <c r="AN2143" s="50"/>
      <c r="AO2143" s="50"/>
      <c r="AP2143" s="50"/>
      <c r="AQ2143" s="50"/>
      <c r="AR2143" s="50"/>
      <c r="AS2143" s="50"/>
      <c r="AT2143" s="50"/>
      <c r="AU2143" s="50"/>
    </row>
    <row r="2144" spans="3:47" x14ac:dyDescent="0.2">
      <c r="C2144" s="6"/>
      <c r="D2144" s="6"/>
      <c r="AA2144" s="50"/>
      <c r="AB2144" s="50"/>
      <c r="AC2144" s="50"/>
      <c r="AD2144" s="50"/>
      <c r="AE2144" s="50"/>
      <c r="AF2144" s="62"/>
      <c r="AG2144" s="61"/>
      <c r="AN2144" s="50"/>
      <c r="AO2144" s="50"/>
      <c r="AP2144" s="50"/>
      <c r="AQ2144" s="50"/>
      <c r="AR2144" s="50"/>
      <c r="AS2144" s="50"/>
      <c r="AT2144" s="50"/>
      <c r="AU2144" s="50"/>
    </row>
    <row r="2145" spans="3:47" x14ac:dyDescent="0.2">
      <c r="C2145" s="6"/>
      <c r="D2145" s="6"/>
      <c r="AA2145" s="50"/>
      <c r="AB2145" s="50"/>
      <c r="AC2145" s="50"/>
      <c r="AD2145" s="50"/>
      <c r="AE2145" s="50"/>
      <c r="AF2145" s="62"/>
      <c r="AG2145" s="61"/>
      <c r="AN2145" s="50"/>
      <c r="AO2145" s="50"/>
      <c r="AP2145" s="50"/>
      <c r="AQ2145" s="50"/>
      <c r="AR2145" s="50"/>
      <c r="AS2145" s="50"/>
      <c r="AT2145" s="50"/>
      <c r="AU2145" s="50"/>
    </row>
    <row r="2146" spans="3:47" x14ac:dyDescent="0.2">
      <c r="C2146" s="6"/>
      <c r="D2146" s="6"/>
      <c r="AA2146" s="50"/>
      <c r="AB2146" s="50"/>
      <c r="AC2146" s="50"/>
      <c r="AD2146" s="50"/>
      <c r="AE2146" s="50"/>
      <c r="AF2146" s="62"/>
      <c r="AG2146" s="61"/>
      <c r="AN2146" s="50"/>
      <c r="AO2146" s="50"/>
      <c r="AP2146" s="50"/>
      <c r="AQ2146" s="50"/>
      <c r="AR2146" s="50"/>
      <c r="AS2146" s="50"/>
      <c r="AT2146" s="50"/>
      <c r="AU2146" s="50"/>
    </row>
    <row r="2147" spans="3:47" x14ac:dyDescent="0.2">
      <c r="C2147" s="6"/>
      <c r="D2147" s="6"/>
      <c r="AA2147" s="50"/>
      <c r="AB2147" s="50"/>
      <c r="AC2147" s="50"/>
      <c r="AD2147" s="50"/>
      <c r="AE2147" s="50"/>
      <c r="AF2147" s="62"/>
      <c r="AG2147" s="61"/>
      <c r="AN2147" s="50"/>
      <c r="AO2147" s="50"/>
      <c r="AP2147" s="50"/>
      <c r="AQ2147" s="50"/>
      <c r="AR2147" s="50"/>
      <c r="AS2147" s="50"/>
      <c r="AT2147" s="50"/>
      <c r="AU2147" s="50"/>
    </row>
    <row r="2148" spans="3:47" x14ac:dyDescent="0.2">
      <c r="C2148" s="6"/>
      <c r="D2148" s="6"/>
      <c r="AA2148" s="50"/>
      <c r="AB2148" s="50"/>
      <c r="AC2148" s="50"/>
      <c r="AD2148" s="50"/>
      <c r="AE2148" s="50"/>
      <c r="AF2148" s="62"/>
      <c r="AG2148" s="61"/>
      <c r="AN2148" s="50"/>
      <c r="AO2148" s="50"/>
      <c r="AP2148" s="50"/>
      <c r="AQ2148" s="50"/>
      <c r="AR2148" s="50"/>
      <c r="AS2148" s="50"/>
      <c r="AT2148" s="50"/>
      <c r="AU2148" s="50"/>
    </row>
    <row r="2149" spans="3:47" x14ac:dyDescent="0.2">
      <c r="C2149" s="6"/>
      <c r="D2149" s="6"/>
      <c r="AA2149" s="50"/>
      <c r="AB2149" s="50"/>
      <c r="AC2149" s="50"/>
      <c r="AD2149" s="50"/>
      <c r="AE2149" s="50"/>
      <c r="AF2149" s="62"/>
      <c r="AG2149" s="61"/>
      <c r="AN2149" s="50"/>
      <c r="AO2149" s="50"/>
      <c r="AP2149" s="50"/>
      <c r="AQ2149" s="50"/>
      <c r="AR2149" s="50"/>
      <c r="AS2149" s="50"/>
      <c r="AT2149" s="50"/>
      <c r="AU2149" s="50"/>
    </row>
    <row r="2150" spans="3:47" x14ac:dyDescent="0.2">
      <c r="C2150" s="6"/>
      <c r="D2150" s="6"/>
      <c r="AA2150" s="50"/>
      <c r="AB2150" s="50"/>
      <c r="AC2150" s="50"/>
      <c r="AD2150" s="50"/>
      <c r="AE2150" s="50"/>
      <c r="AF2150" s="62"/>
      <c r="AG2150" s="61"/>
      <c r="AN2150" s="50"/>
      <c r="AO2150" s="50"/>
      <c r="AP2150" s="50"/>
      <c r="AQ2150" s="50"/>
      <c r="AR2150" s="50"/>
      <c r="AS2150" s="50"/>
      <c r="AT2150" s="50"/>
      <c r="AU2150" s="50"/>
    </row>
    <row r="2151" spans="3:47" x14ac:dyDescent="0.2">
      <c r="C2151" s="6"/>
      <c r="D2151" s="6"/>
      <c r="AA2151" s="50"/>
      <c r="AB2151" s="50"/>
      <c r="AC2151" s="50"/>
      <c r="AD2151" s="50"/>
      <c r="AE2151" s="50"/>
      <c r="AF2151" s="62"/>
      <c r="AG2151" s="61"/>
      <c r="AN2151" s="50"/>
      <c r="AO2151" s="50"/>
      <c r="AP2151" s="50"/>
      <c r="AQ2151" s="50"/>
      <c r="AR2151" s="50"/>
      <c r="AS2151" s="50"/>
      <c r="AT2151" s="50"/>
      <c r="AU2151" s="50"/>
    </row>
    <row r="2152" spans="3:47" x14ac:dyDescent="0.2">
      <c r="C2152" s="6"/>
      <c r="D2152" s="6"/>
      <c r="AA2152" s="50"/>
      <c r="AB2152" s="50"/>
      <c r="AC2152" s="50"/>
      <c r="AD2152" s="50"/>
      <c r="AE2152" s="50"/>
      <c r="AF2152" s="62"/>
      <c r="AG2152" s="61"/>
      <c r="AN2152" s="50"/>
      <c r="AO2152" s="50"/>
      <c r="AP2152" s="50"/>
      <c r="AQ2152" s="50"/>
      <c r="AR2152" s="50"/>
      <c r="AS2152" s="50"/>
      <c r="AT2152" s="50"/>
      <c r="AU2152" s="50"/>
    </row>
    <row r="2153" spans="3:47" x14ac:dyDescent="0.2">
      <c r="C2153" s="6"/>
      <c r="D2153" s="6"/>
      <c r="AA2153" s="50"/>
      <c r="AB2153" s="50"/>
      <c r="AC2153" s="50"/>
      <c r="AD2153" s="50"/>
      <c r="AE2153" s="50"/>
      <c r="AF2153" s="62"/>
      <c r="AG2153" s="61"/>
      <c r="AN2153" s="50"/>
      <c r="AO2153" s="50"/>
      <c r="AP2153" s="50"/>
      <c r="AQ2153" s="50"/>
      <c r="AR2153" s="50"/>
      <c r="AS2153" s="50"/>
      <c r="AT2153" s="50"/>
      <c r="AU2153" s="50"/>
    </row>
    <row r="2154" spans="3:47" x14ac:dyDescent="0.2">
      <c r="C2154" s="6"/>
      <c r="D2154" s="6"/>
      <c r="AA2154" s="50"/>
      <c r="AB2154" s="50"/>
      <c r="AC2154" s="50"/>
      <c r="AD2154" s="50"/>
      <c r="AE2154" s="50"/>
      <c r="AF2154" s="62"/>
      <c r="AG2154" s="61"/>
      <c r="AN2154" s="50"/>
      <c r="AO2154" s="50"/>
      <c r="AP2154" s="50"/>
      <c r="AQ2154" s="50"/>
      <c r="AR2154" s="50"/>
      <c r="AS2154" s="50"/>
      <c r="AT2154" s="50"/>
      <c r="AU2154" s="50"/>
    </row>
    <row r="2155" spans="3:47" x14ac:dyDescent="0.2">
      <c r="C2155" s="6"/>
      <c r="D2155" s="6"/>
      <c r="AA2155" s="50"/>
      <c r="AB2155" s="50"/>
      <c r="AC2155" s="50"/>
      <c r="AD2155" s="50"/>
      <c r="AE2155" s="50"/>
      <c r="AF2155" s="62"/>
      <c r="AG2155" s="61"/>
      <c r="AN2155" s="50"/>
      <c r="AO2155" s="50"/>
      <c r="AP2155" s="50"/>
      <c r="AQ2155" s="50"/>
      <c r="AR2155" s="50"/>
      <c r="AS2155" s="50"/>
      <c r="AT2155" s="50"/>
      <c r="AU2155" s="50"/>
    </row>
    <row r="2156" spans="3:47" x14ac:dyDescent="0.2">
      <c r="C2156" s="6"/>
      <c r="D2156" s="6"/>
      <c r="AA2156" s="50"/>
      <c r="AB2156" s="50"/>
      <c r="AC2156" s="50"/>
      <c r="AD2156" s="50"/>
      <c r="AE2156" s="50"/>
      <c r="AF2156" s="62"/>
      <c r="AG2156" s="61"/>
      <c r="AN2156" s="50"/>
      <c r="AO2156" s="50"/>
      <c r="AP2156" s="50"/>
      <c r="AQ2156" s="50"/>
      <c r="AR2156" s="50"/>
      <c r="AS2156" s="50"/>
      <c r="AT2156" s="50"/>
      <c r="AU2156" s="50"/>
    </row>
    <row r="2157" spans="3:47" x14ac:dyDescent="0.2">
      <c r="C2157" s="6"/>
      <c r="D2157" s="6"/>
      <c r="AA2157" s="50"/>
      <c r="AB2157" s="50"/>
      <c r="AC2157" s="50"/>
      <c r="AD2157" s="50"/>
      <c r="AE2157" s="50"/>
      <c r="AF2157" s="62"/>
      <c r="AG2157" s="61"/>
      <c r="AN2157" s="50"/>
      <c r="AO2157" s="50"/>
      <c r="AP2157" s="50"/>
      <c r="AQ2157" s="50"/>
      <c r="AR2157" s="50"/>
      <c r="AS2157" s="50"/>
      <c r="AT2157" s="50"/>
      <c r="AU2157" s="50"/>
    </row>
    <row r="2158" spans="3:47" x14ac:dyDescent="0.2">
      <c r="C2158" s="6"/>
      <c r="D2158" s="6"/>
      <c r="AA2158" s="50"/>
      <c r="AB2158" s="50"/>
      <c r="AC2158" s="50"/>
      <c r="AD2158" s="50"/>
      <c r="AE2158" s="50"/>
      <c r="AF2158" s="62"/>
      <c r="AG2158" s="61"/>
      <c r="AN2158" s="50"/>
      <c r="AO2158" s="50"/>
      <c r="AP2158" s="50"/>
      <c r="AQ2158" s="50"/>
      <c r="AR2158" s="50"/>
      <c r="AS2158" s="50"/>
      <c r="AT2158" s="50"/>
      <c r="AU2158" s="50"/>
    </row>
    <row r="2159" spans="3:47" x14ac:dyDescent="0.2">
      <c r="C2159" s="6"/>
      <c r="D2159" s="6"/>
      <c r="AA2159" s="50"/>
      <c r="AB2159" s="50"/>
      <c r="AC2159" s="50"/>
      <c r="AD2159" s="50"/>
      <c r="AE2159" s="50"/>
      <c r="AF2159" s="62"/>
      <c r="AG2159" s="61"/>
      <c r="AN2159" s="50"/>
      <c r="AO2159" s="50"/>
      <c r="AP2159" s="50"/>
      <c r="AQ2159" s="50"/>
      <c r="AR2159" s="50"/>
      <c r="AS2159" s="50"/>
      <c r="AT2159" s="50"/>
      <c r="AU2159" s="50"/>
    </row>
    <row r="2160" spans="3:47" x14ac:dyDescent="0.2">
      <c r="C2160" s="6"/>
      <c r="D2160" s="6"/>
      <c r="AA2160" s="50"/>
      <c r="AB2160" s="50"/>
      <c r="AC2160" s="50"/>
      <c r="AD2160" s="50"/>
      <c r="AE2160" s="50"/>
      <c r="AF2160" s="62"/>
      <c r="AG2160" s="61"/>
      <c r="AN2160" s="50"/>
      <c r="AO2160" s="50"/>
      <c r="AP2160" s="50"/>
      <c r="AQ2160" s="50"/>
      <c r="AR2160" s="50"/>
      <c r="AS2160" s="50"/>
      <c r="AT2160" s="50"/>
      <c r="AU2160" s="50"/>
    </row>
    <row r="2161" spans="3:47" x14ac:dyDescent="0.2">
      <c r="C2161" s="6"/>
      <c r="D2161" s="6"/>
      <c r="AA2161" s="50"/>
      <c r="AB2161" s="50"/>
      <c r="AC2161" s="50"/>
      <c r="AD2161" s="50"/>
      <c r="AE2161" s="50"/>
      <c r="AF2161" s="62"/>
      <c r="AG2161" s="61"/>
      <c r="AN2161" s="50"/>
      <c r="AO2161" s="50"/>
      <c r="AP2161" s="50"/>
      <c r="AQ2161" s="50"/>
      <c r="AR2161" s="50"/>
      <c r="AS2161" s="50"/>
      <c r="AT2161" s="50"/>
      <c r="AU2161" s="50"/>
    </row>
    <row r="2162" spans="3:47" x14ac:dyDescent="0.2">
      <c r="C2162" s="6"/>
      <c r="D2162" s="6"/>
      <c r="AA2162" s="50"/>
      <c r="AB2162" s="50"/>
      <c r="AC2162" s="50"/>
      <c r="AD2162" s="50"/>
      <c r="AE2162" s="50"/>
      <c r="AF2162" s="62"/>
      <c r="AG2162" s="61"/>
      <c r="AN2162" s="50"/>
      <c r="AO2162" s="50"/>
      <c r="AP2162" s="50"/>
      <c r="AQ2162" s="50"/>
      <c r="AR2162" s="50"/>
      <c r="AS2162" s="50"/>
      <c r="AT2162" s="50"/>
      <c r="AU2162" s="50"/>
    </row>
    <row r="2163" spans="3:47" x14ac:dyDescent="0.2">
      <c r="C2163" s="6"/>
      <c r="D2163" s="6"/>
      <c r="AA2163" s="50"/>
      <c r="AB2163" s="50"/>
      <c r="AC2163" s="50"/>
      <c r="AD2163" s="50"/>
      <c r="AE2163" s="50"/>
      <c r="AF2163" s="62"/>
      <c r="AG2163" s="61"/>
      <c r="AN2163" s="50"/>
      <c r="AO2163" s="50"/>
      <c r="AP2163" s="50"/>
      <c r="AQ2163" s="50"/>
      <c r="AR2163" s="50"/>
      <c r="AS2163" s="50"/>
      <c r="AT2163" s="50"/>
      <c r="AU2163" s="50"/>
    </row>
    <row r="2164" spans="3:47" x14ac:dyDescent="0.2">
      <c r="C2164" s="6"/>
      <c r="D2164" s="6"/>
      <c r="AA2164" s="50"/>
      <c r="AB2164" s="50"/>
      <c r="AC2164" s="50"/>
      <c r="AD2164" s="50"/>
      <c r="AE2164" s="50"/>
      <c r="AF2164" s="62"/>
      <c r="AG2164" s="61"/>
      <c r="AN2164" s="50"/>
      <c r="AO2164" s="50"/>
      <c r="AP2164" s="50"/>
      <c r="AQ2164" s="50"/>
      <c r="AR2164" s="50"/>
      <c r="AS2164" s="50"/>
      <c r="AT2164" s="50"/>
      <c r="AU2164" s="50"/>
    </row>
    <row r="2165" spans="3:47" x14ac:dyDescent="0.2">
      <c r="C2165" s="6"/>
      <c r="D2165" s="6"/>
      <c r="AA2165" s="50"/>
      <c r="AB2165" s="50"/>
      <c r="AC2165" s="50"/>
      <c r="AD2165" s="50"/>
      <c r="AE2165" s="50"/>
      <c r="AF2165" s="62"/>
      <c r="AG2165" s="61"/>
      <c r="AN2165" s="50"/>
      <c r="AO2165" s="50"/>
      <c r="AP2165" s="50"/>
      <c r="AQ2165" s="50"/>
      <c r="AR2165" s="50"/>
      <c r="AS2165" s="50"/>
      <c r="AT2165" s="50"/>
      <c r="AU2165" s="50"/>
    </row>
    <row r="2166" spans="3:47" x14ac:dyDescent="0.2">
      <c r="C2166" s="6"/>
      <c r="D2166" s="6"/>
      <c r="AA2166" s="50"/>
      <c r="AB2166" s="50"/>
      <c r="AC2166" s="50"/>
      <c r="AD2166" s="50"/>
      <c r="AE2166" s="50"/>
      <c r="AF2166" s="62"/>
      <c r="AG2166" s="61"/>
      <c r="AN2166" s="50"/>
      <c r="AO2166" s="50"/>
      <c r="AP2166" s="50"/>
      <c r="AQ2166" s="50"/>
      <c r="AR2166" s="50"/>
      <c r="AS2166" s="50"/>
      <c r="AT2166" s="50"/>
      <c r="AU2166" s="50"/>
    </row>
    <row r="2167" spans="3:47" x14ac:dyDescent="0.2">
      <c r="C2167" s="6"/>
      <c r="D2167" s="6"/>
      <c r="AA2167" s="50"/>
      <c r="AB2167" s="50"/>
      <c r="AC2167" s="50"/>
      <c r="AD2167" s="50"/>
      <c r="AE2167" s="50"/>
      <c r="AF2167" s="62"/>
      <c r="AG2167" s="61"/>
      <c r="AN2167" s="50"/>
      <c r="AO2167" s="50"/>
      <c r="AP2167" s="50"/>
      <c r="AQ2167" s="50"/>
      <c r="AR2167" s="50"/>
      <c r="AS2167" s="50"/>
      <c r="AT2167" s="50"/>
      <c r="AU2167" s="50"/>
    </row>
    <row r="2168" spans="3:47" x14ac:dyDescent="0.2">
      <c r="C2168" s="6"/>
      <c r="D2168" s="6"/>
      <c r="AA2168" s="50"/>
      <c r="AB2168" s="50"/>
      <c r="AC2168" s="50"/>
      <c r="AD2168" s="50"/>
      <c r="AE2168" s="50"/>
      <c r="AF2168" s="62"/>
      <c r="AG2168" s="61"/>
      <c r="AN2168" s="50"/>
      <c r="AO2168" s="50"/>
      <c r="AP2168" s="50"/>
      <c r="AQ2168" s="50"/>
      <c r="AR2168" s="50"/>
      <c r="AS2168" s="50"/>
      <c r="AT2168" s="50"/>
      <c r="AU2168" s="50"/>
    </row>
    <row r="2169" spans="3:47" x14ac:dyDescent="0.2">
      <c r="C2169" s="6"/>
      <c r="D2169" s="6"/>
      <c r="AA2169" s="50"/>
      <c r="AB2169" s="50"/>
      <c r="AC2169" s="50"/>
      <c r="AD2169" s="50"/>
      <c r="AE2169" s="50"/>
      <c r="AF2169" s="62"/>
      <c r="AG2169" s="61"/>
      <c r="AN2169" s="50"/>
      <c r="AO2169" s="50"/>
      <c r="AP2169" s="50"/>
      <c r="AQ2169" s="50"/>
      <c r="AR2169" s="50"/>
      <c r="AS2169" s="50"/>
      <c r="AT2169" s="50"/>
      <c r="AU2169" s="50"/>
    </row>
    <row r="2170" spans="3:47" x14ac:dyDescent="0.2">
      <c r="C2170" s="6"/>
      <c r="D2170" s="6"/>
      <c r="AA2170" s="50"/>
      <c r="AB2170" s="50"/>
      <c r="AC2170" s="50"/>
      <c r="AD2170" s="50"/>
      <c r="AE2170" s="50"/>
      <c r="AF2170" s="62"/>
      <c r="AG2170" s="61"/>
      <c r="AN2170" s="50"/>
      <c r="AO2170" s="50"/>
      <c r="AP2170" s="50"/>
      <c r="AQ2170" s="50"/>
      <c r="AR2170" s="50"/>
      <c r="AS2170" s="50"/>
      <c r="AT2170" s="50"/>
      <c r="AU2170" s="50"/>
    </row>
    <row r="2171" spans="3:47" x14ac:dyDescent="0.2">
      <c r="C2171" s="6"/>
      <c r="D2171" s="6"/>
      <c r="AA2171" s="50"/>
      <c r="AB2171" s="50"/>
      <c r="AC2171" s="50"/>
      <c r="AD2171" s="50"/>
      <c r="AE2171" s="50"/>
      <c r="AF2171" s="62"/>
      <c r="AG2171" s="61"/>
      <c r="AN2171" s="50"/>
      <c r="AO2171" s="50"/>
      <c r="AP2171" s="50"/>
      <c r="AQ2171" s="50"/>
      <c r="AR2171" s="50"/>
      <c r="AS2171" s="50"/>
      <c r="AT2171" s="50"/>
      <c r="AU2171" s="50"/>
    </row>
    <row r="2172" spans="3:47" x14ac:dyDescent="0.2">
      <c r="C2172" s="6"/>
      <c r="D2172" s="6"/>
      <c r="AA2172" s="50"/>
      <c r="AB2172" s="50"/>
      <c r="AC2172" s="50"/>
      <c r="AD2172" s="50"/>
      <c r="AE2172" s="50"/>
      <c r="AF2172" s="62"/>
      <c r="AG2172" s="61"/>
      <c r="AN2172" s="50"/>
      <c r="AO2172" s="50"/>
      <c r="AP2172" s="50"/>
      <c r="AQ2172" s="50"/>
      <c r="AR2172" s="50"/>
      <c r="AS2172" s="50"/>
      <c r="AT2172" s="50"/>
      <c r="AU2172" s="50"/>
    </row>
    <row r="2173" spans="3:47" x14ac:dyDescent="0.2">
      <c r="C2173" s="6"/>
      <c r="D2173" s="6"/>
      <c r="AA2173" s="50"/>
      <c r="AB2173" s="50"/>
      <c r="AC2173" s="50"/>
      <c r="AD2173" s="50"/>
      <c r="AE2173" s="50"/>
      <c r="AF2173" s="62"/>
      <c r="AG2173" s="61"/>
      <c r="AN2173" s="50"/>
      <c r="AO2173" s="50"/>
      <c r="AP2173" s="50"/>
      <c r="AQ2173" s="50"/>
      <c r="AR2173" s="50"/>
      <c r="AS2173" s="50"/>
      <c r="AT2173" s="50"/>
      <c r="AU2173" s="50"/>
    </row>
    <row r="2174" spans="3:47" x14ac:dyDescent="0.2">
      <c r="C2174" s="6"/>
      <c r="D2174" s="6"/>
      <c r="AA2174" s="50"/>
      <c r="AB2174" s="50"/>
      <c r="AC2174" s="50"/>
      <c r="AD2174" s="50"/>
      <c r="AE2174" s="50"/>
      <c r="AF2174" s="62"/>
      <c r="AG2174" s="61"/>
      <c r="AN2174" s="50"/>
      <c r="AO2174" s="50"/>
      <c r="AP2174" s="50"/>
      <c r="AQ2174" s="50"/>
      <c r="AR2174" s="50"/>
      <c r="AS2174" s="50"/>
      <c r="AT2174" s="50"/>
      <c r="AU2174" s="50"/>
    </row>
    <row r="2175" spans="3:47" x14ac:dyDescent="0.2">
      <c r="C2175" s="6"/>
      <c r="D2175" s="6"/>
      <c r="AA2175" s="50"/>
      <c r="AB2175" s="50"/>
      <c r="AC2175" s="50"/>
      <c r="AD2175" s="50"/>
      <c r="AE2175" s="50"/>
      <c r="AF2175" s="62"/>
      <c r="AG2175" s="61"/>
      <c r="AN2175" s="50"/>
      <c r="AO2175" s="50"/>
      <c r="AP2175" s="50"/>
      <c r="AQ2175" s="50"/>
      <c r="AR2175" s="50"/>
      <c r="AS2175" s="50"/>
      <c r="AT2175" s="50"/>
      <c r="AU2175" s="50"/>
    </row>
    <row r="2176" spans="3:47" x14ac:dyDescent="0.2">
      <c r="C2176" s="6"/>
      <c r="D2176" s="6"/>
      <c r="AA2176" s="50"/>
      <c r="AB2176" s="50"/>
      <c r="AC2176" s="50"/>
      <c r="AD2176" s="50"/>
      <c r="AE2176" s="50"/>
      <c r="AF2176" s="62"/>
      <c r="AG2176" s="61"/>
      <c r="AN2176" s="50"/>
      <c r="AO2176" s="50"/>
      <c r="AP2176" s="50"/>
      <c r="AQ2176" s="50"/>
      <c r="AR2176" s="50"/>
      <c r="AS2176" s="50"/>
      <c r="AT2176" s="50"/>
      <c r="AU2176" s="50"/>
    </row>
    <row r="2177" spans="3:47" x14ac:dyDescent="0.2">
      <c r="C2177" s="6"/>
      <c r="D2177" s="6"/>
      <c r="AA2177" s="50"/>
      <c r="AB2177" s="50"/>
      <c r="AC2177" s="50"/>
      <c r="AD2177" s="50"/>
      <c r="AE2177" s="50"/>
      <c r="AF2177" s="62"/>
      <c r="AG2177" s="61"/>
      <c r="AN2177" s="50"/>
      <c r="AO2177" s="50"/>
      <c r="AP2177" s="50"/>
      <c r="AQ2177" s="50"/>
      <c r="AR2177" s="50"/>
      <c r="AS2177" s="50"/>
      <c r="AT2177" s="50"/>
      <c r="AU2177" s="50"/>
    </row>
    <row r="2178" spans="3:47" x14ac:dyDescent="0.2">
      <c r="C2178" s="6"/>
      <c r="D2178" s="6"/>
      <c r="AA2178" s="50"/>
      <c r="AB2178" s="50"/>
      <c r="AC2178" s="50"/>
      <c r="AD2178" s="50"/>
      <c r="AE2178" s="50"/>
      <c r="AF2178" s="62"/>
      <c r="AG2178" s="61"/>
      <c r="AN2178" s="50"/>
      <c r="AO2178" s="50"/>
      <c r="AP2178" s="50"/>
      <c r="AQ2178" s="50"/>
      <c r="AR2178" s="50"/>
      <c r="AS2178" s="50"/>
      <c r="AT2178" s="50"/>
      <c r="AU2178" s="50"/>
    </row>
    <row r="2179" spans="3:47" x14ac:dyDescent="0.2">
      <c r="C2179" s="6"/>
      <c r="D2179" s="6"/>
      <c r="AA2179" s="50"/>
      <c r="AB2179" s="50"/>
      <c r="AC2179" s="50"/>
      <c r="AD2179" s="50"/>
      <c r="AE2179" s="50"/>
      <c r="AF2179" s="62"/>
      <c r="AG2179" s="61"/>
      <c r="AN2179" s="50"/>
      <c r="AO2179" s="50"/>
      <c r="AP2179" s="50"/>
      <c r="AQ2179" s="50"/>
      <c r="AR2179" s="50"/>
      <c r="AS2179" s="50"/>
      <c r="AT2179" s="50"/>
      <c r="AU2179" s="50"/>
    </row>
    <row r="2180" spans="3:47" x14ac:dyDescent="0.2">
      <c r="C2180" s="6"/>
      <c r="D2180" s="6"/>
      <c r="AA2180" s="50"/>
      <c r="AB2180" s="50"/>
      <c r="AC2180" s="50"/>
      <c r="AD2180" s="50"/>
      <c r="AE2180" s="50"/>
      <c r="AF2180" s="62"/>
      <c r="AG2180" s="61"/>
      <c r="AN2180" s="50"/>
      <c r="AO2180" s="50"/>
      <c r="AP2180" s="50"/>
      <c r="AQ2180" s="50"/>
      <c r="AR2180" s="50"/>
      <c r="AS2180" s="50"/>
      <c r="AT2180" s="50"/>
      <c r="AU2180" s="50"/>
    </row>
    <row r="2181" spans="3:47" x14ac:dyDescent="0.2">
      <c r="C2181" s="6"/>
      <c r="D2181" s="6"/>
      <c r="AA2181" s="50"/>
      <c r="AB2181" s="50"/>
      <c r="AC2181" s="50"/>
      <c r="AD2181" s="50"/>
      <c r="AE2181" s="50"/>
      <c r="AF2181" s="62"/>
      <c r="AG2181" s="61"/>
      <c r="AN2181" s="50"/>
      <c r="AO2181" s="50"/>
      <c r="AP2181" s="50"/>
      <c r="AQ2181" s="50"/>
      <c r="AR2181" s="50"/>
      <c r="AS2181" s="50"/>
      <c r="AT2181" s="50"/>
      <c r="AU2181" s="50"/>
    </row>
    <row r="2182" spans="3:47" x14ac:dyDescent="0.2">
      <c r="C2182" s="6"/>
      <c r="D2182" s="6"/>
      <c r="AA2182" s="50"/>
      <c r="AB2182" s="50"/>
      <c r="AC2182" s="50"/>
      <c r="AD2182" s="50"/>
      <c r="AE2182" s="50"/>
      <c r="AF2182" s="62"/>
      <c r="AG2182" s="61"/>
      <c r="AN2182" s="50"/>
      <c r="AO2182" s="50"/>
      <c r="AP2182" s="50"/>
      <c r="AQ2182" s="50"/>
      <c r="AR2182" s="50"/>
      <c r="AS2182" s="50"/>
      <c r="AT2182" s="50"/>
      <c r="AU2182" s="50"/>
    </row>
    <row r="2183" spans="3:47" x14ac:dyDescent="0.2">
      <c r="C2183" s="6"/>
      <c r="D2183" s="6"/>
      <c r="AA2183" s="50"/>
      <c r="AB2183" s="50"/>
      <c r="AC2183" s="50"/>
      <c r="AD2183" s="50"/>
      <c r="AE2183" s="50"/>
      <c r="AF2183" s="62"/>
      <c r="AG2183" s="61"/>
      <c r="AN2183" s="50"/>
      <c r="AO2183" s="50"/>
      <c r="AP2183" s="50"/>
      <c r="AQ2183" s="50"/>
      <c r="AR2183" s="50"/>
      <c r="AS2183" s="50"/>
      <c r="AT2183" s="50"/>
      <c r="AU2183" s="50"/>
    </row>
    <row r="2184" spans="3:47" x14ac:dyDescent="0.2">
      <c r="C2184" s="6"/>
      <c r="D2184" s="6"/>
      <c r="AA2184" s="50"/>
      <c r="AB2184" s="50"/>
      <c r="AC2184" s="50"/>
      <c r="AD2184" s="50"/>
      <c r="AE2184" s="50"/>
      <c r="AF2184" s="62"/>
      <c r="AG2184" s="61"/>
      <c r="AN2184" s="50"/>
      <c r="AO2184" s="50"/>
      <c r="AP2184" s="50"/>
      <c r="AQ2184" s="50"/>
      <c r="AR2184" s="50"/>
      <c r="AS2184" s="50"/>
      <c r="AT2184" s="50"/>
      <c r="AU2184" s="50"/>
    </row>
    <row r="2185" spans="3:47" x14ac:dyDescent="0.2">
      <c r="C2185" s="6"/>
      <c r="D2185" s="6"/>
      <c r="AA2185" s="50"/>
      <c r="AB2185" s="50"/>
      <c r="AC2185" s="50"/>
      <c r="AD2185" s="50"/>
      <c r="AE2185" s="50"/>
      <c r="AF2185" s="62"/>
      <c r="AG2185" s="61"/>
      <c r="AN2185" s="50"/>
      <c r="AO2185" s="50"/>
      <c r="AP2185" s="50"/>
      <c r="AQ2185" s="50"/>
      <c r="AR2185" s="50"/>
      <c r="AS2185" s="50"/>
      <c r="AT2185" s="50"/>
      <c r="AU2185" s="50"/>
    </row>
    <row r="2186" spans="3:47" x14ac:dyDescent="0.2">
      <c r="C2186" s="6"/>
      <c r="D2186" s="6"/>
      <c r="AA2186" s="50"/>
      <c r="AB2186" s="50"/>
      <c r="AC2186" s="50"/>
      <c r="AD2186" s="50"/>
      <c r="AE2186" s="50"/>
      <c r="AF2186" s="62"/>
      <c r="AG2186" s="61"/>
      <c r="AN2186" s="50"/>
      <c r="AO2186" s="50"/>
      <c r="AP2186" s="50"/>
      <c r="AQ2186" s="50"/>
      <c r="AR2186" s="50"/>
      <c r="AS2186" s="50"/>
      <c r="AT2186" s="50"/>
      <c r="AU2186" s="50"/>
    </row>
    <row r="2187" spans="3:47" x14ac:dyDescent="0.2">
      <c r="C2187" s="6"/>
      <c r="D2187" s="6"/>
      <c r="AA2187" s="50"/>
      <c r="AB2187" s="50"/>
      <c r="AC2187" s="50"/>
      <c r="AD2187" s="50"/>
      <c r="AE2187" s="50"/>
      <c r="AF2187" s="62"/>
      <c r="AG2187" s="61"/>
      <c r="AN2187" s="50"/>
      <c r="AO2187" s="50"/>
      <c r="AP2187" s="50"/>
      <c r="AQ2187" s="50"/>
      <c r="AR2187" s="50"/>
      <c r="AS2187" s="50"/>
      <c r="AT2187" s="50"/>
      <c r="AU2187" s="50"/>
    </row>
    <row r="2188" spans="3:47" x14ac:dyDescent="0.2">
      <c r="C2188" s="6"/>
      <c r="D2188" s="6"/>
      <c r="AA2188" s="50"/>
      <c r="AB2188" s="50"/>
      <c r="AC2188" s="50"/>
      <c r="AD2188" s="50"/>
      <c r="AE2188" s="50"/>
      <c r="AF2188" s="62"/>
      <c r="AG2188" s="61"/>
      <c r="AN2188" s="50"/>
      <c r="AO2188" s="50"/>
      <c r="AP2188" s="50"/>
      <c r="AQ2188" s="50"/>
      <c r="AR2188" s="50"/>
      <c r="AS2188" s="50"/>
      <c r="AT2188" s="50"/>
      <c r="AU2188" s="50"/>
    </row>
    <row r="2189" spans="3:47" x14ac:dyDescent="0.2">
      <c r="C2189" s="6"/>
      <c r="D2189" s="6"/>
      <c r="AA2189" s="50"/>
      <c r="AB2189" s="50"/>
      <c r="AC2189" s="50"/>
      <c r="AD2189" s="50"/>
      <c r="AE2189" s="50"/>
      <c r="AF2189" s="62"/>
      <c r="AG2189" s="61"/>
      <c r="AN2189" s="50"/>
      <c r="AO2189" s="50"/>
      <c r="AP2189" s="50"/>
      <c r="AQ2189" s="50"/>
      <c r="AR2189" s="50"/>
      <c r="AS2189" s="50"/>
      <c r="AT2189" s="50"/>
      <c r="AU2189" s="50"/>
    </row>
    <row r="2190" spans="3:47" x14ac:dyDescent="0.2">
      <c r="C2190" s="6"/>
      <c r="D2190" s="6"/>
      <c r="AA2190" s="50"/>
      <c r="AB2190" s="50"/>
      <c r="AC2190" s="50"/>
      <c r="AD2190" s="50"/>
      <c r="AE2190" s="50"/>
      <c r="AF2190" s="62"/>
      <c r="AG2190" s="61"/>
      <c r="AN2190" s="50"/>
      <c r="AO2190" s="50"/>
      <c r="AP2190" s="50"/>
      <c r="AQ2190" s="50"/>
      <c r="AR2190" s="50"/>
      <c r="AS2190" s="50"/>
      <c r="AT2190" s="50"/>
      <c r="AU2190" s="50"/>
    </row>
    <row r="2191" spans="3:47" x14ac:dyDescent="0.2">
      <c r="C2191" s="6"/>
      <c r="D2191" s="6"/>
      <c r="AA2191" s="50"/>
      <c r="AB2191" s="50"/>
      <c r="AC2191" s="50"/>
      <c r="AD2191" s="50"/>
      <c r="AE2191" s="50"/>
      <c r="AF2191" s="62"/>
      <c r="AG2191" s="61"/>
      <c r="AN2191" s="50"/>
      <c r="AO2191" s="50"/>
      <c r="AP2191" s="50"/>
      <c r="AQ2191" s="50"/>
      <c r="AR2191" s="50"/>
      <c r="AS2191" s="50"/>
      <c r="AT2191" s="50"/>
      <c r="AU2191" s="50"/>
    </row>
    <row r="2192" spans="3:47" x14ac:dyDescent="0.2">
      <c r="C2192" s="6"/>
      <c r="D2192" s="6"/>
      <c r="AA2192" s="50"/>
      <c r="AB2192" s="50"/>
      <c r="AC2192" s="50"/>
      <c r="AD2192" s="50"/>
      <c r="AE2192" s="50"/>
      <c r="AF2192" s="62"/>
      <c r="AG2192" s="61"/>
      <c r="AN2192" s="50"/>
      <c r="AO2192" s="50"/>
      <c r="AP2192" s="50"/>
      <c r="AQ2192" s="50"/>
      <c r="AR2192" s="50"/>
      <c r="AS2192" s="50"/>
      <c r="AT2192" s="50"/>
      <c r="AU2192" s="50"/>
    </row>
    <row r="2193" spans="3:47" x14ac:dyDescent="0.2">
      <c r="C2193" s="6"/>
      <c r="D2193" s="6"/>
      <c r="AA2193" s="50"/>
      <c r="AB2193" s="50"/>
      <c r="AC2193" s="50"/>
      <c r="AD2193" s="50"/>
      <c r="AE2193" s="50"/>
      <c r="AF2193" s="62"/>
      <c r="AG2193" s="61"/>
      <c r="AN2193" s="50"/>
      <c r="AO2193" s="50"/>
      <c r="AP2193" s="50"/>
      <c r="AQ2193" s="50"/>
      <c r="AR2193" s="50"/>
      <c r="AS2193" s="50"/>
      <c r="AT2193" s="50"/>
      <c r="AU2193" s="50"/>
    </row>
    <row r="2194" spans="3:47" x14ac:dyDescent="0.2">
      <c r="C2194" s="6"/>
      <c r="D2194" s="6"/>
      <c r="AA2194" s="50"/>
      <c r="AB2194" s="50"/>
      <c r="AC2194" s="50"/>
      <c r="AD2194" s="50"/>
      <c r="AE2194" s="50"/>
      <c r="AF2194" s="62"/>
      <c r="AG2194" s="61"/>
      <c r="AN2194" s="50"/>
      <c r="AO2194" s="50"/>
      <c r="AP2194" s="50"/>
      <c r="AQ2194" s="50"/>
      <c r="AR2194" s="50"/>
      <c r="AS2194" s="50"/>
      <c r="AT2194" s="50"/>
      <c r="AU2194" s="50"/>
    </row>
    <row r="2195" spans="3:47" x14ac:dyDescent="0.2">
      <c r="C2195" s="6"/>
      <c r="D2195" s="6"/>
      <c r="AA2195" s="50"/>
      <c r="AB2195" s="50"/>
      <c r="AC2195" s="50"/>
      <c r="AD2195" s="50"/>
      <c r="AE2195" s="50"/>
      <c r="AF2195" s="62"/>
      <c r="AG2195" s="61"/>
      <c r="AN2195" s="50"/>
      <c r="AO2195" s="50"/>
      <c r="AP2195" s="50"/>
      <c r="AQ2195" s="50"/>
      <c r="AR2195" s="50"/>
      <c r="AS2195" s="50"/>
      <c r="AT2195" s="50"/>
      <c r="AU2195" s="50"/>
    </row>
    <row r="2196" spans="3:47" x14ac:dyDescent="0.2">
      <c r="C2196" s="6"/>
      <c r="D2196" s="6"/>
      <c r="AA2196" s="50"/>
      <c r="AB2196" s="50"/>
      <c r="AC2196" s="50"/>
      <c r="AD2196" s="50"/>
      <c r="AE2196" s="50"/>
      <c r="AF2196" s="62"/>
      <c r="AG2196" s="61"/>
      <c r="AN2196" s="50"/>
      <c r="AO2196" s="50"/>
      <c r="AP2196" s="50"/>
      <c r="AQ2196" s="50"/>
      <c r="AR2196" s="50"/>
      <c r="AS2196" s="50"/>
      <c r="AT2196" s="50"/>
      <c r="AU2196" s="50"/>
    </row>
    <row r="2197" spans="3:47" x14ac:dyDescent="0.2">
      <c r="C2197" s="6"/>
      <c r="D2197" s="6"/>
      <c r="AA2197" s="50"/>
      <c r="AB2197" s="50"/>
      <c r="AC2197" s="50"/>
      <c r="AD2197" s="50"/>
      <c r="AE2197" s="50"/>
      <c r="AF2197" s="62"/>
      <c r="AG2197" s="61"/>
      <c r="AN2197" s="50"/>
      <c r="AO2197" s="50"/>
      <c r="AP2197" s="50"/>
      <c r="AQ2197" s="50"/>
      <c r="AR2197" s="50"/>
      <c r="AS2197" s="50"/>
      <c r="AT2197" s="50"/>
      <c r="AU2197" s="50"/>
    </row>
    <row r="2198" spans="3:47" x14ac:dyDescent="0.2">
      <c r="C2198" s="6"/>
      <c r="D2198" s="6"/>
      <c r="AA2198" s="50"/>
      <c r="AB2198" s="50"/>
      <c r="AC2198" s="50"/>
      <c r="AD2198" s="50"/>
      <c r="AE2198" s="50"/>
      <c r="AF2198" s="62"/>
      <c r="AG2198" s="61"/>
      <c r="AN2198" s="50"/>
      <c r="AO2198" s="50"/>
      <c r="AP2198" s="50"/>
      <c r="AQ2198" s="50"/>
      <c r="AR2198" s="50"/>
      <c r="AS2198" s="50"/>
      <c r="AT2198" s="50"/>
      <c r="AU2198" s="50"/>
    </row>
    <row r="2199" spans="3:47" x14ac:dyDescent="0.2">
      <c r="C2199" s="6"/>
      <c r="D2199" s="6"/>
      <c r="AA2199" s="50"/>
      <c r="AB2199" s="50"/>
      <c r="AC2199" s="50"/>
      <c r="AD2199" s="50"/>
      <c r="AE2199" s="50"/>
      <c r="AF2199" s="62"/>
      <c r="AG2199" s="61"/>
      <c r="AN2199" s="50"/>
      <c r="AO2199" s="50"/>
      <c r="AP2199" s="50"/>
      <c r="AQ2199" s="50"/>
      <c r="AR2199" s="50"/>
      <c r="AS2199" s="50"/>
      <c r="AT2199" s="50"/>
      <c r="AU2199" s="50"/>
    </row>
    <row r="2200" spans="3:47" x14ac:dyDescent="0.2">
      <c r="C2200" s="6"/>
      <c r="D2200" s="6"/>
      <c r="AA2200" s="50"/>
      <c r="AB2200" s="50"/>
      <c r="AC2200" s="50"/>
      <c r="AD2200" s="50"/>
      <c r="AE2200" s="50"/>
      <c r="AF2200" s="62"/>
      <c r="AG2200" s="61"/>
      <c r="AN2200" s="50"/>
      <c r="AO2200" s="50"/>
      <c r="AP2200" s="50"/>
      <c r="AQ2200" s="50"/>
      <c r="AR2200" s="50"/>
      <c r="AS2200" s="50"/>
      <c r="AT2200" s="50"/>
      <c r="AU2200" s="50"/>
    </row>
    <row r="2201" spans="3:47" x14ac:dyDescent="0.2">
      <c r="C2201" s="6"/>
      <c r="D2201" s="6"/>
      <c r="AA2201" s="50"/>
      <c r="AB2201" s="50"/>
      <c r="AC2201" s="50"/>
      <c r="AD2201" s="50"/>
      <c r="AE2201" s="50"/>
      <c r="AF2201" s="62"/>
      <c r="AG2201" s="61"/>
      <c r="AN2201" s="50"/>
      <c r="AO2201" s="50"/>
      <c r="AP2201" s="50"/>
      <c r="AQ2201" s="50"/>
      <c r="AR2201" s="50"/>
      <c r="AS2201" s="50"/>
      <c r="AT2201" s="50"/>
      <c r="AU2201" s="50"/>
    </row>
    <row r="2202" spans="3:47" x14ac:dyDescent="0.2">
      <c r="C2202" s="6"/>
      <c r="D2202" s="6"/>
      <c r="AA2202" s="50"/>
      <c r="AB2202" s="50"/>
      <c r="AC2202" s="50"/>
      <c r="AD2202" s="50"/>
      <c r="AE2202" s="50"/>
      <c r="AF2202" s="62"/>
      <c r="AG2202" s="61"/>
      <c r="AN2202" s="50"/>
      <c r="AO2202" s="50"/>
      <c r="AP2202" s="50"/>
      <c r="AQ2202" s="50"/>
      <c r="AR2202" s="50"/>
      <c r="AS2202" s="50"/>
      <c r="AT2202" s="50"/>
      <c r="AU2202" s="50"/>
    </row>
    <row r="2203" spans="3:47" x14ac:dyDescent="0.2">
      <c r="C2203" s="6"/>
      <c r="D2203" s="6"/>
      <c r="AA2203" s="50"/>
      <c r="AB2203" s="50"/>
      <c r="AC2203" s="50"/>
      <c r="AD2203" s="50"/>
      <c r="AE2203" s="50"/>
      <c r="AF2203" s="62"/>
      <c r="AG2203" s="61"/>
      <c r="AN2203" s="50"/>
      <c r="AO2203" s="50"/>
      <c r="AP2203" s="50"/>
      <c r="AQ2203" s="50"/>
      <c r="AR2203" s="50"/>
      <c r="AS2203" s="50"/>
      <c r="AT2203" s="50"/>
      <c r="AU2203" s="50"/>
    </row>
    <row r="2204" spans="3:47" x14ac:dyDescent="0.2">
      <c r="C2204" s="6"/>
      <c r="D2204" s="6"/>
      <c r="AA2204" s="50"/>
      <c r="AB2204" s="50"/>
      <c r="AC2204" s="50"/>
      <c r="AD2204" s="50"/>
      <c r="AE2204" s="50"/>
      <c r="AF2204" s="62"/>
      <c r="AG2204" s="61"/>
      <c r="AN2204" s="50"/>
      <c r="AO2204" s="50"/>
      <c r="AP2204" s="50"/>
      <c r="AQ2204" s="50"/>
      <c r="AR2204" s="50"/>
      <c r="AS2204" s="50"/>
      <c r="AT2204" s="50"/>
      <c r="AU2204" s="50"/>
    </row>
    <row r="2205" spans="3:47" x14ac:dyDescent="0.2">
      <c r="C2205" s="6"/>
      <c r="D2205" s="6"/>
      <c r="AA2205" s="50"/>
      <c r="AB2205" s="50"/>
      <c r="AC2205" s="50"/>
      <c r="AD2205" s="50"/>
      <c r="AE2205" s="50"/>
      <c r="AF2205" s="62"/>
      <c r="AG2205" s="61"/>
      <c r="AN2205" s="50"/>
      <c r="AO2205" s="50"/>
      <c r="AP2205" s="50"/>
      <c r="AQ2205" s="50"/>
      <c r="AR2205" s="50"/>
      <c r="AS2205" s="50"/>
      <c r="AT2205" s="50"/>
      <c r="AU2205" s="50"/>
    </row>
    <row r="2206" spans="3:47" x14ac:dyDescent="0.2">
      <c r="C2206" s="6"/>
      <c r="D2206" s="6"/>
      <c r="AA2206" s="50"/>
      <c r="AB2206" s="50"/>
      <c r="AC2206" s="50"/>
      <c r="AD2206" s="50"/>
      <c r="AE2206" s="50"/>
      <c r="AF2206" s="62"/>
      <c r="AG2206" s="61"/>
      <c r="AN2206" s="50"/>
      <c r="AO2206" s="50"/>
      <c r="AP2206" s="50"/>
      <c r="AQ2206" s="50"/>
      <c r="AR2206" s="50"/>
      <c r="AS2206" s="50"/>
      <c r="AT2206" s="50"/>
      <c r="AU2206" s="50"/>
    </row>
    <row r="2207" spans="3:47" x14ac:dyDescent="0.2">
      <c r="C2207" s="6"/>
      <c r="D2207" s="6"/>
      <c r="AA2207" s="50"/>
      <c r="AB2207" s="50"/>
      <c r="AC2207" s="50"/>
      <c r="AD2207" s="50"/>
      <c r="AE2207" s="50"/>
      <c r="AF2207" s="62"/>
      <c r="AG2207" s="61"/>
      <c r="AN2207" s="50"/>
      <c r="AO2207" s="50"/>
      <c r="AP2207" s="50"/>
      <c r="AQ2207" s="50"/>
      <c r="AR2207" s="50"/>
      <c r="AS2207" s="50"/>
      <c r="AT2207" s="50"/>
      <c r="AU2207" s="50"/>
    </row>
    <row r="2208" spans="3:47" x14ac:dyDescent="0.2">
      <c r="C2208" s="6"/>
      <c r="D2208" s="6"/>
      <c r="AA2208" s="50"/>
      <c r="AB2208" s="50"/>
      <c r="AC2208" s="50"/>
      <c r="AD2208" s="50"/>
      <c r="AE2208" s="50"/>
      <c r="AF2208" s="62"/>
      <c r="AG2208" s="61"/>
      <c r="AN2208" s="50"/>
      <c r="AO2208" s="50"/>
      <c r="AP2208" s="50"/>
      <c r="AQ2208" s="50"/>
      <c r="AR2208" s="50"/>
      <c r="AS2208" s="50"/>
      <c r="AT2208" s="50"/>
      <c r="AU2208" s="50"/>
    </row>
    <row r="2209" spans="3:47" x14ac:dyDescent="0.2">
      <c r="C2209" s="6"/>
      <c r="D2209" s="6"/>
      <c r="AA2209" s="50"/>
      <c r="AB2209" s="50"/>
      <c r="AC2209" s="50"/>
      <c r="AD2209" s="50"/>
      <c r="AE2209" s="50"/>
      <c r="AF2209" s="62"/>
      <c r="AG2209" s="61"/>
      <c r="AN2209" s="50"/>
      <c r="AO2209" s="50"/>
      <c r="AP2209" s="50"/>
      <c r="AQ2209" s="50"/>
      <c r="AR2209" s="50"/>
      <c r="AS2209" s="50"/>
      <c r="AT2209" s="50"/>
      <c r="AU2209" s="50"/>
    </row>
    <row r="2210" spans="3:47" x14ac:dyDescent="0.2">
      <c r="C2210" s="6"/>
      <c r="D2210" s="6"/>
      <c r="AA2210" s="50"/>
      <c r="AB2210" s="50"/>
      <c r="AC2210" s="50"/>
      <c r="AD2210" s="50"/>
      <c r="AE2210" s="50"/>
      <c r="AF2210" s="62"/>
      <c r="AG2210" s="61"/>
      <c r="AN2210" s="50"/>
      <c r="AO2210" s="50"/>
      <c r="AP2210" s="50"/>
      <c r="AQ2210" s="50"/>
      <c r="AR2210" s="50"/>
      <c r="AS2210" s="50"/>
      <c r="AT2210" s="50"/>
      <c r="AU2210" s="50"/>
    </row>
    <row r="2211" spans="3:47" x14ac:dyDescent="0.2">
      <c r="C2211" s="6"/>
      <c r="D2211" s="6"/>
      <c r="AA2211" s="50"/>
      <c r="AB2211" s="50"/>
      <c r="AC2211" s="50"/>
      <c r="AD2211" s="50"/>
      <c r="AE2211" s="50"/>
      <c r="AF2211" s="62"/>
      <c r="AG2211" s="61"/>
      <c r="AN2211" s="50"/>
      <c r="AO2211" s="50"/>
      <c r="AP2211" s="50"/>
      <c r="AQ2211" s="50"/>
      <c r="AR2211" s="50"/>
      <c r="AS2211" s="50"/>
      <c r="AT2211" s="50"/>
      <c r="AU2211" s="50"/>
    </row>
    <row r="2212" spans="3:47" x14ac:dyDescent="0.2">
      <c r="C2212" s="6"/>
      <c r="D2212" s="6"/>
      <c r="AA2212" s="50"/>
      <c r="AB2212" s="50"/>
      <c r="AC2212" s="50"/>
      <c r="AD2212" s="50"/>
      <c r="AE2212" s="50"/>
      <c r="AF2212" s="62"/>
      <c r="AG2212" s="61"/>
      <c r="AN2212" s="50"/>
      <c r="AO2212" s="50"/>
      <c r="AP2212" s="50"/>
      <c r="AQ2212" s="50"/>
      <c r="AR2212" s="50"/>
      <c r="AS2212" s="50"/>
      <c r="AT2212" s="50"/>
      <c r="AU2212" s="50"/>
    </row>
    <row r="2213" spans="3:47" x14ac:dyDescent="0.2">
      <c r="C2213" s="6"/>
      <c r="D2213" s="6"/>
      <c r="AA2213" s="50"/>
      <c r="AB2213" s="50"/>
      <c r="AC2213" s="50"/>
      <c r="AD2213" s="50"/>
      <c r="AE2213" s="50"/>
      <c r="AF2213" s="62"/>
      <c r="AG2213" s="61"/>
      <c r="AN2213" s="50"/>
      <c r="AO2213" s="50"/>
      <c r="AP2213" s="50"/>
      <c r="AQ2213" s="50"/>
      <c r="AR2213" s="50"/>
      <c r="AS2213" s="50"/>
      <c r="AT2213" s="50"/>
      <c r="AU2213" s="50"/>
    </row>
    <row r="2214" spans="3:47" x14ac:dyDescent="0.2">
      <c r="C2214" s="6"/>
      <c r="D2214" s="6"/>
      <c r="AA2214" s="50"/>
      <c r="AB2214" s="50"/>
      <c r="AC2214" s="50"/>
      <c r="AD2214" s="50"/>
      <c r="AE2214" s="50"/>
      <c r="AF2214" s="62"/>
      <c r="AG2214" s="61"/>
      <c r="AN2214" s="50"/>
      <c r="AO2214" s="50"/>
      <c r="AP2214" s="50"/>
      <c r="AQ2214" s="50"/>
      <c r="AR2214" s="50"/>
      <c r="AS2214" s="50"/>
      <c r="AT2214" s="50"/>
      <c r="AU2214" s="50"/>
    </row>
    <row r="2215" spans="3:47" x14ac:dyDescent="0.2">
      <c r="C2215" s="6"/>
      <c r="D2215" s="6"/>
      <c r="AA2215" s="50"/>
      <c r="AB2215" s="50"/>
      <c r="AC2215" s="50"/>
      <c r="AD2215" s="50"/>
      <c r="AE2215" s="50"/>
      <c r="AF2215" s="62"/>
      <c r="AG2215" s="61"/>
      <c r="AN2215" s="50"/>
      <c r="AO2215" s="50"/>
      <c r="AP2215" s="50"/>
      <c r="AQ2215" s="50"/>
      <c r="AR2215" s="50"/>
      <c r="AS2215" s="50"/>
      <c r="AT2215" s="50"/>
      <c r="AU2215" s="50"/>
    </row>
    <row r="2216" spans="3:47" x14ac:dyDescent="0.2">
      <c r="C2216" s="6"/>
      <c r="D2216" s="6"/>
      <c r="AA2216" s="50"/>
      <c r="AB2216" s="50"/>
      <c r="AC2216" s="50"/>
      <c r="AD2216" s="50"/>
      <c r="AE2216" s="50"/>
      <c r="AF2216" s="62"/>
      <c r="AG2216" s="61"/>
      <c r="AN2216" s="50"/>
      <c r="AO2216" s="50"/>
      <c r="AP2216" s="50"/>
      <c r="AQ2216" s="50"/>
      <c r="AR2216" s="50"/>
      <c r="AS2216" s="50"/>
      <c r="AT2216" s="50"/>
      <c r="AU2216" s="50"/>
    </row>
    <row r="2217" spans="3:47" x14ac:dyDescent="0.2">
      <c r="C2217" s="6"/>
      <c r="D2217" s="6"/>
      <c r="AA2217" s="50"/>
      <c r="AB2217" s="50"/>
      <c r="AC2217" s="50"/>
      <c r="AD2217" s="50"/>
      <c r="AE2217" s="50"/>
      <c r="AF2217" s="62"/>
      <c r="AG2217" s="61"/>
      <c r="AN2217" s="50"/>
      <c r="AO2217" s="50"/>
      <c r="AP2217" s="50"/>
      <c r="AQ2217" s="50"/>
      <c r="AR2217" s="50"/>
      <c r="AS2217" s="50"/>
      <c r="AT2217" s="50"/>
      <c r="AU2217" s="50"/>
    </row>
    <row r="2218" spans="3:47" x14ac:dyDescent="0.2">
      <c r="C2218" s="6"/>
      <c r="D2218" s="6"/>
      <c r="AA2218" s="50"/>
      <c r="AB2218" s="50"/>
      <c r="AC2218" s="50"/>
      <c r="AD2218" s="50"/>
      <c r="AE2218" s="50"/>
      <c r="AF2218" s="62"/>
      <c r="AG2218" s="61"/>
      <c r="AN2218" s="50"/>
      <c r="AO2218" s="50"/>
      <c r="AP2218" s="50"/>
      <c r="AQ2218" s="50"/>
      <c r="AR2218" s="50"/>
      <c r="AS2218" s="50"/>
      <c r="AT2218" s="50"/>
      <c r="AU2218" s="50"/>
    </row>
    <row r="2219" spans="3:47" x14ac:dyDescent="0.2">
      <c r="C2219" s="6"/>
      <c r="D2219" s="6"/>
      <c r="AA2219" s="50"/>
      <c r="AB2219" s="50"/>
      <c r="AC2219" s="50"/>
      <c r="AD2219" s="50"/>
      <c r="AE2219" s="50"/>
      <c r="AF2219" s="62"/>
      <c r="AG2219" s="61"/>
      <c r="AN2219" s="50"/>
      <c r="AO2219" s="50"/>
      <c r="AP2219" s="50"/>
      <c r="AQ2219" s="50"/>
      <c r="AR2219" s="50"/>
      <c r="AS2219" s="50"/>
      <c r="AT2219" s="50"/>
      <c r="AU2219" s="50"/>
    </row>
    <row r="2220" spans="3:47" x14ac:dyDescent="0.2">
      <c r="C2220" s="6"/>
      <c r="D2220" s="6"/>
      <c r="AA2220" s="50"/>
      <c r="AB2220" s="50"/>
      <c r="AC2220" s="50"/>
      <c r="AD2220" s="50"/>
      <c r="AE2220" s="50"/>
      <c r="AF2220" s="62"/>
      <c r="AG2220" s="61"/>
      <c r="AN2220" s="50"/>
      <c r="AO2220" s="50"/>
      <c r="AP2220" s="50"/>
      <c r="AQ2220" s="50"/>
      <c r="AR2220" s="50"/>
      <c r="AS2220" s="50"/>
      <c r="AT2220" s="50"/>
      <c r="AU2220" s="50"/>
    </row>
    <row r="2221" spans="3:47" x14ac:dyDescent="0.2">
      <c r="C2221" s="6"/>
      <c r="D2221" s="6"/>
      <c r="AA2221" s="50"/>
      <c r="AB2221" s="50"/>
      <c r="AC2221" s="50"/>
      <c r="AD2221" s="50"/>
      <c r="AE2221" s="50"/>
      <c r="AF2221" s="62"/>
      <c r="AG2221" s="61"/>
      <c r="AN2221" s="50"/>
      <c r="AO2221" s="50"/>
      <c r="AP2221" s="50"/>
      <c r="AQ2221" s="50"/>
      <c r="AR2221" s="50"/>
      <c r="AS2221" s="50"/>
      <c r="AT2221" s="50"/>
      <c r="AU2221" s="50"/>
    </row>
    <row r="2222" spans="3:47" x14ac:dyDescent="0.2">
      <c r="C2222" s="6"/>
      <c r="D2222" s="6"/>
      <c r="AA2222" s="50"/>
      <c r="AB2222" s="50"/>
      <c r="AC2222" s="50"/>
      <c r="AD2222" s="50"/>
      <c r="AE2222" s="50"/>
      <c r="AF2222" s="62"/>
      <c r="AG2222" s="61"/>
      <c r="AN2222" s="50"/>
      <c r="AO2222" s="50"/>
      <c r="AP2222" s="50"/>
      <c r="AQ2222" s="50"/>
      <c r="AR2222" s="50"/>
      <c r="AS2222" s="50"/>
      <c r="AT2222" s="50"/>
      <c r="AU2222" s="50"/>
    </row>
    <row r="2223" spans="3:47" x14ac:dyDescent="0.2">
      <c r="C2223" s="6"/>
      <c r="D2223" s="6"/>
      <c r="AA2223" s="50"/>
      <c r="AB2223" s="50"/>
      <c r="AC2223" s="50"/>
      <c r="AD2223" s="50"/>
      <c r="AE2223" s="50"/>
      <c r="AF2223" s="62"/>
      <c r="AG2223" s="61"/>
      <c r="AN2223" s="50"/>
      <c r="AO2223" s="50"/>
      <c r="AP2223" s="50"/>
      <c r="AQ2223" s="50"/>
      <c r="AR2223" s="50"/>
      <c r="AS2223" s="50"/>
      <c r="AT2223" s="50"/>
      <c r="AU2223" s="50"/>
    </row>
    <row r="2224" spans="3:47" x14ac:dyDescent="0.2">
      <c r="C2224" s="6"/>
      <c r="D2224" s="6"/>
      <c r="AA2224" s="50"/>
      <c r="AB2224" s="50"/>
      <c r="AC2224" s="50"/>
      <c r="AD2224" s="50"/>
      <c r="AE2224" s="50"/>
      <c r="AF2224" s="62"/>
      <c r="AG2224" s="61"/>
      <c r="AN2224" s="50"/>
      <c r="AO2224" s="50"/>
      <c r="AP2224" s="50"/>
      <c r="AQ2224" s="50"/>
      <c r="AR2224" s="50"/>
      <c r="AS2224" s="50"/>
      <c r="AT2224" s="50"/>
      <c r="AU2224" s="50"/>
    </row>
    <row r="2225" spans="3:47" x14ac:dyDescent="0.2">
      <c r="C2225" s="6"/>
      <c r="D2225" s="6"/>
      <c r="AA2225" s="50"/>
      <c r="AB2225" s="50"/>
      <c r="AC2225" s="50"/>
      <c r="AD2225" s="50"/>
      <c r="AE2225" s="50"/>
      <c r="AF2225" s="62"/>
      <c r="AG2225" s="61"/>
      <c r="AN2225" s="50"/>
      <c r="AO2225" s="50"/>
      <c r="AP2225" s="50"/>
      <c r="AQ2225" s="50"/>
      <c r="AR2225" s="50"/>
      <c r="AS2225" s="50"/>
      <c r="AT2225" s="50"/>
      <c r="AU2225" s="50"/>
    </row>
    <row r="2226" spans="3:47" x14ac:dyDescent="0.2">
      <c r="C2226" s="6"/>
      <c r="D2226" s="6"/>
      <c r="AA2226" s="50"/>
      <c r="AB2226" s="50"/>
      <c r="AC2226" s="50"/>
      <c r="AD2226" s="50"/>
      <c r="AE2226" s="50"/>
      <c r="AF2226" s="62"/>
      <c r="AG2226" s="61"/>
      <c r="AN2226" s="50"/>
      <c r="AO2226" s="50"/>
      <c r="AP2226" s="50"/>
      <c r="AQ2226" s="50"/>
      <c r="AR2226" s="50"/>
      <c r="AS2226" s="50"/>
      <c r="AT2226" s="50"/>
      <c r="AU2226" s="50"/>
    </row>
    <row r="2227" spans="3:47" x14ac:dyDescent="0.2">
      <c r="C2227" s="6"/>
      <c r="D2227" s="6"/>
      <c r="AA2227" s="50"/>
      <c r="AB2227" s="50"/>
      <c r="AC2227" s="50"/>
      <c r="AD2227" s="50"/>
      <c r="AE2227" s="50"/>
      <c r="AF2227" s="62"/>
      <c r="AG2227" s="61"/>
      <c r="AN2227" s="50"/>
      <c r="AO2227" s="50"/>
      <c r="AP2227" s="50"/>
      <c r="AQ2227" s="50"/>
      <c r="AR2227" s="50"/>
      <c r="AS2227" s="50"/>
      <c r="AT2227" s="50"/>
      <c r="AU2227" s="50"/>
    </row>
    <row r="2228" spans="3:47" x14ac:dyDescent="0.2">
      <c r="C2228" s="6"/>
      <c r="D2228" s="6"/>
      <c r="AA2228" s="50"/>
      <c r="AB2228" s="50"/>
      <c r="AC2228" s="50"/>
      <c r="AD2228" s="50"/>
      <c r="AE2228" s="50"/>
      <c r="AF2228" s="62"/>
      <c r="AG2228" s="61"/>
      <c r="AN2228" s="50"/>
      <c r="AO2228" s="50"/>
      <c r="AP2228" s="50"/>
      <c r="AQ2228" s="50"/>
      <c r="AR2228" s="50"/>
      <c r="AS2228" s="50"/>
      <c r="AT2228" s="50"/>
      <c r="AU2228" s="50"/>
    </row>
    <row r="2229" spans="3:47" x14ac:dyDescent="0.2">
      <c r="C2229" s="6"/>
      <c r="D2229" s="6"/>
      <c r="AA2229" s="50"/>
      <c r="AB2229" s="50"/>
      <c r="AC2229" s="50"/>
      <c r="AD2229" s="50"/>
      <c r="AE2229" s="50"/>
      <c r="AF2229" s="62"/>
      <c r="AG2229" s="61"/>
      <c r="AN2229" s="50"/>
      <c r="AO2229" s="50"/>
      <c r="AP2229" s="50"/>
      <c r="AQ2229" s="50"/>
      <c r="AR2229" s="50"/>
      <c r="AS2229" s="50"/>
      <c r="AT2229" s="50"/>
      <c r="AU2229" s="50"/>
    </row>
    <row r="2230" spans="3:47" x14ac:dyDescent="0.2">
      <c r="C2230" s="6"/>
      <c r="D2230" s="6"/>
      <c r="AA2230" s="50"/>
      <c r="AB2230" s="50"/>
      <c r="AC2230" s="50"/>
      <c r="AD2230" s="50"/>
      <c r="AE2230" s="50"/>
      <c r="AF2230" s="62"/>
      <c r="AG2230" s="61"/>
      <c r="AN2230" s="50"/>
      <c r="AO2230" s="50"/>
      <c r="AP2230" s="50"/>
      <c r="AQ2230" s="50"/>
      <c r="AR2230" s="50"/>
      <c r="AS2230" s="50"/>
      <c r="AT2230" s="50"/>
      <c r="AU2230" s="50"/>
    </row>
    <row r="2231" spans="3:47" x14ac:dyDescent="0.2">
      <c r="C2231" s="6"/>
      <c r="D2231" s="6"/>
      <c r="AA2231" s="50"/>
      <c r="AB2231" s="50"/>
      <c r="AC2231" s="50"/>
      <c r="AD2231" s="50"/>
      <c r="AE2231" s="50"/>
      <c r="AF2231" s="62"/>
      <c r="AG2231" s="61"/>
      <c r="AN2231" s="50"/>
      <c r="AO2231" s="50"/>
      <c r="AP2231" s="50"/>
      <c r="AQ2231" s="50"/>
      <c r="AR2231" s="50"/>
      <c r="AS2231" s="50"/>
      <c r="AT2231" s="50"/>
      <c r="AU2231" s="50"/>
    </row>
    <row r="2232" spans="3:47" x14ac:dyDescent="0.2">
      <c r="C2232" s="6"/>
      <c r="D2232" s="6"/>
      <c r="AA2232" s="50"/>
      <c r="AB2232" s="50"/>
      <c r="AC2232" s="50"/>
      <c r="AD2232" s="50"/>
      <c r="AE2232" s="50"/>
      <c r="AF2232" s="62"/>
      <c r="AG2232" s="61"/>
      <c r="AN2232" s="50"/>
      <c r="AO2232" s="50"/>
      <c r="AP2232" s="50"/>
      <c r="AQ2232" s="50"/>
      <c r="AR2232" s="50"/>
      <c r="AS2232" s="50"/>
      <c r="AT2232" s="50"/>
      <c r="AU2232" s="50"/>
    </row>
    <row r="2233" spans="3:47" x14ac:dyDescent="0.2">
      <c r="C2233" s="6"/>
      <c r="D2233" s="6"/>
      <c r="AA2233" s="50"/>
      <c r="AB2233" s="50"/>
      <c r="AC2233" s="50"/>
      <c r="AD2233" s="50"/>
      <c r="AE2233" s="50"/>
      <c r="AF2233" s="62"/>
      <c r="AG2233" s="61"/>
      <c r="AN2233" s="50"/>
      <c r="AO2233" s="50"/>
      <c r="AP2233" s="50"/>
      <c r="AQ2233" s="50"/>
      <c r="AR2233" s="50"/>
      <c r="AS2233" s="50"/>
      <c r="AT2233" s="50"/>
      <c r="AU2233" s="50"/>
    </row>
    <row r="2234" spans="3:47" x14ac:dyDescent="0.2">
      <c r="C2234" s="6"/>
      <c r="D2234" s="6"/>
      <c r="AA2234" s="50"/>
      <c r="AB2234" s="50"/>
      <c r="AC2234" s="50"/>
      <c r="AD2234" s="50"/>
      <c r="AE2234" s="50"/>
      <c r="AF2234" s="62"/>
      <c r="AG2234" s="61"/>
      <c r="AN2234" s="50"/>
      <c r="AO2234" s="50"/>
      <c r="AP2234" s="50"/>
      <c r="AQ2234" s="50"/>
      <c r="AR2234" s="50"/>
      <c r="AS2234" s="50"/>
      <c r="AT2234" s="50"/>
      <c r="AU2234" s="50"/>
    </row>
    <row r="2235" spans="3:47" x14ac:dyDescent="0.2">
      <c r="C2235" s="6"/>
      <c r="D2235" s="6"/>
      <c r="AA2235" s="50"/>
      <c r="AB2235" s="50"/>
      <c r="AC2235" s="50"/>
      <c r="AD2235" s="50"/>
      <c r="AE2235" s="50"/>
      <c r="AF2235" s="62"/>
      <c r="AG2235" s="61"/>
      <c r="AN2235" s="50"/>
      <c r="AO2235" s="50"/>
      <c r="AP2235" s="50"/>
      <c r="AQ2235" s="50"/>
      <c r="AR2235" s="50"/>
      <c r="AS2235" s="50"/>
      <c r="AT2235" s="50"/>
      <c r="AU2235" s="50"/>
    </row>
    <row r="2236" spans="3:47" x14ac:dyDescent="0.2">
      <c r="C2236" s="6"/>
      <c r="D2236" s="6"/>
      <c r="AA2236" s="50"/>
      <c r="AB2236" s="50"/>
      <c r="AC2236" s="50"/>
      <c r="AD2236" s="50"/>
      <c r="AE2236" s="50"/>
      <c r="AF2236" s="62"/>
      <c r="AG2236" s="61"/>
      <c r="AN2236" s="50"/>
      <c r="AO2236" s="50"/>
      <c r="AP2236" s="50"/>
      <c r="AQ2236" s="50"/>
      <c r="AR2236" s="50"/>
      <c r="AS2236" s="50"/>
      <c r="AT2236" s="50"/>
      <c r="AU2236" s="50"/>
    </row>
    <row r="2237" spans="3:47" x14ac:dyDescent="0.2">
      <c r="C2237" s="6"/>
      <c r="D2237" s="6"/>
      <c r="AA2237" s="50"/>
      <c r="AB2237" s="50"/>
      <c r="AC2237" s="50"/>
      <c r="AD2237" s="50"/>
      <c r="AE2237" s="50"/>
      <c r="AF2237" s="62"/>
      <c r="AG2237" s="61"/>
      <c r="AN2237" s="50"/>
      <c r="AO2237" s="50"/>
      <c r="AP2237" s="50"/>
      <c r="AQ2237" s="50"/>
      <c r="AR2237" s="50"/>
      <c r="AS2237" s="50"/>
      <c r="AT2237" s="50"/>
      <c r="AU2237" s="50"/>
    </row>
    <row r="2238" spans="3:47" x14ac:dyDescent="0.2">
      <c r="C2238" s="6"/>
      <c r="D2238" s="6"/>
      <c r="AA2238" s="50"/>
      <c r="AB2238" s="50"/>
      <c r="AC2238" s="50"/>
      <c r="AD2238" s="50"/>
      <c r="AE2238" s="50"/>
      <c r="AF2238" s="62"/>
      <c r="AG2238" s="61"/>
      <c r="AN2238" s="50"/>
      <c r="AO2238" s="50"/>
      <c r="AP2238" s="50"/>
      <c r="AQ2238" s="50"/>
      <c r="AR2238" s="50"/>
      <c r="AS2238" s="50"/>
      <c r="AT2238" s="50"/>
      <c r="AU2238" s="50"/>
    </row>
    <row r="2239" spans="3:47" x14ac:dyDescent="0.2">
      <c r="C2239" s="6"/>
      <c r="D2239" s="6"/>
      <c r="AA2239" s="50"/>
      <c r="AB2239" s="50"/>
      <c r="AC2239" s="50"/>
      <c r="AD2239" s="50"/>
      <c r="AE2239" s="50"/>
      <c r="AF2239" s="62"/>
      <c r="AG2239" s="61"/>
      <c r="AN2239" s="50"/>
      <c r="AO2239" s="50"/>
      <c r="AP2239" s="50"/>
      <c r="AQ2239" s="50"/>
      <c r="AR2239" s="50"/>
      <c r="AS2239" s="50"/>
      <c r="AT2239" s="50"/>
      <c r="AU2239" s="50"/>
    </row>
    <row r="2240" spans="3:47" x14ac:dyDescent="0.2">
      <c r="C2240" s="6"/>
      <c r="D2240" s="6"/>
      <c r="AA2240" s="50"/>
      <c r="AB2240" s="50"/>
      <c r="AC2240" s="50"/>
      <c r="AD2240" s="50"/>
      <c r="AE2240" s="50"/>
      <c r="AF2240" s="62"/>
      <c r="AG2240" s="61"/>
      <c r="AN2240" s="50"/>
      <c r="AO2240" s="50"/>
      <c r="AP2240" s="50"/>
      <c r="AQ2240" s="50"/>
      <c r="AR2240" s="50"/>
      <c r="AS2240" s="50"/>
      <c r="AT2240" s="50"/>
      <c r="AU2240" s="50"/>
    </row>
    <row r="2241" spans="3:47" x14ac:dyDescent="0.2">
      <c r="C2241" s="6"/>
      <c r="D2241" s="6"/>
      <c r="AA2241" s="50"/>
      <c r="AB2241" s="50"/>
      <c r="AC2241" s="50"/>
      <c r="AD2241" s="50"/>
      <c r="AE2241" s="50"/>
      <c r="AF2241" s="62"/>
      <c r="AG2241" s="61"/>
      <c r="AN2241" s="50"/>
      <c r="AO2241" s="50"/>
      <c r="AP2241" s="50"/>
      <c r="AQ2241" s="50"/>
      <c r="AR2241" s="50"/>
      <c r="AS2241" s="50"/>
      <c r="AT2241" s="50"/>
      <c r="AU2241" s="50"/>
    </row>
    <row r="2242" spans="3:47" x14ac:dyDescent="0.2">
      <c r="C2242" s="6"/>
      <c r="D2242" s="6"/>
      <c r="AA2242" s="50"/>
      <c r="AB2242" s="50"/>
      <c r="AC2242" s="50"/>
      <c r="AD2242" s="50"/>
      <c r="AE2242" s="50"/>
      <c r="AF2242" s="62"/>
      <c r="AG2242" s="61"/>
      <c r="AN2242" s="50"/>
      <c r="AO2242" s="50"/>
      <c r="AP2242" s="50"/>
      <c r="AQ2242" s="50"/>
      <c r="AR2242" s="50"/>
      <c r="AS2242" s="50"/>
      <c r="AT2242" s="50"/>
      <c r="AU2242" s="50"/>
    </row>
    <row r="2243" spans="3:47" x14ac:dyDescent="0.2">
      <c r="C2243" s="6"/>
      <c r="D2243" s="6"/>
      <c r="AA2243" s="50"/>
      <c r="AB2243" s="50"/>
      <c r="AC2243" s="50"/>
      <c r="AD2243" s="50"/>
      <c r="AE2243" s="50"/>
      <c r="AF2243" s="62"/>
      <c r="AG2243" s="61"/>
      <c r="AN2243" s="50"/>
      <c r="AO2243" s="50"/>
      <c r="AP2243" s="50"/>
      <c r="AQ2243" s="50"/>
      <c r="AR2243" s="50"/>
      <c r="AS2243" s="50"/>
      <c r="AT2243" s="50"/>
      <c r="AU2243" s="50"/>
    </row>
    <row r="2244" spans="3:47" x14ac:dyDescent="0.2">
      <c r="C2244" s="6"/>
      <c r="D2244" s="6"/>
      <c r="AA2244" s="50"/>
      <c r="AB2244" s="50"/>
      <c r="AC2244" s="50"/>
      <c r="AD2244" s="50"/>
      <c r="AE2244" s="50"/>
      <c r="AF2244" s="62"/>
      <c r="AG2244" s="61"/>
      <c r="AN2244" s="50"/>
      <c r="AO2244" s="50"/>
      <c r="AP2244" s="50"/>
      <c r="AQ2244" s="50"/>
      <c r="AR2244" s="50"/>
      <c r="AS2244" s="50"/>
      <c r="AT2244" s="50"/>
      <c r="AU2244" s="50"/>
    </row>
    <row r="2245" spans="3:47" x14ac:dyDescent="0.2">
      <c r="C2245" s="6"/>
      <c r="D2245" s="6"/>
      <c r="AA2245" s="50"/>
      <c r="AB2245" s="50"/>
      <c r="AC2245" s="50"/>
      <c r="AD2245" s="50"/>
      <c r="AE2245" s="50"/>
      <c r="AF2245" s="62"/>
      <c r="AG2245" s="61"/>
      <c r="AN2245" s="50"/>
      <c r="AO2245" s="50"/>
      <c r="AP2245" s="50"/>
      <c r="AQ2245" s="50"/>
      <c r="AR2245" s="50"/>
      <c r="AS2245" s="50"/>
      <c r="AT2245" s="50"/>
      <c r="AU2245" s="50"/>
    </row>
    <row r="2246" spans="3:47" x14ac:dyDescent="0.2">
      <c r="C2246" s="6"/>
      <c r="D2246" s="6"/>
      <c r="AA2246" s="50"/>
      <c r="AB2246" s="50"/>
      <c r="AC2246" s="50"/>
      <c r="AD2246" s="50"/>
      <c r="AE2246" s="50"/>
      <c r="AF2246" s="62"/>
      <c r="AG2246" s="61"/>
      <c r="AN2246" s="50"/>
      <c r="AO2246" s="50"/>
      <c r="AP2246" s="50"/>
      <c r="AQ2246" s="50"/>
      <c r="AR2246" s="50"/>
      <c r="AS2246" s="50"/>
      <c r="AT2246" s="50"/>
      <c r="AU2246" s="50"/>
    </row>
    <row r="2247" spans="3:47" x14ac:dyDescent="0.2">
      <c r="C2247" s="6"/>
      <c r="D2247" s="6"/>
      <c r="AA2247" s="50"/>
      <c r="AB2247" s="50"/>
      <c r="AC2247" s="50"/>
      <c r="AD2247" s="50"/>
      <c r="AE2247" s="50"/>
      <c r="AF2247" s="62"/>
      <c r="AG2247" s="61"/>
      <c r="AN2247" s="50"/>
      <c r="AO2247" s="50"/>
      <c r="AP2247" s="50"/>
      <c r="AQ2247" s="50"/>
      <c r="AR2247" s="50"/>
      <c r="AS2247" s="50"/>
      <c r="AT2247" s="50"/>
      <c r="AU2247" s="50"/>
    </row>
    <row r="2248" spans="3:47" x14ac:dyDescent="0.2">
      <c r="C2248" s="6"/>
      <c r="D2248" s="6"/>
      <c r="AA2248" s="50"/>
      <c r="AB2248" s="50"/>
      <c r="AC2248" s="50"/>
      <c r="AD2248" s="50"/>
      <c r="AE2248" s="50"/>
      <c r="AF2248" s="62"/>
      <c r="AG2248" s="61"/>
      <c r="AN2248" s="50"/>
      <c r="AO2248" s="50"/>
      <c r="AP2248" s="50"/>
      <c r="AQ2248" s="50"/>
      <c r="AR2248" s="50"/>
      <c r="AS2248" s="50"/>
      <c r="AT2248" s="50"/>
      <c r="AU2248" s="50"/>
    </row>
    <row r="2249" spans="3:47" x14ac:dyDescent="0.2">
      <c r="C2249" s="6"/>
      <c r="D2249" s="6"/>
      <c r="AA2249" s="50"/>
      <c r="AB2249" s="50"/>
      <c r="AC2249" s="50"/>
      <c r="AD2249" s="50"/>
      <c r="AE2249" s="50"/>
      <c r="AF2249" s="62"/>
      <c r="AG2249" s="61"/>
      <c r="AN2249" s="50"/>
      <c r="AO2249" s="50"/>
      <c r="AP2249" s="50"/>
      <c r="AQ2249" s="50"/>
      <c r="AR2249" s="50"/>
      <c r="AS2249" s="50"/>
      <c r="AT2249" s="50"/>
      <c r="AU2249" s="50"/>
    </row>
    <row r="2250" spans="3:47" x14ac:dyDescent="0.2">
      <c r="C2250" s="6"/>
      <c r="D2250" s="6"/>
      <c r="AA2250" s="50"/>
      <c r="AB2250" s="50"/>
      <c r="AC2250" s="50"/>
      <c r="AD2250" s="50"/>
      <c r="AE2250" s="50"/>
      <c r="AF2250" s="62"/>
      <c r="AG2250" s="61"/>
      <c r="AN2250" s="50"/>
      <c r="AO2250" s="50"/>
      <c r="AP2250" s="50"/>
      <c r="AQ2250" s="50"/>
      <c r="AR2250" s="50"/>
      <c r="AS2250" s="50"/>
      <c r="AT2250" s="50"/>
      <c r="AU2250" s="50"/>
    </row>
    <row r="2251" spans="3:47" x14ac:dyDescent="0.2">
      <c r="C2251" s="6"/>
      <c r="D2251" s="6"/>
      <c r="AA2251" s="50"/>
      <c r="AB2251" s="50"/>
      <c r="AC2251" s="50"/>
      <c r="AD2251" s="50"/>
      <c r="AE2251" s="50"/>
      <c r="AF2251" s="62"/>
      <c r="AG2251" s="61"/>
      <c r="AN2251" s="50"/>
      <c r="AO2251" s="50"/>
      <c r="AP2251" s="50"/>
      <c r="AQ2251" s="50"/>
      <c r="AR2251" s="50"/>
      <c r="AS2251" s="50"/>
      <c r="AT2251" s="50"/>
      <c r="AU2251" s="50"/>
    </row>
    <row r="2252" spans="3:47" x14ac:dyDescent="0.2">
      <c r="C2252" s="6"/>
      <c r="D2252" s="6"/>
      <c r="AA2252" s="50"/>
      <c r="AB2252" s="50"/>
      <c r="AC2252" s="50"/>
      <c r="AD2252" s="50"/>
      <c r="AE2252" s="50"/>
      <c r="AF2252" s="62"/>
      <c r="AG2252" s="61"/>
      <c r="AN2252" s="50"/>
      <c r="AO2252" s="50"/>
      <c r="AP2252" s="50"/>
      <c r="AQ2252" s="50"/>
      <c r="AR2252" s="50"/>
      <c r="AS2252" s="50"/>
      <c r="AT2252" s="50"/>
      <c r="AU2252" s="50"/>
    </row>
    <row r="2253" spans="3:47" x14ac:dyDescent="0.2">
      <c r="C2253" s="6"/>
      <c r="D2253" s="6"/>
      <c r="AA2253" s="50"/>
      <c r="AB2253" s="50"/>
      <c r="AC2253" s="50"/>
      <c r="AD2253" s="50"/>
      <c r="AE2253" s="50"/>
      <c r="AF2253" s="62"/>
      <c r="AG2253" s="61"/>
      <c r="AN2253" s="50"/>
      <c r="AO2253" s="50"/>
      <c r="AP2253" s="50"/>
      <c r="AQ2253" s="50"/>
      <c r="AR2253" s="50"/>
      <c r="AS2253" s="50"/>
      <c r="AT2253" s="50"/>
      <c r="AU2253" s="50"/>
    </row>
    <row r="2254" spans="3:47" x14ac:dyDescent="0.2">
      <c r="C2254" s="6"/>
      <c r="D2254" s="6"/>
      <c r="AA2254" s="50"/>
      <c r="AB2254" s="50"/>
      <c r="AC2254" s="50"/>
      <c r="AD2254" s="50"/>
      <c r="AE2254" s="50"/>
      <c r="AF2254" s="62"/>
      <c r="AG2254" s="61"/>
      <c r="AN2254" s="50"/>
      <c r="AO2254" s="50"/>
      <c r="AP2254" s="50"/>
      <c r="AQ2254" s="50"/>
      <c r="AR2254" s="50"/>
      <c r="AS2254" s="50"/>
      <c r="AT2254" s="50"/>
      <c r="AU2254" s="50"/>
    </row>
    <row r="2255" spans="3:47" x14ac:dyDescent="0.2">
      <c r="C2255" s="6"/>
      <c r="D2255" s="6"/>
      <c r="AA2255" s="50"/>
      <c r="AB2255" s="50"/>
      <c r="AC2255" s="50"/>
      <c r="AD2255" s="50"/>
      <c r="AE2255" s="50"/>
      <c r="AF2255" s="62"/>
      <c r="AG2255" s="61"/>
      <c r="AN2255" s="50"/>
      <c r="AO2255" s="50"/>
      <c r="AP2255" s="50"/>
      <c r="AQ2255" s="50"/>
      <c r="AR2255" s="50"/>
      <c r="AS2255" s="50"/>
      <c r="AT2255" s="50"/>
      <c r="AU2255" s="50"/>
    </row>
    <row r="2256" spans="3:47" x14ac:dyDescent="0.2">
      <c r="C2256" s="6"/>
      <c r="D2256" s="6"/>
      <c r="AA2256" s="50"/>
      <c r="AB2256" s="50"/>
      <c r="AC2256" s="50"/>
      <c r="AD2256" s="50"/>
      <c r="AE2256" s="50"/>
      <c r="AF2256" s="62"/>
      <c r="AG2256" s="61"/>
      <c r="AN2256" s="50"/>
      <c r="AO2256" s="50"/>
      <c r="AP2256" s="50"/>
      <c r="AQ2256" s="50"/>
      <c r="AR2256" s="50"/>
      <c r="AS2256" s="50"/>
      <c r="AT2256" s="50"/>
      <c r="AU2256" s="50"/>
    </row>
    <row r="2257" spans="3:47" x14ac:dyDescent="0.2">
      <c r="C2257" s="6"/>
      <c r="D2257" s="6"/>
      <c r="AA2257" s="50"/>
      <c r="AB2257" s="50"/>
      <c r="AC2257" s="50"/>
      <c r="AD2257" s="50"/>
      <c r="AE2257" s="50"/>
      <c r="AF2257" s="62"/>
      <c r="AG2257" s="61"/>
      <c r="AN2257" s="50"/>
      <c r="AO2257" s="50"/>
      <c r="AP2257" s="50"/>
      <c r="AQ2257" s="50"/>
      <c r="AR2257" s="50"/>
      <c r="AS2257" s="50"/>
      <c r="AT2257" s="50"/>
      <c r="AU2257" s="50"/>
    </row>
    <row r="2258" spans="3:47" x14ac:dyDescent="0.2">
      <c r="C2258" s="6"/>
      <c r="D2258" s="6"/>
      <c r="AA2258" s="50"/>
      <c r="AB2258" s="50"/>
      <c r="AC2258" s="50"/>
      <c r="AD2258" s="50"/>
      <c r="AE2258" s="50"/>
      <c r="AF2258" s="62"/>
      <c r="AG2258" s="61"/>
      <c r="AN2258" s="50"/>
      <c r="AO2258" s="50"/>
      <c r="AP2258" s="50"/>
      <c r="AQ2258" s="50"/>
      <c r="AR2258" s="50"/>
      <c r="AS2258" s="50"/>
      <c r="AT2258" s="50"/>
      <c r="AU2258" s="50"/>
    </row>
    <row r="2259" spans="3:47" x14ac:dyDescent="0.2">
      <c r="C2259" s="6"/>
      <c r="D2259" s="6"/>
      <c r="AA2259" s="50"/>
      <c r="AB2259" s="50"/>
      <c r="AC2259" s="50"/>
      <c r="AD2259" s="50"/>
      <c r="AE2259" s="50"/>
      <c r="AF2259" s="62"/>
      <c r="AG2259" s="61"/>
      <c r="AN2259" s="50"/>
      <c r="AO2259" s="50"/>
      <c r="AP2259" s="50"/>
      <c r="AQ2259" s="50"/>
      <c r="AR2259" s="50"/>
      <c r="AS2259" s="50"/>
      <c r="AT2259" s="50"/>
      <c r="AU2259" s="50"/>
    </row>
    <row r="2260" spans="3:47" x14ac:dyDescent="0.2">
      <c r="C2260" s="6"/>
      <c r="D2260" s="6"/>
      <c r="AA2260" s="50"/>
      <c r="AB2260" s="50"/>
      <c r="AC2260" s="50"/>
      <c r="AD2260" s="50"/>
      <c r="AE2260" s="50"/>
      <c r="AF2260" s="62"/>
      <c r="AG2260" s="61"/>
      <c r="AN2260" s="50"/>
      <c r="AO2260" s="50"/>
      <c r="AP2260" s="50"/>
      <c r="AQ2260" s="50"/>
      <c r="AR2260" s="50"/>
      <c r="AS2260" s="50"/>
      <c r="AT2260" s="50"/>
      <c r="AU2260" s="50"/>
    </row>
    <row r="2261" spans="3:47" x14ac:dyDescent="0.2">
      <c r="C2261" s="6"/>
      <c r="D2261" s="6"/>
      <c r="AA2261" s="50"/>
      <c r="AB2261" s="50"/>
      <c r="AC2261" s="50"/>
      <c r="AD2261" s="50"/>
      <c r="AE2261" s="50"/>
      <c r="AF2261" s="62"/>
      <c r="AG2261" s="61"/>
      <c r="AN2261" s="50"/>
      <c r="AO2261" s="50"/>
      <c r="AP2261" s="50"/>
      <c r="AQ2261" s="50"/>
      <c r="AR2261" s="50"/>
      <c r="AS2261" s="50"/>
      <c r="AT2261" s="50"/>
      <c r="AU2261" s="50"/>
    </row>
    <row r="2262" spans="3:47" x14ac:dyDescent="0.2">
      <c r="C2262" s="6"/>
      <c r="D2262" s="6"/>
      <c r="AA2262" s="50"/>
      <c r="AB2262" s="50"/>
      <c r="AC2262" s="50"/>
      <c r="AD2262" s="50"/>
      <c r="AE2262" s="50"/>
      <c r="AF2262" s="62"/>
      <c r="AG2262" s="61"/>
      <c r="AN2262" s="50"/>
      <c r="AO2262" s="50"/>
      <c r="AP2262" s="50"/>
      <c r="AQ2262" s="50"/>
      <c r="AR2262" s="50"/>
      <c r="AS2262" s="50"/>
      <c r="AT2262" s="50"/>
      <c r="AU2262" s="50"/>
    </row>
    <row r="2263" spans="3:47" x14ac:dyDescent="0.2">
      <c r="C2263" s="6"/>
      <c r="D2263" s="6"/>
      <c r="AA2263" s="50"/>
      <c r="AB2263" s="50"/>
      <c r="AC2263" s="50"/>
      <c r="AD2263" s="50"/>
      <c r="AE2263" s="50"/>
      <c r="AF2263" s="62"/>
      <c r="AG2263" s="61"/>
      <c r="AN2263" s="50"/>
      <c r="AO2263" s="50"/>
      <c r="AP2263" s="50"/>
      <c r="AQ2263" s="50"/>
      <c r="AR2263" s="50"/>
      <c r="AS2263" s="50"/>
      <c r="AT2263" s="50"/>
      <c r="AU2263" s="50"/>
    </row>
    <row r="2264" spans="3:47" x14ac:dyDescent="0.2">
      <c r="C2264" s="6"/>
      <c r="D2264" s="6"/>
      <c r="AA2264" s="50"/>
      <c r="AB2264" s="50"/>
      <c r="AC2264" s="50"/>
      <c r="AD2264" s="50"/>
      <c r="AE2264" s="50"/>
      <c r="AF2264" s="62"/>
      <c r="AG2264" s="61"/>
      <c r="AN2264" s="50"/>
      <c r="AO2264" s="50"/>
      <c r="AP2264" s="50"/>
      <c r="AQ2264" s="50"/>
      <c r="AR2264" s="50"/>
      <c r="AS2264" s="50"/>
      <c r="AT2264" s="50"/>
      <c r="AU2264" s="50"/>
    </row>
    <row r="2265" spans="3:47" x14ac:dyDescent="0.2">
      <c r="C2265" s="6"/>
      <c r="D2265" s="6"/>
      <c r="AA2265" s="50"/>
      <c r="AB2265" s="50"/>
      <c r="AC2265" s="50"/>
      <c r="AD2265" s="50"/>
      <c r="AE2265" s="50"/>
      <c r="AF2265" s="62"/>
      <c r="AG2265" s="61"/>
      <c r="AN2265" s="50"/>
      <c r="AO2265" s="50"/>
      <c r="AP2265" s="50"/>
      <c r="AQ2265" s="50"/>
      <c r="AR2265" s="50"/>
      <c r="AS2265" s="50"/>
      <c r="AT2265" s="50"/>
      <c r="AU2265" s="50"/>
    </row>
    <row r="2266" spans="3:47" x14ac:dyDescent="0.2">
      <c r="C2266" s="6"/>
      <c r="D2266" s="6"/>
      <c r="AA2266" s="50"/>
      <c r="AB2266" s="50"/>
      <c r="AC2266" s="50"/>
      <c r="AD2266" s="50"/>
      <c r="AE2266" s="50"/>
      <c r="AF2266" s="62"/>
      <c r="AG2266" s="61"/>
      <c r="AN2266" s="50"/>
      <c r="AO2266" s="50"/>
      <c r="AP2266" s="50"/>
      <c r="AQ2266" s="50"/>
      <c r="AR2266" s="50"/>
      <c r="AS2266" s="50"/>
      <c r="AT2266" s="50"/>
      <c r="AU2266" s="50"/>
    </row>
    <row r="2267" spans="3:47" x14ac:dyDescent="0.2">
      <c r="C2267" s="6"/>
      <c r="D2267" s="6"/>
      <c r="AA2267" s="50"/>
      <c r="AB2267" s="50"/>
      <c r="AC2267" s="50"/>
      <c r="AD2267" s="50"/>
      <c r="AE2267" s="50"/>
      <c r="AF2267" s="62"/>
      <c r="AG2267" s="61"/>
      <c r="AN2267" s="50"/>
      <c r="AO2267" s="50"/>
      <c r="AP2267" s="50"/>
      <c r="AQ2267" s="50"/>
      <c r="AR2267" s="50"/>
      <c r="AS2267" s="50"/>
      <c r="AT2267" s="50"/>
      <c r="AU2267" s="50"/>
    </row>
    <row r="2268" spans="3:47" x14ac:dyDescent="0.2">
      <c r="C2268" s="6"/>
      <c r="D2268" s="6"/>
      <c r="AA2268" s="50"/>
      <c r="AB2268" s="50"/>
      <c r="AC2268" s="50"/>
      <c r="AD2268" s="50"/>
      <c r="AE2268" s="50"/>
      <c r="AF2268" s="62"/>
      <c r="AG2268" s="61"/>
      <c r="AN2268" s="50"/>
      <c r="AO2268" s="50"/>
      <c r="AP2268" s="50"/>
      <c r="AQ2268" s="50"/>
      <c r="AR2268" s="50"/>
      <c r="AS2268" s="50"/>
      <c r="AT2268" s="50"/>
      <c r="AU2268" s="50"/>
    </row>
    <row r="2269" spans="3:47" x14ac:dyDescent="0.2">
      <c r="C2269" s="6"/>
      <c r="D2269" s="6"/>
      <c r="AA2269" s="50"/>
      <c r="AB2269" s="50"/>
      <c r="AC2269" s="50"/>
      <c r="AD2269" s="50"/>
      <c r="AE2269" s="50"/>
      <c r="AF2269" s="62"/>
      <c r="AG2269" s="61"/>
      <c r="AN2269" s="50"/>
      <c r="AO2269" s="50"/>
      <c r="AP2269" s="50"/>
      <c r="AQ2269" s="50"/>
      <c r="AR2269" s="50"/>
      <c r="AS2269" s="50"/>
      <c r="AT2269" s="50"/>
      <c r="AU2269" s="50"/>
    </row>
    <row r="2270" spans="3:47" x14ac:dyDescent="0.2">
      <c r="C2270" s="6"/>
      <c r="D2270" s="6"/>
      <c r="AA2270" s="50"/>
      <c r="AB2270" s="50"/>
      <c r="AC2270" s="50"/>
      <c r="AD2270" s="50"/>
      <c r="AE2270" s="50"/>
      <c r="AF2270" s="62"/>
      <c r="AG2270" s="61"/>
      <c r="AN2270" s="50"/>
      <c r="AO2270" s="50"/>
      <c r="AP2270" s="50"/>
      <c r="AQ2270" s="50"/>
      <c r="AR2270" s="50"/>
      <c r="AS2270" s="50"/>
      <c r="AT2270" s="50"/>
      <c r="AU2270" s="50"/>
    </row>
    <row r="2271" spans="3:47" x14ac:dyDescent="0.2">
      <c r="C2271" s="6"/>
      <c r="D2271" s="6"/>
      <c r="AA2271" s="50"/>
      <c r="AB2271" s="50"/>
      <c r="AC2271" s="50"/>
      <c r="AD2271" s="50"/>
      <c r="AE2271" s="50"/>
      <c r="AF2271" s="62"/>
      <c r="AG2271" s="61"/>
      <c r="AN2271" s="50"/>
      <c r="AO2271" s="50"/>
      <c r="AP2271" s="50"/>
      <c r="AQ2271" s="50"/>
      <c r="AR2271" s="50"/>
      <c r="AS2271" s="50"/>
      <c r="AT2271" s="50"/>
      <c r="AU2271" s="50"/>
    </row>
    <row r="2272" spans="3:47" x14ac:dyDescent="0.2">
      <c r="C2272" s="6"/>
      <c r="D2272" s="6"/>
      <c r="AA2272" s="50"/>
      <c r="AB2272" s="50"/>
      <c r="AC2272" s="50"/>
      <c r="AD2272" s="50"/>
      <c r="AE2272" s="50"/>
      <c r="AF2272" s="62"/>
      <c r="AG2272" s="61"/>
      <c r="AN2272" s="50"/>
      <c r="AO2272" s="50"/>
      <c r="AP2272" s="50"/>
      <c r="AQ2272" s="50"/>
      <c r="AR2272" s="50"/>
      <c r="AS2272" s="50"/>
      <c r="AT2272" s="50"/>
      <c r="AU2272" s="50"/>
    </row>
    <row r="2273" spans="3:47" x14ac:dyDescent="0.2">
      <c r="C2273" s="6"/>
      <c r="D2273" s="6"/>
      <c r="AA2273" s="50"/>
      <c r="AB2273" s="50"/>
      <c r="AC2273" s="50"/>
      <c r="AD2273" s="50"/>
      <c r="AE2273" s="50"/>
      <c r="AF2273" s="62"/>
      <c r="AG2273" s="61"/>
      <c r="AN2273" s="50"/>
      <c r="AO2273" s="50"/>
      <c r="AP2273" s="50"/>
      <c r="AQ2273" s="50"/>
      <c r="AR2273" s="50"/>
      <c r="AS2273" s="50"/>
      <c r="AT2273" s="50"/>
      <c r="AU2273" s="50"/>
    </row>
    <row r="2274" spans="3:47" x14ac:dyDescent="0.2">
      <c r="C2274" s="6"/>
      <c r="D2274" s="6"/>
      <c r="AA2274" s="50"/>
      <c r="AB2274" s="50"/>
      <c r="AC2274" s="50"/>
      <c r="AD2274" s="50"/>
      <c r="AE2274" s="50"/>
      <c r="AF2274" s="62"/>
      <c r="AG2274" s="61"/>
      <c r="AN2274" s="50"/>
      <c r="AO2274" s="50"/>
      <c r="AP2274" s="50"/>
      <c r="AQ2274" s="50"/>
      <c r="AR2274" s="50"/>
      <c r="AS2274" s="50"/>
      <c r="AT2274" s="50"/>
      <c r="AU2274" s="50"/>
    </row>
    <row r="2275" spans="3:47" x14ac:dyDescent="0.2">
      <c r="C2275" s="6"/>
      <c r="D2275" s="6"/>
      <c r="AA2275" s="50"/>
      <c r="AB2275" s="50"/>
      <c r="AC2275" s="50"/>
      <c r="AD2275" s="50"/>
      <c r="AE2275" s="50"/>
      <c r="AF2275" s="62"/>
      <c r="AG2275" s="61"/>
      <c r="AN2275" s="50"/>
      <c r="AO2275" s="50"/>
      <c r="AP2275" s="50"/>
      <c r="AQ2275" s="50"/>
      <c r="AR2275" s="50"/>
      <c r="AS2275" s="50"/>
      <c r="AT2275" s="50"/>
      <c r="AU2275" s="50"/>
    </row>
    <row r="2276" spans="3:47" x14ac:dyDescent="0.2">
      <c r="C2276" s="6"/>
      <c r="D2276" s="6"/>
      <c r="AA2276" s="50"/>
      <c r="AB2276" s="50"/>
      <c r="AC2276" s="50"/>
      <c r="AD2276" s="50"/>
      <c r="AE2276" s="50"/>
      <c r="AF2276" s="62"/>
      <c r="AG2276" s="61"/>
      <c r="AN2276" s="50"/>
      <c r="AO2276" s="50"/>
      <c r="AP2276" s="50"/>
      <c r="AQ2276" s="50"/>
      <c r="AR2276" s="50"/>
      <c r="AS2276" s="50"/>
      <c r="AT2276" s="50"/>
      <c r="AU2276" s="50"/>
    </row>
    <row r="2277" spans="3:47" x14ac:dyDescent="0.2">
      <c r="C2277" s="6"/>
      <c r="D2277" s="6"/>
      <c r="AA2277" s="50"/>
      <c r="AB2277" s="50"/>
      <c r="AC2277" s="50"/>
      <c r="AD2277" s="50"/>
      <c r="AE2277" s="50"/>
      <c r="AF2277" s="62"/>
      <c r="AG2277" s="61"/>
      <c r="AN2277" s="50"/>
      <c r="AO2277" s="50"/>
      <c r="AP2277" s="50"/>
      <c r="AQ2277" s="50"/>
      <c r="AR2277" s="50"/>
      <c r="AS2277" s="50"/>
      <c r="AT2277" s="50"/>
      <c r="AU2277" s="50"/>
    </row>
    <row r="2278" spans="3:47" x14ac:dyDescent="0.2">
      <c r="C2278" s="6"/>
      <c r="D2278" s="6"/>
      <c r="AA2278" s="50"/>
      <c r="AB2278" s="50"/>
      <c r="AC2278" s="50"/>
      <c r="AD2278" s="50"/>
      <c r="AE2278" s="50"/>
      <c r="AF2278" s="62"/>
      <c r="AG2278" s="61"/>
      <c r="AN2278" s="50"/>
      <c r="AO2278" s="50"/>
      <c r="AP2278" s="50"/>
      <c r="AQ2278" s="50"/>
      <c r="AR2278" s="50"/>
      <c r="AS2278" s="50"/>
      <c r="AT2278" s="50"/>
      <c r="AU2278" s="50"/>
    </row>
    <row r="2279" spans="3:47" x14ac:dyDescent="0.2">
      <c r="C2279" s="6"/>
      <c r="D2279" s="6"/>
      <c r="AA2279" s="50"/>
      <c r="AB2279" s="50"/>
      <c r="AC2279" s="50"/>
      <c r="AD2279" s="50"/>
      <c r="AE2279" s="50"/>
      <c r="AF2279" s="62"/>
      <c r="AG2279" s="61"/>
      <c r="AN2279" s="50"/>
      <c r="AO2279" s="50"/>
      <c r="AP2279" s="50"/>
      <c r="AQ2279" s="50"/>
      <c r="AR2279" s="50"/>
      <c r="AS2279" s="50"/>
      <c r="AT2279" s="50"/>
      <c r="AU2279" s="50"/>
    </row>
    <row r="2280" spans="3:47" x14ac:dyDescent="0.2">
      <c r="C2280" s="6"/>
      <c r="D2280" s="6"/>
      <c r="AA2280" s="50"/>
      <c r="AB2280" s="50"/>
      <c r="AC2280" s="50"/>
      <c r="AD2280" s="50"/>
      <c r="AE2280" s="50"/>
      <c r="AF2280" s="62"/>
      <c r="AG2280" s="61"/>
      <c r="AN2280" s="50"/>
      <c r="AO2280" s="50"/>
      <c r="AP2280" s="50"/>
      <c r="AQ2280" s="50"/>
      <c r="AR2280" s="50"/>
      <c r="AS2280" s="50"/>
      <c r="AT2280" s="50"/>
      <c r="AU2280" s="50"/>
    </row>
    <row r="2281" spans="3:47" x14ac:dyDescent="0.2">
      <c r="C2281" s="6"/>
      <c r="D2281" s="6"/>
      <c r="AA2281" s="50"/>
      <c r="AB2281" s="50"/>
      <c r="AC2281" s="50"/>
      <c r="AD2281" s="50"/>
      <c r="AE2281" s="50"/>
      <c r="AF2281" s="62"/>
      <c r="AG2281" s="61"/>
      <c r="AN2281" s="50"/>
      <c r="AO2281" s="50"/>
      <c r="AP2281" s="50"/>
      <c r="AQ2281" s="50"/>
      <c r="AR2281" s="50"/>
      <c r="AS2281" s="50"/>
      <c r="AT2281" s="50"/>
      <c r="AU2281" s="50"/>
    </row>
    <row r="2282" spans="3:47" x14ac:dyDescent="0.2">
      <c r="C2282" s="6"/>
      <c r="D2282" s="6"/>
      <c r="AA2282" s="50"/>
      <c r="AB2282" s="50"/>
      <c r="AC2282" s="50"/>
      <c r="AD2282" s="50"/>
      <c r="AE2282" s="50"/>
      <c r="AF2282" s="62"/>
      <c r="AG2282" s="61"/>
      <c r="AN2282" s="50"/>
      <c r="AO2282" s="50"/>
      <c r="AP2282" s="50"/>
      <c r="AQ2282" s="50"/>
      <c r="AR2282" s="50"/>
      <c r="AS2282" s="50"/>
      <c r="AT2282" s="50"/>
      <c r="AU2282" s="50"/>
    </row>
    <row r="2283" spans="3:47" x14ac:dyDescent="0.2">
      <c r="C2283" s="6"/>
      <c r="D2283" s="6"/>
      <c r="AA2283" s="50"/>
      <c r="AB2283" s="50"/>
      <c r="AC2283" s="50"/>
      <c r="AD2283" s="50"/>
      <c r="AE2283" s="50"/>
      <c r="AF2283" s="62"/>
      <c r="AG2283" s="61"/>
      <c r="AN2283" s="50"/>
      <c r="AO2283" s="50"/>
      <c r="AP2283" s="50"/>
      <c r="AQ2283" s="50"/>
      <c r="AR2283" s="50"/>
      <c r="AS2283" s="50"/>
      <c r="AT2283" s="50"/>
      <c r="AU2283" s="50"/>
    </row>
    <row r="2284" spans="3:47" x14ac:dyDescent="0.2">
      <c r="C2284" s="6"/>
      <c r="D2284" s="6"/>
      <c r="AA2284" s="50"/>
      <c r="AB2284" s="50"/>
      <c r="AC2284" s="50"/>
      <c r="AD2284" s="50"/>
      <c r="AE2284" s="50"/>
      <c r="AF2284" s="62"/>
      <c r="AG2284" s="61"/>
      <c r="AN2284" s="50"/>
      <c r="AO2284" s="50"/>
      <c r="AP2284" s="50"/>
      <c r="AQ2284" s="50"/>
      <c r="AR2284" s="50"/>
      <c r="AS2284" s="50"/>
      <c r="AT2284" s="50"/>
      <c r="AU2284" s="50"/>
    </row>
    <row r="2285" spans="3:47" x14ac:dyDescent="0.2">
      <c r="C2285" s="6"/>
      <c r="D2285" s="6"/>
      <c r="AA2285" s="50"/>
      <c r="AB2285" s="50"/>
      <c r="AC2285" s="50"/>
      <c r="AD2285" s="50"/>
      <c r="AE2285" s="50"/>
      <c r="AF2285" s="62"/>
      <c r="AG2285" s="61"/>
      <c r="AN2285" s="50"/>
      <c r="AO2285" s="50"/>
      <c r="AP2285" s="50"/>
      <c r="AQ2285" s="50"/>
      <c r="AR2285" s="50"/>
      <c r="AS2285" s="50"/>
      <c r="AT2285" s="50"/>
      <c r="AU2285" s="50"/>
    </row>
    <row r="2286" spans="3:47" x14ac:dyDescent="0.2">
      <c r="C2286" s="6"/>
      <c r="D2286" s="6"/>
      <c r="AA2286" s="50"/>
      <c r="AB2286" s="50"/>
      <c r="AC2286" s="50"/>
      <c r="AD2286" s="50"/>
      <c r="AE2286" s="50"/>
      <c r="AF2286" s="62"/>
      <c r="AG2286" s="61"/>
      <c r="AN2286" s="50"/>
      <c r="AO2286" s="50"/>
      <c r="AP2286" s="50"/>
      <c r="AQ2286" s="50"/>
      <c r="AR2286" s="50"/>
      <c r="AS2286" s="50"/>
      <c r="AT2286" s="50"/>
      <c r="AU2286" s="50"/>
    </row>
    <row r="2287" spans="3:47" x14ac:dyDescent="0.2">
      <c r="C2287" s="6"/>
      <c r="D2287" s="6"/>
      <c r="AA2287" s="50"/>
      <c r="AB2287" s="50"/>
      <c r="AC2287" s="50"/>
      <c r="AD2287" s="50"/>
      <c r="AE2287" s="50"/>
      <c r="AF2287" s="62"/>
      <c r="AG2287" s="61"/>
      <c r="AN2287" s="50"/>
      <c r="AO2287" s="50"/>
      <c r="AP2287" s="50"/>
      <c r="AQ2287" s="50"/>
      <c r="AR2287" s="50"/>
      <c r="AS2287" s="50"/>
      <c r="AT2287" s="50"/>
      <c r="AU2287" s="50"/>
    </row>
    <row r="2288" spans="3:47" x14ac:dyDescent="0.2">
      <c r="C2288" s="6"/>
      <c r="D2288" s="6"/>
      <c r="AA2288" s="50"/>
      <c r="AB2288" s="50"/>
      <c r="AC2288" s="50"/>
      <c r="AD2288" s="50"/>
      <c r="AE2288" s="50"/>
      <c r="AF2288" s="62"/>
      <c r="AG2288" s="61"/>
      <c r="AN2288" s="50"/>
      <c r="AO2288" s="50"/>
      <c r="AP2288" s="50"/>
      <c r="AQ2288" s="50"/>
      <c r="AR2288" s="50"/>
      <c r="AS2288" s="50"/>
      <c r="AT2288" s="50"/>
      <c r="AU2288" s="50"/>
    </row>
    <row r="2289" spans="3:47" x14ac:dyDescent="0.2">
      <c r="C2289" s="6"/>
      <c r="D2289" s="6"/>
      <c r="AA2289" s="50"/>
      <c r="AB2289" s="50"/>
      <c r="AC2289" s="50"/>
      <c r="AD2289" s="50"/>
      <c r="AE2289" s="50"/>
      <c r="AF2289" s="62"/>
      <c r="AG2289" s="61"/>
      <c r="AN2289" s="50"/>
      <c r="AO2289" s="50"/>
      <c r="AP2289" s="50"/>
      <c r="AQ2289" s="50"/>
      <c r="AR2289" s="50"/>
      <c r="AS2289" s="50"/>
      <c r="AT2289" s="50"/>
      <c r="AU2289" s="50"/>
    </row>
    <row r="2290" spans="3:47" x14ac:dyDescent="0.2">
      <c r="C2290" s="6"/>
      <c r="D2290" s="6"/>
      <c r="AA2290" s="50"/>
      <c r="AB2290" s="50"/>
      <c r="AC2290" s="50"/>
      <c r="AD2290" s="50"/>
      <c r="AE2290" s="50"/>
      <c r="AF2290" s="62"/>
      <c r="AG2290" s="61"/>
      <c r="AN2290" s="50"/>
      <c r="AO2290" s="50"/>
      <c r="AP2290" s="50"/>
      <c r="AQ2290" s="50"/>
      <c r="AR2290" s="50"/>
      <c r="AS2290" s="50"/>
      <c r="AT2290" s="50"/>
      <c r="AU2290" s="50"/>
    </row>
    <row r="2291" spans="3:47" x14ac:dyDescent="0.2">
      <c r="C2291" s="6"/>
      <c r="D2291" s="6"/>
      <c r="AA2291" s="50"/>
      <c r="AB2291" s="50"/>
      <c r="AC2291" s="50"/>
      <c r="AD2291" s="50"/>
      <c r="AE2291" s="50"/>
      <c r="AF2291" s="62"/>
      <c r="AG2291" s="61"/>
      <c r="AN2291" s="50"/>
      <c r="AO2291" s="50"/>
      <c r="AP2291" s="50"/>
      <c r="AQ2291" s="50"/>
      <c r="AR2291" s="50"/>
      <c r="AS2291" s="50"/>
      <c r="AT2291" s="50"/>
      <c r="AU2291" s="50"/>
    </row>
    <row r="2292" spans="3:47" x14ac:dyDescent="0.2">
      <c r="C2292" s="6"/>
      <c r="D2292" s="6"/>
      <c r="AA2292" s="50"/>
      <c r="AB2292" s="50"/>
      <c r="AC2292" s="50"/>
      <c r="AD2292" s="50"/>
      <c r="AE2292" s="50"/>
      <c r="AF2292" s="62"/>
      <c r="AG2292" s="61"/>
      <c r="AN2292" s="50"/>
      <c r="AO2292" s="50"/>
      <c r="AP2292" s="50"/>
      <c r="AQ2292" s="50"/>
      <c r="AR2292" s="50"/>
      <c r="AS2292" s="50"/>
      <c r="AT2292" s="50"/>
      <c r="AU2292" s="50"/>
    </row>
    <row r="2293" spans="3:47" x14ac:dyDescent="0.2">
      <c r="C2293" s="6"/>
      <c r="D2293" s="6"/>
      <c r="AA2293" s="50"/>
      <c r="AB2293" s="50"/>
      <c r="AC2293" s="50"/>
      <c r="AD2293" s="50"/>
      <c r="AE2293" s="50"/>
      <c r="AF2293" s="62"/>
      <c r="AG2293" s="61"/>
      <c r="AN2293" s="50"/>
      <c r="AO2293" s="50"/>
      <c r="AP2293" s="50"/>
      <c r="AQ2293" s="50"/>
      <c r="AR2293" s="50"/>
      <c r="AS2293" s="50"/>
      <c r="AT2293" s="50"/>
      <c r="AU2293" s="50"/>
    </row>
    <row r="2294" spans="3:47" x14ac:dyDescent="0.2">
      <c r="C2294" s="6"/>
      <c r="D2294" s="6"/>
      <c r="AA2294" s="50"/>
      <c r="AB2294" s="50"/>
      <c r="AC2294" s="50"/>
      <c r="AD2294" s="50"/>
      <c r="AE2294" s="50"/>
      <c r="AF2294" s="62"/>
      <c r="AG2294" s="61"/>
      <c r="AN2294" s="50"/>
      <c r="AO2294" s="50"/>
      <c r="AP2294" s="50"/>
      <c r="AQ2294" s="50"/>
      <c r="AR2294" s="50"/>
      <c r="AS2294" s="50"/>
      <c r="AT2294" s="50"/>
      <c r="AU2294" s="50"/>
    </row>
    <row r="2295" spans="3:47" x14ac:dyDescent="0.2">
      <c r="C2295" s="6"/>
      <c r="D2295" s="6"/>
      <c r="AA2295" s="50"/>
      <c r="AB2295" s="50"/>
      <c r="AC2295" s="50"/>
      <c r="AD2295" s="50"/>
      <c r="AE2295" s="50"/>
      <c r="AF2295" s="62"/>
      <c r="AG2295" s="61"/>
      <c r="AN2295" s="50"/>
      <c r="AO2295" s="50"/>
      <c r="AP2295" s="50"/>
      <c r="AQ2295" s="50"/>
      <c r="AR2295" s="50"/>
      <c r="AS2295" s="50"/>
      <c r="AT2295" s="50"/>
      <c r="AU2295" s="50"/>
    </row>
    <row r="2296" spans="3:47" x14ac:dyDescent="0.2">
      <c r="C2296" s="6"/>
      <c r="D2296" s="6"/>
      <c r="AA2296" s="50"/>
      <c r="AB2296" s="50"/>
      <c r="AC2296" s="50"/>
      <c r="AD2296" s="50"/>
      <c r="AE2296" s="50"/>
      <c r="AF2296" s="62"/>
      <c r="AG2296" s="61"/>
      <c r="AN2296" s="50"/>
      <c r="AO2296" s="50"/>
      <c r="AP2296" s="50"/>
      <c r="AQ2296" s="50"/>
      <c r="AR2296" s="50"/>
      <c r="AS2296" s="50"/>
      <c r="AT2296" s="50"/>
      <c r="AU2296" s="50"/>
    </row>
    <row r="2297" spans="3:47" x14ac:dyDescent="0.2">
      <c r="C2297" s="6"/>
      <c r="D2297" s="6"/>
      <c r="AA2297" s="50"/>
      <c r="AB2297" s="50"/>
      <c r="AC2297" s="50"/>
      <c r="AD2297" s="50"/>
      <c r="AE2297" s="50"/>
      <c r="AF2297" s="62"/>
      <c r="AG2297" s="61"/>
      <c r="AN2297" s="50"/>
      <c r="AO2297" s="50"/>
      <c r="AP2297" s="50"/>
      <c r="AQ2297" s="50"/>
      <c r="AR2297" s="50"/>
      <c r="AS2297" s="50"/>
      <c r="AT2297" s="50"/>
      <c r="AU2297" s="50"/>
    </row>
    <row r="2298" spans="3:47" x14ac:dyDescent="0.2">
      <c r="C2298" s="6"/>
      <c r="D2298" s="6"/>
      <c r="AA2298" s="50"/>
      <c r="AB2298" s="50"/>
      <c r="AC2298" s="50"/>
      <c r="AD2298" s="50"/>
      <c r="AE2298" s="50"/>
      <c r="AF2298" s="62"/>
      <c r="AG2298" s="61"/>
      <c r="AN2298" s="50"/>
      <c r="AO2298" s="50"/>
      <c r="AP2298" s="50"/>
      <c r="AQ2298" s="50"/>
      <c r="AR2298" s="50"/>
      <c r="AS2298" s="50"/>
      <c r="AT2298" s="50"/>
      <c r="AU2298" s="50"/>
    </row>
    <row r="2299" spans="3:47" x14ac:dyDescent="0.2">
      <c r="C2299" s="6"/>
      <c r="D2299" s="6"/>
      <c r="AA2299" s="50"/>
      <c r="AB2299" s="50"/>
      <c r="AC2299" s="50"/>
      <c r="AD2299" s="50"/>
      <c r="AE2299" s="50"/>
      <c r="AF2299" s="62"/>
      <c r="AG2299" s="61"/>
      <c r="AN2299" s="50"/>
      <c r="AO2299" s="50"/>
      <c r="AP2299" s="50"/>
      <c r="AQ2299" s="50"/>
      <c r="AR2299" s="50"/>
      <c r="AS2299" s="50"/>
      <c r="AT2299" s="50"/>
      <c r="AU2299" s="50"/>
    </row>
    <row r="2300" spans="3:47" x14ac:dyDescent="0.2">
      <c r="C2300" s="6"/>
      <c r="D2300" s="6"/>
      <c r="AA2300" s="50"/>
      <c r="AB2300" s="50"/>
      <c r="AC2300" s="50"/>
      <c r="AD2300" s="50"/>
      <c r="AE2300" s="50"/>
      <c r="AF2300" s="62"/>
      <c r="AG2300" s="61"/>
      <c r="AN2300" s="50"/>
      <c r="AO2300" s="50"/>
      <c r="AP2300" s="50"/>
      <c r="AQ2300" s="50"/>
      <c r="AR2300" s="50"/>
      <c r="AS2300" s="50"/>
      <c r="AT2300" s="50"/>
      <c r="AU2300" s="50"/>
    </row>
    <row r="2301" spans="3:47" x14ac:dyDescent="0.2">
      <c r="C2301" s="6"/>
      <c r="D2301" s="6"/>
      <c r="AA2301" s="50"/>
      <c r="AB2301" s="50"/>
      <c r="AC2301" s="50"/>
      <c r="AD2301" s="50"/>
      <c r="AE2301" s="50"/>
      <c r="AF2301" s="62"/>
      <c r="AG2301" s="61"/>
      <c r="AN2301" s="50"/>
      <c r="AO2301" s="50"/>
      <c r="AP2301" s="50"/>
      <c r="AQ2301" s="50"/>
      <c r="AR2301" s="50"/>
      <c r="AS2301" s="50"/>
      <c r="AT2301" s="50"/>
      <c r="AU2301" s="50"/>
    </row>
    <row r="2302" spans="3:47" x14ac:dyDescent="0.2">
      <c r="C2302" s="6"/>
      <c r="D2302" s="6"/>
      <c r="AA2302" s="50"/>
      <c r="AB2302" s="50"/>
      <c r="AC2302" s="50"/>
      <c r="AD2302" s="50"/>
      <c r="AE2302" s="50"/>
      <c r="AF2302" s="62"/>
      <c r="AG2302" s="61"/>
      <c r="AN2302" s="50"/>
      <c r="AO2302" s="50"/>
      <c r="AP2302" s="50"/>
      <c r="AQ2302" s="50"/>
      <c r="AR2302" s="50"/>
      <c r="AS2302" s="50"/>
      <c r="AT2302" s="50"/>
      <c r="AU2302" s="50"/>
    </row>
    <row r="2303" spans="3:47" x14ac:dyDescent="0.2">
      <c r="C2303" s="6"/>
      <c r="D2303" s="6"/>
      <c r="AA2303" s="50"/>
      <c r="AB2303" s="50"/>
      <c r="AC2303" s="50"/>
      <c r="AD2303" s="50"/>
      <c r="AE2303" s="50"/>
      <c r="AF2303" s="62"/>
      <c r="AG2303" s="61"/>
      <c r="AN2303" s="50"/>
      <c r="AO2303" s="50"/>
      <c r="AP2303" s="50"/>
      <c r="AQ2303" s="50"/>
      <c r="AR2303" s="50"/>
      <c r="AS2303" s="50"/>
      <c r="AT2303" s="50"/>
      <c r="AU2303" s="50"/>
    </row>
    <row r="2304" spans="3:47" x14ac:dyDescent="0.2">
      <c r="C2304" s="6"/>
      <c r="D2304" s="6"/>
      <c r="AA2304" s="50"/>
      <c r="AB2304" s="50"/>
      <c r="AC2304" s="50"/>
      <c r="AD2304" s="50"/>
      <c r="AE2304" s="50"/>
      <c r="AF2304" s="62"/>
      <c r="AG2304" s="61"/>
      <c r="AN2304" s="50"/>
      <c r="AO2304" s="50"/>
      <c r="AP2304" s="50"/>
      <c r="AQ2304" s="50"/>
      <c r="AR2304" s="50"/>
      <c r="AS2304" s="50"/>
      <c r="AT2304" s="50"/>
      <c r="AU2304" s="50"/>
    </row>
    <row r="2305" spans="3:47" x14ac:dyDescent="0.2">
      <c r="C2305" s="6"/>
      <c r="D2305" s="6"/>
      <c r="AA2305" s="50"/>
      <c r="AB2305" s="50"/>
      <c r="AC2305" s="50"/>
      <c r="AD2305" s="50"/>
      <c r="AE2305" s="50"/>
      <c r="AF2305" s="62"/>
      <c r="AG2305" s="61"/>
      <c r="AN2305" s="50"/>
      <c r="AO2305" s="50"/>
      <c r="AP2305" s="50"/>
      <c r="AQ2305" s="50"/>
      <c r="AR2305" s="50"/>
      <c r="AS2305" s="50"/>
      <c r="AT2305" s="50"/>
      <c r="AU2305" s="50"/>
    </row>
    <row r="2306" spans="3:47" x14ac:dyDescent="0.2">
      <c r="C2306" s="6"/>
      <c r="D2306" s="6"/>
      <c r="AA2306" s="50"/>
      <c r="AB2306" s="50"/>
      <c r="AC2306" s="50"/>
      <c r="AD2306" s="50"/>
      <c r="AE2306" s="50"/>
      <c r="AF2306" s="62"/>
      <c r="AG2306" s="61"/>
      <c r="AN2306" s="50"/>
      <c r="AO2306" s="50"/>
      <c r="AP2306" s="50"/>
      <c r="AQ2306" s="50"/>
      <c r="AR2306" s="50"/>
      <c r="AS2306" s="50"/>
      <c r="AT2306" s="50"/>
      <c r="AU2306" s="50"/>
    </row>
    <row r="2307" spans="3:47" x14ac:dyDescent="0.2">
      <c r="C2307" s="6"/>
      <c r="D2307" s="6"/>
      <c r="AA2307" s="50"/>
      <c r="AB2307" s="50"/>
      <c r="AC2307" s="50"/>
      <c r="AD2307" s="50"/>
      <c r="AE2307" s="50"/>
      <c r="AF2307" s="62"/>
      <c r="AG2307" s="61"/>
      <c r="AN2307" s="50"/>
      <c r="AO2307" s="50"/>
      <c r="AP2307" s="50"/>
      <c r="AQ2307" s="50"/>
      <c r="AR2307" s="50"/>
      <c r="AS2307" s="50"/>
      <c r="AT2307" s="50"/>
      <c r="AU2307" s="50"/>
    </row>
    <row r="2308" spans="3:47" x14ac:dyDescent="0.2">
      <c r="C2308" s="6"/>
      <c r="D2308" s="6"/>
      <c r="AA2308" s="50"/>
      <c r="AB2308" s="50"/>
      <c r="AC2308" s="50"/>
      <c r="AD2308" s="50"/>
      <c r="AE2308" s="50"/>
      <c r="AF2308" s="62"/>
      <c r="AG2308" s="61"/>
      <c r="AN2308" s="50"/>
      <c r="AO2308" s="50"/>
      <c r="AP2308" s="50"/>
      <c r="AQ2308" s="50"/>
      <c r="AR2308" s="50"/>
      <c r="AS2308" s="50"/>
      <c r="AT2308" s="50"/>
      <c r="AU2308" s="50"/>
    </row>
    <row r="2309" spans="3:47" x14ac:dyDescent="0.2">
      <c r="C2309" s="6"/>
      <c r="D2309" s="6"/>
      <c r="AA2309" s="50"/>
      <c r="AB2309" s="50"/>
      <c r="AC2309" s="50"/>
      <c r="AD2309" s="50"/>
      <c r="AE2309" s="50"/>
      <c r="AF2309" s="62"/>
      <c r="AG2309" s="61"/>
      <c r="AN2309" s="50"/>
      <c r="AO2309" s="50"/>
      <c r="AP2309" s="50"/>
      <c r="AQ2309" s="50"/>
      <c r="AR2309" s="50"/>
      <c r="AS2309" s="50"/>
      <c r="AT2309" s="50"/>
      <c r="AU2309" s="50"/>
    </row>
    <row r="2310" spans="3:47" x14ac:dyDescent="0.2">
      <c r="C2310" s="6"/>
      <c r="D2310" s="6"/>
      <c r="AA2310" s="50"/>
      <c r="AB2310" s="50"/>
      <c r="AC2310" s="50"/>
      <c r="AD2310" s="50"/>
      <c r="AE2310" s="50"/>
      <c r="AF2310" s="62"/>
      <c r="AG2310" s="61"/>
      <c r="AN2310" s="50"/>
      <c r="AO2310" s="50"/>
      <c r="AP2310" s="50"/>
      <c r="AQ2310" s="50"/>
      <c r="AR2310" s="50"/>
      <c r="AS2310" s="50"/>
      <c r="AT2310" s="50"/>
      <c r="AU2310" s="50"/>
    </row>
    <row r="2311" spans="3:47" x14ac:dyDescent="0.2">
      <c r="C2311" s="6"/>
      <c r="D2311" s="6"/>
      <c r="AA2311" s="50"/>
      <c r="AB2311" s="50"/>
      <c r="AC2311" s="50"/>
      <c r="AD2311" s="50"/>
      <c r="AE2311" s="50"/>
      <c r="AF2311" s="62"/>
      <c r="AG2311" s="61"/>
      <c r="AN2311" s="50"/>
      <c r="AO2311" s="50"/>
      <c r="AP2311" s="50"/>
      <c r="AQ2311" s="50"/>
      <c r="AR2311" s="50"/>
      <c r="AS2311" s="50"/>
      <c r="AT2311" s="50"/>
      <c r="AU2311" s="50"/>
    </row>
    <row r="2312" spans="3:47" x14ac:dyDescent="0.2">
      <c r="C2312" s="6"/>
      <c r="D2312" s="6"/>
      <c r="AA2312" s="50"/>
      <c r="AB2312" s="50"/>
      <c r="AC2312" s="50"/>
      <c r="AD2312" s="50"/>
      <c r="AE2312" s="50"/>
      <c r="AF2312" s="62"/>
      <c r="AG2312" s="61"/>
      <c r="AN2312" s="50"/>
      <c r="AO2312" s="50"/>
      <c r="AP2312" s="50"/>
      <c r="AQ2312" s="50"/>
      <c r="AR2312" s="50"/>
      <c r="AS2312" s="50"/>
      <c r="AT2312" s="50"/>
      <c r="AU2312" s="50"/>
    </row>
    <row r="2313" spans="3:47" x14ac:dyDescent="0.2">
      <c r="C2313" s="6"/>
      <c r="D2313" s="6"/>
      <c r="AA2313" s="50"/>
      <c r="AB2313" s="50"/>
      <c r="AC2313" s="50"/>
      <c r="AD2313" s="50"/>
      <c r="AE2313" s="50"/>
      <c r="AF2313" s="62"/>
      <c r="AG2313" s="61"/>
      <c r="AN2313" s="50"/>
      <c r="AO2313" s="50"/>
      <c r="AP2313" s="50"/>
      <c r="AQ2313" s="50"/>
      <c r="AR2313" s="50"/>
      <c r="AS2313" s="50"/>
      <c r="AT2313" s="50"/>
      <c r="AU2313" s="50"/>
    </row>
    <row r="2314" spans="3:47" x14ac:dyDescent="0.2">
      <c r="C2314" s="6"/>
      <c r="D2314" s="6"/>
      <c r="AA2314" s="50"/>
      <c r="AB2314" s="50"/>
      <c r="AC2314" s="50"/>
      <c r="AD2314" s="50"/>
      <c r="AE2314" s="50"/>
      <c r="AF2314" s="62"/>
      <c r="AG2314" s="61"/>
      <c r="AN2314" s="50"/>
      <c r="AO2314" s="50"/>
      <c r="AP2314" s="50"/>
      <c r="AQ2314" s="50"/>
      <c r="AR2314" s="50"/>
      <c r="AS2314" s="50"/>
      <c r="AT2314" s="50"/>
      <c r="AU2314" s="50"/>
    </row>
    <row r="2315" spans="3:47" x14ac:dyDescent="0.2">
      <c r="C2315" s="6"/>
      <c r="D2315" s="6"/>
      <c r="AA2315" s="50"/>
      <c r="AB2315" s="50"/>
      <c r="AC2315" s="50"/>
      <c r="AD2315" s="50"/>
      <c r="AE2315" s="50"/>
      <c r="AF2315" s="62"/>
      <c r="AG2315" s="61"/>
      <c r="AN2315" s="50"/>
      <c r="AO2315" s="50"/>
      <c r="AP2315" s="50"/>
      <c r="AQ2315" s="50"/>
      <c r="AR2315" s="50"/>
      <c r="AS2315" s="50"/>
      <c r="AT2315" s="50"/>
      <c r="AU2315" s="50"/>
    </row>
    <row r="2316" spans="3:47" x14ac:dyDescent="0.2">
      <c r="C2316" s="6"/>
      <c r="D2316" s="6"/>
      <c r="AA2316" s="50"/>
      <c r="AB2316" s="50"/>
      <c r="AC2316" s="50"/>
      <c r="AD2316" s="50"/>
      <c r="AE2316" s="50"/>
      <c r="AF2316" s="62"/>
      <c r="AG2316" s="61"/>
      <c r="AN2316" s="50"/>
      <c r="AO2316" s="50"/>
      <c r="AP2316" s="50"/>
      <c r="AQ2316" s="50"/>
      <c r="AR2316" s="50"/>
      <c r="AS2316" s="50"/>
      <c r="AT2316" s="50"/>
      <c r="AU2316" s="50"/>
    </row>
    <row r="2317" spans="3:47" x14ac:dyDescent="0.2">
      <c r="C2317" s="6"/>
      <c r="D2317" s="6"/>
      <c r="AA2317" s="50"/>
      <c r="AB2317" s="50"/>
      <c r="AC2317" s="50"/>
      <c r="AD2317" s="50"/>
      <c r="AE2317" s="50"/>
      <c r="AF2317" s="62"/>
      <c r="AG2317" s="61"/>
      <c r="AN2317" s="50"/>
      <c r="AO2317" s="50"/>
      <c r="AP2317" s="50"/>
      <c r="AQ2317" s="50"/>
      <c r="AR2317" s="50"/>
      <c r="AS2317" s="50"/>
      <c r="AT2317" s="50"/>
      <c r="AU2317" s="50"/>
    </row>
    <row r="2318" spans="3:47" x14ac:dyDescent="0.2">
      <c r="C2318" s="6"/>
      <c r="D2318" s="6"/>
      <c r="AA2318" s="50"/>
      <c r="AB2318" s="50"/>
      <c r="AC2318" s="50"/>
      <c r="AD2318" s="50"/>
      <c r="AE2318" s="50"/>
      <c r="AF2318" s="62"/>
      <c r="AG2318" s="61"/>
      <c r="AN2318" s="50"/>
      <c r="AO2318" s="50"/>
      <c r="AP2318" s="50"/>
      <c r="AQ2318" s="50"/>
      <c r="AR2318" s="50"/>
      <c r="AS2318" s="50"/>
      <c r="AT2318" s="50"/>
      <c r="AU2318" s="50"/>
    </row>
    <row r="2319" spans="3:47" x14ac:dyDescent="0.2">
      <c r="C2319" s="6"/>
      <c r="D2319" s="6"/>
      <c r="AA2319" s="50"/>
      <c r="AB2319" s="50"/>
      <c r="AC2319" s="50"/>
      <c r="AD2319" s="50"/>
      <c r="AE2319" s="50"/>
      <c r="AF2319" s="62"/>
      <c r="AG2319" s="61"/>
      <c r="AN2319" s="50"/>
      <c r="AO2319" s="50"/>
      <c r="AP2319" s="50"/>
      <c r="AQ2319" s="50"/>
      <c r="AR2319" s="50"/>
      <c r="AS2319" s="50"/>
      <c r="AT2319" s="50"/>
      <c r="AU2319" s="50"/>
    </row>
    <row r="2320" spans="3:47" x14ac:dyDescent="0.2">
      <c r="C2320" s="6"/>
      <c r="D2320" s="6"/>
      <c r="AA2320" s="50"/>
      <c r="AB2320" s="50"/>
      <c r="AC2320" s="50"/>
      <c r="AD2320" s="50"/>
      <c r="AE2320" s="50"/>
      <c r="AF2320" s="62"/>
      <c r="AG2320" s="61"/>
      <c r="AN2320" s="50"/>
      <c r="AO2320" s="50"/>
      <c r="AP2320" s="50"/>
      <c r="AQ2320" s="50"/>
      <c r="AR2320" s="50"/>
      <c r="AS2320" s="50"/>
      <c r="AT2320" s="50"/>
      <c r="AU2320" s="50"/>
    </row>
    <row r="2321" spans="3:47" x14ac:dyDescent="0.2">
      <c r="C2321" s="6"/>
      <c r="D2321" s="6"/>
      <c r="AA2321" s="50"/>
      <c r="AB2321" s="50"/>
      <c r="AC2321" s="50"/>
      <c r="AD2321" s="50"/>
      <c r="AE2321" s="50"/>
      <c r="AF2321" s="62"/>
      <c r="AG2321" s="61"/>
      <c r="AN2321" s="50"/>
      <c r="AO2321" s="50"/>
      <c r="AP2321" s="50"/>
      <c r="AQ2321" s="50"/>
      <c r="AR2321" s="50"/>
      <c r="AS2321" s="50"/>
      <c r="AT2321" s="50"/>
      <c r="AU2321" s="50"/>
    </row>
    <row r="2322" spans="3:47" x14ac:dyDescent="0.2">
      <c r="C2322" s="6"/>
      <c r="D2322" s="6"/>
      <c r="AA2322" s="50"/>
      <c r="AB2322" s="50"/>
      <c r="AC2322" s="50"/>
      <c r="AD2322" s="50"/>
      <c r="AE2322" s="50"/>
      <c r="AF2322" s="62"/>
      <c r="AG2322" s="61"/>
      <c r="AN2322" s="50"/>
      <c r="AO2322" s="50"/>
      <c r="AP2322" s="50"/>
      <c r="AQ2322" s="50"/>
      <c r="AR2322" s="50"/>
      <c r="AS2322" s="50"/>
      <c r="AT2322" s="50"/>
      <c r="AU2322" s="50"/>
    </row>
    <row r="2323" spans="3:47" x14ac:dyDescent="0.2">
      <c r="C2323" s="6"/>
      <c r="D2323" s="6"/>
      <c r="AA2323" s="50"/>
      <c r="AB2323" s="50"/>
      <c r="AC2323" s="50"/>
      <c r="AD2323" s="50"/>
      <c r="AE2323" s="50"/>
      <c r="AF2323" s="62"/>
      <c r="AG2323" s="61"/>
      <c r="AN2323" s="50"/>
      <c r="AO2323" s="50"/>
      <c r="AP2323" s="50"/>
      <c r="AQ2323" s="50"/>
      <c r="AR2323" s="50"/>
      <c r="AS2323" s="50"/>
      <c r="AT2323" s="50"/>
      <c r="AU2323" s="50"/>
    </row>
    <row r="2324" spans="3:47" x14ac:dyDescent="0.2">
      <c r="C2324" s="6"/>
      <c r="D2324" s="6"/>
      <c r="AA2324" s="50"/>
      <c r="AB2324" s="50"/>
      <c r="AC2324" s="50"/>
      <c r="AD2324" s="50"/>
      <c r="AE2324" s="50"/>
      <c r="AF2324" s="62"/>
      <c r="AG2324" s="61"/>
      <c r="AN2324" s="50"/>
      <c r="AO2324" s="50"/>
      <c r="AP2324" s="50"/>
      <c r="AQ2324" s="50"/>
      <c r="AR2324" s="50"/>
      <c r="AS2324" s="50"/>
      <c r="AT2324" s="50"/>
      <c r="AU2324" s="50"/>
    </row>
    <row r="2325" spans="3:47" x14ac:dyDescent="0.2">
      <c r="C2325" s="6"/>
      <c r="D2325" s="6"/>
      <c r="AA2325" s="50"/>
      <c r="AB2325" s="50"/>
      <c r="AC2325" s="50"/>
      <c r="AD2325" s="50"/>
      <c r="AE2325" s="50"/>
      <c r="AF2325" s="62"/>
      <c r="AG2325" s="61"/>
      <c r="AN2325" s="50"/>
      <c r="AO2325" s="50"/>
      <c r="AP2325" s="50"/>
      <c r="AQ2325" s="50"/>
      <c r="AR2325" s="50"/>
      <c r="AS2325" s="50"/>
      <c r="AT2325" s="50"/>
      <c r="AU2325" s="50"/>
    </row>
    <row r="2326" spans="3:47" x14ac:dyDescent="0.2">
      <c r="C2326" s="6"/>
      <c r="D2326" s="6"/>
      <c r="AA2326" s="50"/>
      <c r="AB2326" s="50"/>
      <c r="AC2326" s="50"/>
      <c r="AD2326" s="50"/>
      <c r="AE2326" s="50"/>
      <c r="AF2326" s="62"/>
      <c r="AG2326" s="61"/>
      <c r="AN2326" s="50"/>
      <c r="AO2326" s="50"/>
      <c r="AP2326" s="50"/>
      <c r="AQ2326" s="50"/>
      <c r="AR2326" s="50"/>
      <c r="AS2326" s="50"/>
      <c r="AT2326" s="50"/>
      <c r="AU2326" s="50"/>
    </row>
    <row r="2327" spans="3:47" x14ac:dyDescent="0.2">
      <c r="C2327" s="6"/>
      <c r="D2327" s="6"/>
      <c r="AA2327" s="50"/>
      <c r="AB2327" s="50"/>
      <c r="AC2327" s="50"/>
      <c r="AD2327" s="50"/>
      <c r="AE2327" s="50"/>
      <c r="AF2327" s="62"/>
      <c r="AG2327" s="61"/>
      <c r="AN2327" s="50"/>
      <c r="AO2327" s="50"/>
      <c r="AP2327" s="50"/>
      <c r="AQ2327" s="50"/>
      <c r="AR2327" s="50"/>
      <c r="AS2327" s="50"/>
      <c r="AT2327" s="50"/>
      <c r="AU2327" s="50"/>
    </row>
    <row r="2328" spans="3:47" x14ac:dyDescent="0.2">
      <c r="C2328" s="6"/>
      <c r="D2328" s="6"/>
      <c r="AA2328" s="50"/>
      <c r="AB2328" s="50"/>
      <c r="AC2328" s="50"/>
      <c r="AD2328" s="50"/>
      <c r="AE2328" s="50"/>
      <c r="AF2328" s="62"/>
      <c r="AG2328" s="61"/>
      <c r="AN2328" s="50"/>
      <c r="AO2328" s="50"/>
      <c r="AP2328" s="50"/>
      <c r="AQ2328" s="50"/>
      <c r="AR2328" s="50"/>
      <c r="AS2328" s="50"/>
      <c r="AT2328" s="50"/>
      <c r="AU2328" s="50"/>
    </row>
    <row r="2329" spans="3:47" x14ac:dyDescent="0.2">
      <c r="C2329" s="6"/>
      <c r="D2329" s="6"/>
      <c r="AA2329" s="50"/>
      <c r="AB2329" s="50"/>
      <c r="AC2329" s="50"/>
      <c r="AD2329" s="50"/>
      <c r="AE2329" s="50"/>
      <c r="AF2329" s="62"/>
      <c r="AG2329" s="61"/>
      <c r="AN2329" s="50"/>
      <c r="AO2329" s="50"/>
      <c r="AP2329" s="50"/>
      <c r="AQ2329" s="50"/>
      <c r="AR2329" s="50"/>
      <c r="AS2329" s="50"/>
      <c r="AT2329" s="50"/>
      <c r="AU2329" s="50"/>
    </row>
    <row r="2330" spans="3:47" x14ac:dyDescent="0.2">
      <c r="C2330" s="6"/>
      <c r="D2330" s="6"/>
      <c r="AA2330" s="50"/>
      <c r="AB2330" s="50"/>
      <c r="AC2330" s="50"/>
      <c r="AD2330" s="50"/>
      <c r="AE2330" s="50"/>
      <c r="AF2330" s="62"/>
      <c r="AG2330" s="61"/>
      <c r="AN2330" s="50"/>
      <c r="AO2330" s="50"/>
      <c r="AP2330" s="50"/>
      <c r="AQ2330" s="50"/>
      <c r="AR2330" s="50"/>
      <c r="AS2330" s="50"/>
      <c r="AT2330" s="50"/>
      <c r="AU2330" s="50"/>
    </row>
    <row r="2331" spans="3:47" x14ac:dyDescent="0.2">
      <c r="C2331" s="6"/>
      <c r="D2331" s="6"/>
      <c r="AA2331" s="50"/>
      <c r="AB2331" s="50"/>
      <c r="AC2331" s="50"/>
      <c r="AD2331" s="50"/>
      <c r="AE2331" s="50"/>
      <c r="AF2331" s="62"/>
      <c r="AG2331" s="61"/>
      <c r="AN2331" s="50"/>
      <c r="AO2331" s="50"/>
      <c r="AP2331" s="50"/>
      <c r="AQ2331" s="50"/>
      <c r="AR2331" s="50"/>
      <c r="AS2331" s="50"/>
      <c r="AT2331" s="50"/>
      <c r="AU2331" s="50"/>
    </row>
    <row r="2332" spans="3:47" x14ac:dyDescent="0.2">
      <c r="C2332" s="6"/>
      <c r="D2332" s="6"/>
      <c r="AA2332" s="50"/>
      <c r="AB2332" s="50"/>
      <c r="AC2332" s="50"/>
      <c r="AD2332" s="50"/>
      <c r="AE2332" s="50"/>
      <c r="AF2332" s="62"/>
      <c r="AG2332" s="61"/>
      <c r="AN2332" s="50"/>
      <c r="AO2332" s="50"/>
      <c r="AP2332" s="50"/>
      <c r="AQ2332" s="50"/>
      <c r="AR2332" s="50"/>
      <c r="AS2332" s="50"/>
      <c r="AT2332" s="50"/>
      <c r="AU2332" s="50"/>
    </row>
    <row r="2333" spans="3:47" x14ac:dyDescent="0.2">
      <c r="C2333" s="6"/>
      <c r="D2333" s="6"/>
      <c r="AA2333" s="50"/>
      <c r="AB2333" s="50"/>
      <c r="AC2333" s="50"/>
      <c r="AD2333" s="50"/>
      <c r="AE2333" s="50"/>
      <c r="AF2333" s="62"/>
      <c r="AG2333" s="61"/>
      <c r="AN2333" s="50"/>
      <c r="AO2333" s="50"/>
      <c r="AP2333" s="50"/>
      <c r="AQ2333" s="50"/>
      <c r="AR2333" s="50"/>
      <c r="AS2333" s="50"/>
      <c r="AT2333" s="50"/>
      <c r="AU2333" s="50"/>
    </row>
    <row r="2334" spans="3:47" x14ac:dyDescent="0.2">
      <c r="C2334" s="6"/>
      <c r="D2334" s="6"/>
      <c r="AA2334" s="50"/>
      <c r="AB2334" s="50"/>
      <c r="AC2334" s="50"/>
      <c r="AD2334" s="50"/>
      <c r="AE2334" s="50"/>
      <c r="AF2334" s="62"/>
      <c r="AG2334" s="61"/>
      <c r="AN2334" s="50"/>
      <c r="AO2334" s="50"/>
      <c r="AP2334" s="50"/>
      <c r="AQ2334" s="50"/>
      <c r="AR2334" s="50"/>
      <c r="AS2334" s="50"/>
      <c r="AT2334" s="50"/>
      <c r="AU2334" s="50"/>
    </row>
    <row r="2335" spans="3:47" x14ac:dyDescent="0.2">
      <c r="C2335" s="6"/>
      <c r="D2335" s="6"/>
      <c r="AA2335" s="50"/>
      <c r="AB2335" s="50"/>
      <c r="AC2335" s="50"/>
      <c r="AD2335" s="50"/>
      <c r="AE2335" s="50"/>
      <c r="AF2335" s="62"/>
      <c r="AG2335" s="61"/>
      <c r="AN2335" s="50"/>
      <c r="AO2335" s="50"/>
      <c r="AP2335" s="50"/>
      <c r="AQ2335" s="50"/>
      <c r="AR2335" s="50"/>
      <c r="AS2335" s="50"/>
      <c r="AT2335" s="50"/>
      <c r="AU2335" s="50"/>
    </row>
    <row r="2336" spans="3:47" x14ac:dyDescent="0.2">
      <c r="C2336" s="6"/>
      <c r="D2336" s="6"/>
      <c r="AA2336" s="50"/>
      <c r="AB2336" s="50"/>
      <c r="AC2336" s="50"/>
      <c r="AD2336" s="50"/>
      <c r="AE2336" s="50"/>
      <c r="AF2336" s="62"/>
      <c r="AG2336" s="61"/>
      <c r="AN2336" s="50"/>
      <c r="AO2336" s="50"/>
      <c r="AP2336" s="50"/>
      <c r="AQ2336" s="50"/>
      <c r="AR2336" s="50"/>
      <c r="AS2336" s="50"/>
      <c r="AT2336" s="50"/>
      <c r="AU2336" s="50"/>
    </row>
    <row r="2337" spans="3:47" x14ac:dyDescent="0.2">
      <c r="C2337" s="6"/>
      <c r="D2337" s="6"/>
      <c r="AA2337" s="50"/>
      <c r="AB2337" s="50"/>
      <c r="AC2337" s="50"/>
      <c r="AD2337" s="50"/>
      <c r="AE2337" s="50"/>
      <c r="AF2337" s="62"/>
      <c r="AG2337" s="61"/>
      <c r="AN2337" s="50"/>
      <c r="AO2337" s="50"/>
      <c r="AP2337" s="50"/>
      <c r="AQ2337" s="50"/>
      <c r="AR2337" s="50"/>
      <c r="AS2337" s="50"/>
      <c r="AT2337" s="50"/>
      <c r="AU2337" s="50"/>
    </row>
    <row r="2338" spans="3:47" x14ac:dyDescent="0.2">
      <c r="C2338" s="6"/>
      <c r="D2338" s="6"/>
      <c r="AA2338" s="50"/>
      <c r="AB2338" s="50"/>
      <c r="AC2338" s="50"/>
      <c r="AD2338" s="50"/>
      <c r="AE2338" s="50"/>
      <c r="AF2338" s="62"/>
      <c r="AG2338" s="61"/>
      <c r="AN2338" s="50"/>
      <c r="AO2338" s="50"/>
      <c r="AP2338" s="50"/>
      <c r="AQ2338" s="50"/>
      <c r="AR2338" s="50"/>
      <c r="AS2338" s="50"/>
      <c r="AT2338" s="50"/>
      <c r="AU2338" s="50"/>
    </row>
    <row r="2339" spans="3:47" x14ac:dyDescent="0.2">
      <c r="C2339" s="6"/>
      <c r="D2339" s="6"/>
      <c r="AA2339" s="50"/>
      <c r="AB2339" s="50"/>
      <c r="AC2339" s="50"/>
      <c r="AD2339" s="50"/>
      <c r="AE2339" s="50"/>
      <c r="AF2339" s="62"/>
      <c r="AG2339" s="61"/>
      <c r="AN2339" s="50"/>
      <c r="AO2339" s="50"/>
      <c r="AP2339" s="50"/>
      <c r="AQ2339" s="50"/>
      <c r="AR2339" s="50"/>
      <c r="AS2339" s="50"/>
      <c r="AT2339" s="50"/>
      <c r="AU2339" s="50"/>
    </row>
    <row r="2340" spans="3:47" x14ac:dyDescent="0.2">
      <c r="C2340" s="6"/>
      <c r="D2340" s="6"/>
      <c r="AA2340" s="50"/>
      <c r="AB2340" s="50"/>
      <c r="AC2340" s="50"/>
      <c r="AD2340" s="50"/>
      <c r="AE2340" s="50"/>
      <c r="AF2340" s="62"/>
      <c r="AG2340" s="61"/>
      <c r="AN2340" s="50"/>
      <c r="AO2340" s="50"/>
      <c r="AP2340" s="50"/>
      <c r="AQ2340" s="50"/>
      <c r="AR2340" s="50"/>
      <c r="AS2340" s="50"/>
      <c r="AT2340" s="50"/>
      <c r="AU2340" s="50"/>
    </row>
    <row r="2341" spans="3:47" x14ac:dyDescent="0.2">
      <c r="C2341" s="6"/>
      <c r="D2341" s="6"/>
      <c r="AA2341" s="50"/>
      <c r="AB2341" s="50"/>
      <c r="AC2341" s="50"/>
      <c r="AD2341" s="50"/>
      <c r="AE2341" s="50"/>
      <c r="AF2341" s="62"/>
      <c r="AG2341" s="61"/>
      <c r="AN2341" s="50"/>
      <c r="AO2341" s="50"/>
      <c r="AP2341" s="50"/>
      <c r="AQ2341" s="50"/>
      <c r="AR2341" s="50"/>
      <c r="AS2341" s="50"/>
      <c r="AT2341" s="50"/>
      <c r="AU2341" s="50"/>
    </row>
    <row r="2342" spans="3:47" x14ac:dyDescent="0.2">
      <c r="C2342" s="6"/>
      <c r="D2342" s="6"/>
      <c r="AA2342" s="50"/>
      <c r="AB2342" s="50"/>
      <c r="AC2342" s="50"/>
      <c r="AD2342" s="50"/>
      <c r="AE2342" s="50"/>
      <c r="AF2342" s="62"/>
      <c r="AG2342" s="61"/>
      <c r="AN2342" s="50"/>
      <c r="AO2342" s="50"/>
      <c r="AP2342" s="50"/>
      <c r="AQ2342" s="50"/>
      <c r="AR2342" s="50"/>
      <c r="AS2342" s="50"/>
      <c r="AT2342" s="50"/>
      <c r="AU2342" s="50"/>
    </row>
    <row r="2343" spans="3:47" x14ac:dyDescent="0.2">
      <c r="C2343" s="6"/>
      <c r="D2343" s="6"/>
      <c r="AA2343" s="50"/>
      <c r="AB2343" s="50"/>
      <c r="AC2343" s="50"/>
      <c r="AD2343" s="50"/>
      <c r="AE2343" s="50"/>
      <c r="AF2343" s="62"/>
      <c r="AG2343" s="61"/>
      <c r="AN2343" s="50"/>
      <c r="AO2343" s="50"/>
      <c r="AP2343" s="50"/>
      <c r="AQ2343" s="50"/>
      <c r="AR2343" s="50"/>
      <c r="AS2343" s="50"/>
      <c r="AT2343" s="50"/>
      <c r="AU2343" s="50"/>
    </row>
    <row r="2344" spans="3:47" x14ac:dyDescent="0.2">
      <c r="C2344" s="6"/>
      <c r="D2344" s="6"/>
      <c r="AA2344" s="50"/>
      <c r="AB2344" s="50"/>
      <c r="AC2344" s="50"/>
      <c r="AD2344" s="50"/>
      <c r="AE2344" s="50"/>
      <c r="AF2344" s="62"/>
      <c r="AG2344" s="61"/>
      <c r="AN2344" s="50"/>
      <c r="AO2344" s="50"/>
      <c r="AP2344" s="50"/>
      <c r="AQ2344" s="50"/>
      <c r="AR2344" s="50"/>
      <c r="AS2344" s="50"/>
      <c r="AT2344" s="50"/>
      <c r="AU2344" s="50"/>
    </row>
    <row r="2345" spans="3:47" x14ac:dyDescent="0.2">
      <c r="C2345" s="6"/>
      <c r="D2345" s="6"/>
      <c r="AA2345" s="50"/>
      <c r="AB2345" s="50"/>
      <c r="AC2345" s="50"/>
      <c r="AD2345" s="50"/>
      <c r="AE2345" s="50"/>
      <c r="AF2345" s="62"/>
      <c r="AG2345" s="61"/>
      <c r="AN2345" s="50"/>
      <c r="AO2345" s="50"/>
      <c r="AP2345" s="50"/>
      <c r="AQ2345" s="50"/>
      <c r="AR2345" s="50"/>
      <c r="AS2345" s="50"/>
      <c r="AT2345" s="50"/>
      <c r="AU2345" s="50"/>
    </row>
    <row r="2346" spans="3:47" x14ac:dyDescent="0.2">
      <c r="C2346" s="6"/>
      <c r="D2346" s="6"/>
      <c r="AA2346" s="50"/>
      <c r="AB2346" s="50"/>
      <c r="AC2346" s="50"/>
      <c r="AD2346" s="50"/>
      <c r="AE2346" s="50"/>
      <c r="AF2346" s="62"/>
      <c r="AG2346" s="61"/>
      <c r="AN2346" s="50"/>
      <c r="AO2346" s="50"/>
      <c r="AP2346" s="50"/>
      <c r="AQ2346" s="50"/>
      <c r="AR2346" s="50"/>
      <c r="AS2346" s="50"/>
      <c r="AT2346" s="50"/>
      <c r="AU2346" s="50"/>
    </row>
    <row r="2347" spans="3:47" x14ac:dyDescent="0.2">
      <c r="C2347" s="6"/>
      <c r="D2347" s="6"/>
      <c r="AA2347" s="50"/>
      <c r="AB2347" s="50"/>
      <c r="AC2347" s="50"/>
      <c r="AD2347" s="50"/>
      <c r="AE2347" s="50"/>
      <c r="AF2347" s="62"/>
      <c r="AG2347" s="61"/>
      <c r="AN2347" s="50"/>
      <c r="AO2347" s="50"/>
      <c r="AP2347" s="50"/>
      <c r="AQ2347" s="50"/>
      <c r="AR2347" s="50"/>
      <c r="AS2347" s="50"/>
      <c r="AT2347" s="50"/>
      <c r="AU2347" s="50"/>
    </row>
    <row r="2348" spans="3:47" x14ac:dyDescent="0.2">
      <c r="C2348" s="6"/>
      <c r="D2348" s="6"/>
      <c r="AA2348" s="50"/>
      <c r="AB2348" s="50"/>
      <c r="AC2348" s="50"/>
      <c r="AD2348" s="50"/>
      <c r="AE2348" s="50"/>
      <c r="AF2348" s="62"/>
      <c r="AG2348" s="61"/>
      <c r="AN2348" s="50"/>
      <c r="AO2348" s="50"/>
      <c r="AP2348" s="50"/>
      <c r="AQ2348" s="50"/>
      <c r="AR2348" s="50"/>
      <c r="AS2348" s="50"/>
      <c r="AT2348" s="50"/>
      <c r="AU2348" s="50"/>
    </row>
    <row r="2349" spans="3:47" x14ac:dyDescent="0.2">
      <c r="C2349" s="6"/>
      <c r="D2349" s="6"/>
      <c r="AA2349" s="50"/>
      <c r="AB2349" s="50"/>
      <c r="AC2349" s="50"/>
      <c r="AD2349" s="50"/>
      <c r="AE2349" s="50"/>
      <c r="AF2349" s="62"/>
      <c r="AG2349" s="61"/>
      <c r="AN2349" s="50"/>
      <c r="AO2349" s="50"/>
      <c r="AP2349" s="50"/>
      <c r="AQ2349" s="50"/>
      <c r="AR2349" s="50"/>
      <c r="AS2349" s="50"/>
      <c r="AT2349" s="50"/>
      <c r="AU2349" s="50"/>
    </row>
    <row r="2350" spans="3:47" x14ac:dyDescent="0.2">
      <c r="C2350" s="6"/>
      <c r="D2350" s="6"/>
      <c r="AA2350" s="50"/>
      <c r="AB2350" s="50"/>
      <c r="AC2350" s="50"/>
      <c r="AD2350" s="50"/>
      <c r="AE2350" s="50"/>
      <c r="AF2350" s="62"/>
      <c r="AG2350" s="61"/>
      <c r="AN2350" s="50"/>
      <c r="AO2350" s="50"/>
      <c r="AP2350" s="50"/>
      <c r="AQ2350" s="50"/>
      <c r="AR2350" s="50"/>
      <c r="AS2350" s="50"/>
      <c r="AT2350" s="50"/>
      <c r="AU2350" s="50"/>
    </row>
    <row r="2351" spans="3:47" x14ac:dyDescent="0.2">
      <c r="C2351" s="6"/>
      <c r="D2351" s="6"/>
      <c r="AA2351" s="50"/>
      <c r="AB2351" s="50"/>
      <c r="AC2351" s="50"/>
      <c r="AD2351" s="50"/>
      <c r="AE2351" s="50"/>
      <c r="AF2351" s="62"/>
      <c r="AG2351" s="61"/>
      <c r="AN2351" s="50"/>
      <c r="AO2351" s="50"/>
      <c r="AP2351" s="50"/>
      <c r="AQ2351" s="50"/>
      <c r="AR2351" s="50"/>
      <c r="AS2351" s="50"/>
      <c r="AT2351" s="50"/>
      <c r="AU2351" s="50"/>
    </row>
    <row r="2352" spans="3:47" x14ac:dyDescent="0.2">
      <c r="C2352" s="6"/>
      <c r="D2352" s="6"/>
      <c r="AA2352" s="50"/>
      <c r="AB2352" s="50"/>
      <c r="AC2352" s="50"/>
      <c r="AD2352" s="50"/>
      <c r="AE2352" s="50"/>
      <c r="AF2352" s="62"/>
      <c r="AG2352" s="61"/>
      <c r="AN2352" s="50"/>
      <c r="AO2352" s="50"/>
      <c r="AP2352" s="50"/>
      <c r="AQ2352" s="50"/>
      <c r="AR2352" s="50"/>
      <c r="AS2352" s="50"/>
      <c r="AT2352" s="50"/>
      <c r="AU2352" s="50"/>
    </row>
    <row r="2353" spans="3:47" x14ac:dyDescent="0.2">
      <c r="C2353" s="6"/>
      <c r="D2353" s="6"/>
      <c r="AA2353" s="50"/>
      <c r="AB2353" s="50"/>
      <c r="AC2353" s="50"/>
      <c r="AD2353" s="50"/>
      <c r="AE2353" s="50"/>
      <c r="AF2353" s="62"/>
      <c r="AG2353" s="61"/>
      <c r="AN2353" s="50"/>
      <c r="AO2353" s="50"/>
      <c r="AP2353" s="50"/>
      <c r="AQ2353" s="50"/>
      <c r="AR2353" s="50"/>
      <c r="AS2353" s="50"/>
      <c r="AT2353" s="50"/>
      <c r="AU2353" s="50"/>
    </row>
    <row r="2354" spans="3:47" x14ac:dyDescent="0.2">
      <c r="C2354" s="6"/>
      <c r="D2354" s="6"/>
      <c r="AA2354" s="50"/>
      <c r="AB2354" s="50"/>
      <c r="AC2354" s="50"/>
      <c r="AD2354" s="50"/>
      <c r="AE2354" s="50"/>
      <c r="AF2354" s="62"/>
      <c r="AG2354" s="61"/>
      <c r="AN2354" s="50"/>
      <c r="AO2354" s="50"/>
      <c r="AP2354" s="50"/>
      <c r="AQ2354" s="50"/>
      <c r="AR2354" s="50"/>
      <c r="AS2354" s="50"/>
      <c r="AT2354" s="50"/>
      <c r="AU2354" s="50"/>
    </row>
    <row r="2355" spans="3:47" x14ac:dyDescent="0.2">
      <c r="C2355" s="6"/>
      <c r="D2355" s="6"/>
      <c r="AA2355" s="50"/>
      <c r="AB2355" s="50"/>
      <c r="AC2355" s="50"/>
      <c r="AD2355" s="50"/>
      <c r="AE2355" s="50"/>
      <c r="AF2355" s="62"/>
      <c r="AG2355" s="61"/>
      <c r="AN2355" s="50"/>
      <c r="AO2355" s="50"/>
      <c r="AP2355" s="50"/>
      <c r="AQ2355" s="50"/>
      <c r="AR2355" s="50"/>
      <c r="AS2355" s="50"/>
      <c r="AT2355" s="50"/>
      <c r="AU2355" s="50"/>
    </row>
    <row r="2356" spans="3:47" x14ac:dyDescent="0.2">
      <c r="C2356" s="6"/>
      <c r="D2356" s="6"/>
      <c r="AA2356" s="50"/>
      <c r="AB2356" s="50"/>
      <c r="AC2356" s="50"/>
      <c r="AD2356" s="50"/>
      <c r="AE2356" s="50"/>
      <c r="AF2356" s="62"/>
      <c r="AG2356" s="61"/>
      <c r="AN2356" s="50"/>
      <c r="AO2356" s="50"/>
      <c r="AP2356" s="50"/>
      <c r="AQ2356" s="50"/>
      <c r="AR2356" s="50"/>
      <c r="AS2356" s="50"/>
      <c r="AT2356" s="50"/>
      <c r="AU2356" s="50"/>
    </row>
    <row r="2357" spans="3:47" x14ac:dyDescent="0.2">
      <c r="C2357" s="6"/>
      <c r="D2357" s="6"/>
      <c r="AA2357" s="50"/>
      <c r="AB2357" s="50"/>
      <c r="AC2357" s="50"/>
      <c r="AD2357" s="50"/>
      <c r="AE2357" s="50"/>
      <c r="AF2357" s="62"/>
      <c r="AG2357" s="61"/>
      <c r="AN2357" s="50"/>
      <c r="AO2357" s="50"/>
      <c r="AP2357" s="50"/>
      <c r="AQ2357" s="50"/>
      <c r="AR2357" s="50"/>
      <c r="AS2357" s="50"/>
      <c r="AT2357" s="50"/>
      <c r="AU2357" s="50"/>
    </row>
    <row r="2358" spans="3:47" x14ac:dyDescent="0.2">
      <c r="C2358" s="6"/>
      <c r="D2358" s="6"/>
      <c r="AA2358" s="50"/>
      <c r="AB2358" s="50"/>
      <c r="AC2358" s="50"/>
      <c r="AD2358" s="50"/>
      <c r="AE2358" s="50"/>
      <c r="AF2358" s="62"/>
      <c r="AG2358" s="61"/>
      <c r="AN2358" s="50"/>
      <c r="AO2358" s="50"/>
      <c r="AP2358" s="50"/>
      <c r="AQ2358" s="50"/>
      <c r="AR2358" s="50"/>
      <c r="AS2358" s="50"/>
      <c r="AT2358" s="50"/>
      <c r="AU2358" s="50"/>
    </row>
    <row r="2359" spans="3:47" x14ac:dyDescent="0.2">
      <c r="C2359" s="6"/>
      <c r="D2359" s="6"/>
      <c r="AA2359" s="50"/>
      <c r="AB2359" s="50"/>
      <c r="AC2359" s="50"/>
      <c r="AD2359" s="50"/>
      <c r="AE2359" s="50"/>
      <c r="AF2359" s="62"/>
      <c r="AG2359" s="61"/>
      <c r="AN2359" s="50"/>
      <c r="AO2359" s="50"/>
      <c r="AP2359" s="50"/>
      <c r="AQ2359" s="50"/>
      <c r="AR2359" s="50"/>
      <c r="AS2359" s="50"/>
      <c r="AT2359" s="50"/>
      <c r="AU2359" s="50"/>
    </row>
    <row r="2360" spans="3:47" x14ac:dyDescent="0.2">
      <c r="C2360" s="6"/>
      <c r="D2360" s="6"/>
      <c r="AA2360" s="50"/>
      <c r="AB2360" s="50"/>
      <c r="AC2360" s="50"/>
      <c r="AD2360" s="50"/>
      <c r="AE2360" s="50"/>
      <c r="AF2360" s="62"/>
      <c r="AG2360" s="61"/>
      <c r="AN2360" s="50"/>
      <c r="AO2360" s="50"/>
      <c r="AP2360" s="50"/>
      <c r="AQ2360" s="50"/>
      <c r="AR2360" s="50"/>
      <c r="AS2360" s="50"/>
      <c r="AT2360" s="50"/>
      <c r="AU2360" s="50"/>
    </row>
    <row r="2361" spans="3:47" x14ac:dyDescent="0.2">
      <c r="C2361" s="6"/>
      <c r="D2361" s="6"/>
      <c r="AA2361" s="50"/>
      <c r="AB2361" s="50"/>
      <c r="AC2361" s="50"/>
      <c r="AD2361" s="50"/>
      <c r="AE2361" s="50"/>
      <c r="AF2361" s="62"/>
      <c r="AG2361" s="61"/>
      <c r="AN2361" s="50"/>
      <c r="AO2361" s="50"/>
      <c r="AP2361" s="50"/>
      <c r="AQ2361" s="50"/>
      <c r="AR2361" s="50"/>
      <c r="AS2361" s="50"/>
      <c r="AT2361" s="50"/>
      <c r="AU2361" s="50"/>
    </row>
    <row r="2362" spans="3:47" x14ac:dyDescent="0.2">
      <c r="C2362" s="6"/>
      <c r="D2362" s="6"/>
      <c r="AA2362" s="50"/>
      <c r="AB2362" s="50"/>
      <c r="AC2362" s="50"/>
      <c r="AD2362" s="50"/>
      <c r="AE2362" s="50"/>
      <c r="AF2362" s="62"/>
      <c r="AG2362" s="61"/>
      <c r="AN2362" s="50"/>
      <c r="AO2362" s="50"/>
      <c r="AP2362" s="50"/>
      <c r="AQ2362" s="50"/>
      <c r="AR2362" s="50"/>
      <c r="AS2362" s="50"/>
      <c r="AT2362" s="50"/>
      <c r="AU2362" s="50"/>
    </row>
    <row r="2363" spans="3:47" x14ac:dyDescent="0.2">
      <c r="C2363" s="6"/>
      <c r="D2363" s="6"/>
      <c r="AA2363" s="50"/>
      <c r="AB2363" s="50"/>
      <c r="AC2363" s="50"/>
      <c r="AD2363" s="50"/>
      <c r="AE2363" s="50"/>
      <c r="AF2363" s="62"/>
      <c r="AG2363" s="61"/>
      <c r="AN2363" s="50"/>
      <c r="AO2363" s="50"/>
      <c r="AP2363" s="50"/>
      <c r="AQ2363" s="50"/>
      <c r="AR2363" s="50"/>
      <c r="AS2363" s="50"/>
      <c r="AT2363" s="50"/>
      <c r="AU2363" s="50"/>
    </row>
    <row r="2364" spans="3:47" x14ac:dyDescent="0.2">
      <c r="C2364" s="6"/>
      <c r="D2364" s="6"/>
      <c r="AA2364" s="50"/>
      <c r="AB2364" s="50"/>
      <c r="AC2364" s="50"/>
      <c r="AD2364" s="50"/>
      <c r="AE2364" s="50"/>
      <c r="AF2364" s="62"/>
      <c r="AG2364" s="61"/>
      <c r="AN2364" s="50"/>
      <c r="AO2364" s="50"/>
      <c r="AP2364" s="50"/>
      <c r="AQ2364" s="50"/>
      <c r="AR2364" s="50"/>
      <c r="AS2364" s="50"/>
      <c r="AT2364" s="50"/>
      <c r="AU2364" s="50"/>
    </row>
    <row r="2365" spans="3:47" x14ac:dyDescent="0.2">
      <c r="C2365" s="6"/>
      <c r="D2365" s="6"/>
      <c r="AA2365" s="50"/>
      <c r="AB2365" s="50"/>
      <c r="AC2365" s="50"/>
      <c r="AD2365" s="50"/>
      <c r="AE2365" s="50"/>
      <c r="AF2365" s="62"/>
      <c r="AG2365" s="61"/>
      <c r="AN2365" s="50"/>
      <c r="AO2365" s="50"/>
      <c r="AP2365" s="50"/>
      <c r="AQ2365" s="50"/>
      <c r="AR2365" s="50"/>
      <c r="AS2365" s="50"/>
      <c r="AT2365" s="50"/>
      <c r="AU2365" s="50"/>
    </row>
    <row r="2366" spans="3:47" x14ac:dyDescent="0.2">
      <c r="C2366" s="6"/>
      <c r="D2366" s="6"/>
      <c r="AA2366" s="50"/>
      <c r="AB2366" s="50"/>
      <c r="AC2366" s="50"/>
      <c r="AD2366" s="50"/>
      <c r="AE2366" s="50"/>
      <c r="AF2366" s="62"/>
      <c r="AG2366" s="61"/>
      <c r="AN2366" s="50"/>
      <c r="AO2366" s="50"/>
      <c r="AP2366" s="50"/>
      <c r="AQ2366" s="50"/>
      <c r="AR2366" s="50"/>
      <c r="AS2366" s="50"/>
      <c r="AT2366" s="50"/>
      <c r="AU2366" s="50"/>
    </row>
    <row r="2367" spans="3:47" x14ac:dyDescent="0.2">
      <c r="C2367" s="6"/>
      <c r="D2367" s="6"/>
      <c r="AA2367" s="50"/>
      <c r="AB2367" s="50"/>
      <c r="AC2367" s="50"/>
      <c r="AD2367" s="50"/>
      <c r="AE2367" s="50"/>
      <c r="AF2367" s="62"/>
      <c r="AG2367" s="61"/>
      <c r="AN2367" s="50"/>
      <c r="AO2367" s="50"/>
      <c r="AP2367" s="50"/>
      <c r="AQ2367" s="50"/>
      <c r="AR2367" s="50"/>
      <c r="AS2367" s="50"/>
      <c r="AT2367" s="50"/>
      <c r="AU2367" s="50"/>
    </row>
    <row r="2368" spans="3:47" x14ac:dyDescent="0.2">
      <c r="C2368" s="6"/>
      <c r="D2368" s="6"/>
      <c r="AA2368" s="50"/>
      <c r="AB2368" s="50"/>
      <c r="AC2368" s="50"/>
      <c r="AD2368" s="50"/>
      <c r="AE2368" s="50"/>
      <c r="AF2368" s="62"/>
      <c r="AG2368" s="61"/>
      <c r="AN2368" s="50"/>
      <c r="AO2368" s="50"/>
      <c r="AP2368" s="50"/>
      <c r="AQ2368" s="50"/>
      <c r="AR2368" s="50"/>
      <c r="AS2368" s="50"/>
      <c r="AT2368" s="50"/>
      <c r="AU2368" s="50"/>
    </row>
    <row r="2369" spans="3:47" x14ac:dyDescent="0.2">
      <c r="C2369" s="6"/>
      <c r="D2369" s="6"/>
      <c r="AA2369" s="50"/>
      <c r="AB2369" s="50"/>
      <c r="AC2369" s="50"/>
      <c r="AD2369" s="50"/>
      <c r="AE2369" s="50"/>
      <c r="AF2369" s="62"/>
      <c r="AG2369" s="61"/>
      <c r="AN2369" s="50"/>
      <c r="AO2369" s="50"/>
      <c r="AP2369" s="50"/>
      <c r="AQ2369" s="50"/>
      <c r="AR2369" s="50"/>
      <c r="AS2369" s="50"/>
      <c r="AT2369" s="50"/>
      <c r="AU2369" s="50"/>
    </row>
    <row r="2370" spans="3:47" x14ac:dyDescent="0.2">
      <c r="C2370" s="6"/>
      <c r="D2370" s="6"/>
      <c r="AA2370" s="50"/>
      <c r="AB2370" s="50"/>
      <c r="AC2370" s="50"/>
      <c r="AD2370" s="50"/>
      <c r="AE2370" s="50"/>
      <c r="AF2370" s="62"/>
      <c r="AG2370" s="61"/>
      <c r="AN2370" s="50"/>
      <c r="AO2370" s="50"/>
      <c r="AP2370" s="50"/>
      <c r="AQ2370" s="50"/>
      <c r="AR2370" s="50"/>
      <c r="AS2370" s="50"/>
      <c r="AT2370" s="50"/>
      <c r="AU2370" s="50"/>
    </row>
    <row r="2371" spans="3:47" x14ac:dyDescent="0.2">
      <c r="C2371" s="6"/>
      <c r="D2371" s="6"/>
      <c r="AA2371" s="50"/>
      <c r="AB2371" s="50"/>
      <c r="AC2371" s="50"/>
      <c r="AD2371" s="50"/>
      <c r="AE2371" s="50"/>
      <c r="AF2371" s="62"/>
      <c r="AG2371" s="61"/>
      <c r="AN2371" s="50"/>
      <c r="AO2371" s="50"/>
      <c r="AP2371" s="50"/>
      <c r="AQ2371" s="50"/>
      <c r="AR2371" s="50"/>
      <c r="AS2371" s="50"/>
      <c r="AT2371" s="50"/>
      <c r="AU2371" s="50"/>
    </row>
    <row r="2372" spans="3:47" x14ac:dyDescent="0.2">
      <c r="C2372" s="6"/>
      <c r="D2372" s="6"/>
      <c r="AA2372" s="50"/>
      <c r="AB2372" s="50"/>
      <c r="AC2372" s="50"/>
      <c r="AD2372" s="50"/>
      <c r="AE2372" s="50"/>
      <c r="AF2372" s="62"/>
      <c r="AG2372" s="61"/>
      <c r="AN2372" s="50"/>
      <c r="AO2372" s="50"/>
      <c r="AP2372" s="50"/>
      <c r="AQ2372" s="50"/>
      <c r="AR2372" s="50"/>
      <c r="AS2372" s="50"/>
      <c r="AT2372" s="50"/>
      <c r="AU2372" s="50"/>
    </row>
    <row r="2373" spans="3:47" x14ac:dyDescent="0.2">
      <c r="C2373" s="6"/>
      <c r="D2373" s="6"/>
      <c r="AA2373" s="50"/>
      <c r="AB2373" s="50"/>
      <c r="AC2373" s="50"/>
      <c r="AD2373" s="50"/>
      <c r="AE2373" s="50"/>
      <c r="AF2373" s="62"/>
      <c r="AG2373" s="61"/>
      <c r="AN2373" s="50"/>
      <c r="AO2373" s="50"/>
      <c r="AP2373" s="50"/>
      <c r="AQ2373" s="50"/>
      <c r="AR2373" s="50"/>
      <c r="AS2373" s="50"/>
      <c r="AT2373" s="50"/>
      <c r="AU2373" s="50"/>
    </row>
    <row r="2374" spans="3:47" x14ac:dyDescent="0.2">
      <c r="C2374" s="6"/>
      <c r="D2374" s="6"/>
      <c r="AA2374" s="50"/>
      <c r="AB2374" s="50"/>
      <c r="AC2374" s="50"/>
      <c r="AD2374" s="50"/>
      <c r="AE2374" s="50"/>
      <c r="AF2374" s="62"/>
      <c r="AG2374" s="61"/>
      <c r="AN2374" s="50"/>
      <c r="AO2374" s="50"/>
      <c r="AP2374" s="50"/>
      <c r="AQ2374" s="50"/>
      <c r="AR2374" s="50"/>
      <c r="AS2374" s="50"/>
      <c r="AT2374" s="50"/>
      <c r="AU2374" s="50"/>
    </row>
    <row r="2375" spans="3:47" x14ac:dyDescent="0.2">
      <c r="C2375" s="6"/>
      <c r="D2375" s="6"/>
      <c r="AA2375" s="50"/>
      <c r="AB2375" s="50"/>
      <c r="AC2375" s="50"/>
      <c r="AD2375" s="50"/>
      <c r="AE2375" s="50"/>
      <c r="AF2375" s="62"/>
      <c r="AG2375" s="61"/>
      <c r="AN2375" s="50"/>
      <c r="AO2375" s="50"/>
      <c r="AP2375" s="50"/>
      <c r="AQ2375" s="50"/>
      <c r="AR2375" s="50"/>
      <c r="AS2375" s="50"/>
      <c r="AT2375" s="50"/>
      <c r="AU2375" s="50"/>
    </row>
    <row r="2376" spans="3:47" x14ac:dyDescent="0.2">
      <c r="C2376" s="6"/>
      <c r="D2376" s="6"/>
      <c r="AA2376" s="50"/>
      <c r="AB2376" s="50"/>
      <c r="AC2376" s="50"/>
      <c r="AD2376" s="50"/>
      <c r="AE2376" s="50"/>
      <c r="AF2376" s="62"/>
      <c r="AG2376" s="61"/>
      <c r="AN2376" s="50"/>
      <c r="AO2376" s="50"/>
      <c r="AP2376" s="50"/>
      <c r="AQ2376" s="50"/>
      <c r="AR2376" s="50"/>
      <c r="AS2376" s="50"/>
      <c r="AT2376" s="50"/>
      <c r="AU2376" s="50"/>
    </row>
    <row r="2377" spans="3:47" x14ac:dyDescent="0.2">
      <c r="C2377" s="6"/>
      <c r="D2377" s="6"/>
      <c r="AA2377" s="50"/>
      <c r="AB2377" s="50"/>
      <c r="AC2377" s="50"/>
      <c r="AD2377" s="50"/>
      <c r="AE2377" s="50"/>
      <c r="AF2377" s="62"/>
      <c r="AG2377" s="61"/>
      <c r="AN2377" s="50"/>
      <c r="AO2377" s="50"/>
      <c r="AP2377" s="50"/>
      <c r="AQ2377" s="50"/>
      <c r="AR2377" s="50"/>
      <c r="AS2377" s="50"/>
      <c r="AT2377" s="50"/>
      <c r="AU2377" s="50"/>
    </row>
    <row r="2378" spans="3:47" x14ac:dyDescent="0.2">
      <c r="C2378" s="6"/>
      <c r="D2378" s="6"/>
      <c r="AA2378" s="50"/>
      <c r="AB2378" s="50"/>
      <c r="AC2378" s="50"/>
      <c r="AD2378" s="50"/>
      <c r="AE2378" s="50"/>
      <c r="AF2378" s="62"/>
      <c r="AG2378" s="61"/>
      <c r="AN2378" s="50"/>
      <c r="AO2378" s="50"/>
      <c r="AP2378" s="50"/>
      <c r="AQ2378" s="50"/>
      <c r="AR2378" s="50"/>
      <c r="AS2378" s="50"/>
      <c r="AT2378" s="50"/>
      <c r="AU2378" s="50"/>
    </row>
    <row r="2379" spans="3:47" x14ac:dyDescent="0.2">
      <c r="C2379" s="6"/>
      <c r="D2379" s="6"/>
      <c r="AA2379" s="50"/>
      <c r="AB2379" s="50"/>
      <c r="AC2379" s="50"/>
      <c r="AD2379" s="50"/>
      <c r="AE2379" s="50"/>
      <c r="AF2379" s="62"/>
      <c r="AG2379" s="61"/>
      <c r="AN2379" s="50"/>
      <c r="AO2379" s="50"/>
      <c r="AP2379" s="50"/>
      <c r="AQ2379" s="50"/>
      <c r="AR2379" s="50"/>
      <c r="AS2379" s="50"/>
      <c r="AT2379" s="50"/>
      <c r="AU2379" s="50"/>
    </row>
    <row r="2380" spans="3:47" x14ac:dyDescent="0.2">
      <c r="C2380" s="6"/>
      <c r="D2380" s="6"/>
      <c r="AA2380" s="50"/>
      <c r="AB2380" s="50"/>
      <c r="AC2380" s="50"/>
      <c r="AD2380" s="50"/>
      <c r="AE2380" s="50"/>
      <c r="AF2380" s="62"/>
      <c r="AG2380" s="61"/>
      <c r="AN2380" s="50"/>
      <c r="AO2380" s="50"/>
      <c r="AP2380" s="50"/>
      <c r="AQ2380" s="50"/>
      <c r="AR2380" s="50"/>
      <c r="AS2380" s="50"/>
      <c r="AT2380" s="50"/>
      <c r="AU2380" s="50"/>
    </row>
    <row r="2381" spans="3:47" x14ac:dyDescent="0.2">
      <c r="C2381" s="6"/>
      <c r="D2381" s="6"/>
      <c r="AA2381" s="50"/>
      <c r="AB2381" s="50"/>
      <c r="AC2381" s="50"/>
      <c r="AD2381" s="50"/>
      <c r="AE2381" s="50"/>
      <c r="AF2381" s="62"/>
      <c r="AG2381" s="61"/>
      <c r="AN2381" s="50"/>
      <c r="AO2381" s="50"/>
      <c r="AP2381" s="50"/>
      <c r="AQ2381" s="50"/>
      <c r="AR2381" s="50"/>
      <c r="AS2381" s="50"/>
      <c r="AT2381" s="50"/>
      <c r="AU2381" s="50"/>
    </row>
    <row r="2382" spans="3:47" x14ac:dyDescent="0.2">
      <c r="C2382" s="6"/>
      <c r="D2382" s="6"/>
      <c r="AA2382" s="50"/>
      <c r="AB2382" s="50"/>
      <c r="AC2382" s="50"/>
      <c r="AD2382" s="50"/>
      <c r="AE2382" s="50"/>
      <c r="AF2382" s="62"/>
      <c r="AG2382" s="61"/>
      <c r="AN2382" s="50"/>
      <c r="AO2382" s="50"/>
      <c r="AP2382" s="50"/>
      <c r="AQ2382" s="50"/>
      <c r="AR2382" s="50"/>
      <c r="AS2382" s="50"/>
      <c r="AT2382" s="50"/>
      <c r="AU2382" s="50"/>
    </row>
    <row r="2383" spans="3:47" x14ac:dyDescent="0.2">
      <c r="C2383" s="6"/>
      <c r="D2383" s="6"/>
      <c r="AA2383" s="50"/>
      <c r="AB2383" s="50"/>
      <c r="AC2383" s="50"/>
      <c r="AD2383" s="50"/>
      <c r="AE2383" s="50"/>
      <c r="AF2383" s="62"/>
      <c r="AG2383" s="61"/>
      <c r="AN2383" s="50"/>
      <c r="AO2383" s="50"/>
      <c r="AP2383" s="50"/>
      <c r="AQ2383" s="50"/>
      <c r="AR2383" s="50"/>
      <c r="AS2383" s="50"/>
      <c r="AT2383" s="50"/>
      <c r="AU2383" s="50"/>
    </row>
    <row r="2384" spans="3:47" x14ac:dyDescent="0.2">
      <c r="C2384" s="6"/>
      <c r="D2384" s="6"/>
      <c r="AA2384" s="50"/>
      <c r="AB2384" s="50"/>
      <c r="AC2384" s="50"/>
      <c r="AD2384" s="50"/>
      <c r="AE2384" s="50"/>
      <c r="AF2384" s="62"/>
      <c r="AG2384" s="61"/>
      <c r="AN2384" s="50"/>
      <c r="AO2384" s="50"/>
      <c r="AP2384" s="50"/>
      <c r="AQ2384" s="50"/>
      <c r="AR2384" s="50"/>
      <c r="AS2384" s="50"/>
      <c r="AT2384" s="50"/>
      <c r="AU2384" s="50"/>
    </row>
    <row r="2385" spans="3:47" x14ac:dyDescent="0.2">
      <c r="C2385" s="6"/>
      <c r="D2385" s="6"/>
      <c r="AA2385" s="50"/>
      <c r="AB2385" s="50"/>
      <c r="AC2385" s="50"/>
      <c r="AD2385" s="50"/>
      <c r="AE2385" s="50"/>
      <c r="AF2385" s="62"/>
      <c r="AG2385" s="61"/>
      <c r="AN2385" s="50"/>
      <c r="AO2385" s="50"/>
      <c r="AP2385" s="50"/>
      <c r="AQ2385" s="50"/>
      <c r="AR2385" s="50"/>
      <c r="AS2385" s="50"/>
      <c r="AT2385" s="50"/>
      <c r="AU2385" s="50"/>
    </row>
    <row r="2386" spans="3:47" x14ac:dyDescent="0.2">
      <c r="C2386" s="6"/>
      <c r="D2386" s="6"/>
      <c r="AA2386" s="50"/>
      <c r="AB2386" s="50"/>
      <c r="AC2386" s="50"/>
      <c r="AD2386" s="50"/>
      <c r="AE2386" s="50"/>
      <c r="AF2386" s="62"/>
      <c r="AG2386" s="61"/>
      <c r="AN2386" s="50"/>
      <c r="AO2386" s="50"/>
      <c r="AP2386" s="50"/>
      <c r="AQ2386" s="50"/>
      <c r="AR2386" s="50"/>
      <c r="AS2386" s="50"/>
      <c r="AT2386" s="50"/>
      <c r="AU2386" s="50"/>
    </row>
    <row r="2387" spans="3:47" x14ac:dyDescent="0.2">
      <c r="C2387" s="6"/>
      <c r="D2387" s="6"/>
      <c r="AA2387" s="50"/>
      <c r="AB2387" s="50"/>
      <c r="AC2387" s="50"/>
      <c r="AD2387" s="50"/>
      <c r="AE2387" s="50"/>
      <c r="AF2387" s="62"/>
      <c r="AG2387" s="61"/>
      <c r="AN2387" s="50"/>
      <c r="AO2387" s="50"/>
      <c r="AP2387" s="50"/>
      <c r="AQ2387" s="50"/>
      <c r="AR2387" s="50"/>
      <c r="AS2387" s="50"/>
      <c r="AT2387" s="50"/>
      <c r="AU2387" s="50"/>
    </row>
    <row r="2388" spans="3:47" x14ac:dyDescent="0.2">
      <c r="C2388" s="6"/>
      <c r="D2388" s="6"/>
      <c r="AA2388" s="50"/>
      <c r="AB2388" s="50"/>
      <c r="AC2388" s="50"/>
      <c r="AD2388" s="50"/>
      <c r="AE2388" s="50"/>
      <c r="AF2388" s="62"/>
      <c r="AG2388" s="61"/>
      <c r="AN2388" s="50"/>
      <c r="AO2388" s="50"/>
      <c r="AP2388" s="50"/>
      <c r="AQ2388" s="50"/>
      <c r="AR2388" s="50"/>
      <c r="AS2388" s="50"/>
      <c r="AT2388" s="50"/>
      <c r="AU2388" s="50"/>
    </row>
    <row r="2389" spans="3:47" x14ac:dyDescent="0.2">
      <c r="C2389" s="6"/>
      <c r="D2389" s="6"/>
      <c r="AA2389" s="50"/>
      <c r="AB2389" s="50"/>
      <c r="AC2389" s="50"/>
      <c r="AD2389" s="50"/>
      <c r="AE2389" s="50"/>
      <c r="AF2389" s="62"/>
      <c r="AG2389" s="61"/>
      <c r="AN2389" s="50"/>
      <c r="AO2389" s="50"/>
      <c r="AP2389" s="50"/>
      <c r="AQ2389" s="50"/>
      <c r="AR2389" s="50"/>
      <c r="AS2389" s="50"/>
      <c r="AT2389" s="50"/>
      <c r="AU2389" s="50"/>
    </row>
    <row r="2390" spans="3:47" x14ac:dyDescent="0.2">
      <c r="C2390" s="6"/>
      <c r="D2390" s="6"/>
      <c r="AA2390" s="50"/>
      <c r="AB2390" s="50"/>
      <c r="AC2390" s="50"/>
      <c r="AD2390" s="50"/>
      <c r="AE2390" s="50"/>
      <c r="AF2390" s="62"/>
      <c r="AG2390" s="61"/>
      <c r="AN2390" s="50"/>
      <c r="AO2390" s="50"/>
      <c r="AP2390" s="50"/>
      <c r="AQ2390" s="50"/>
      <c r="AR2390" s="50"/>
      <c r="AS2390" s="50"/>
      <c r="AT2390" s="50"/>
      <c r="AU2390" s="50"/>
    </row>
    <row r="2391" spans="3:47" x14ac:dyDescent="0.2">
      <c r="C2391" s="6"/>
      <c r="D2391" s="6"/>
      <c r="AA2391" s="50"/>
      <c r="AB2391" s="50"/>
      <c r="AC2391" s="50"/>
      <c r="AD2391" s="50"/>
      <c r="AE2391" s="50"/>
      <c r="AF2391" s="62"/>
      <c r="AG2391" s="61"/>
      <c r="AN2391" s="50"/>
      <c r="AO2391" s="50"/>
      <c r="AP2391" s="50"/>
      <c r="AQ2391" s="50"/>
      <c r="AR2391" s="50"/>
      <c r="AS2391" s="50"/>
      <c r="AT2391" s="50"/>
      <c r="AU2391" s="50"/>
    </row>
    <row r="2392" spans="3:47" x14ac:dyDescent="0.2">
      <c r="C2392" s="6"/>
      <c r="D2392" s="6"/>
      <c r="AA2392" s="50"/>
      <c r="AB2392" s="50"/>
      <c r="AC2392" s="50"/>
      <c r="AD2392" s="50"/>
      <c r="AE2392" s="50"/>
      <c r="AF2392" s="62"/>
      <c r="AG2392" s="61"/>
      <c r="AN2392" s="50"/>
      <c r="AO2392" s="50"/>
      <c r="AP2392" s="50"/>
      <c r="AQ2392" s="50"/>
      <c r="AR2392" s="50"/>
      <c r="AS2392" s="50"/>
      <c r="AT2392" s="50"/>
      <c r="AU2392" s="50"/>
    </row>
    <row r="2393" spans="3:47" x14ac:dyDescent="0.2">
      <c r="C2393" s="6"/>
      <c r="D2393" s="6"/>
      <c r="AA2393" s="50"/>
      <c r="AB2393" s="50"/>
      <c r="AC2393" s="50"/>
      <c r="AD2393" s="50"/>
      <c r="AE2393" s="50"/>
      <c r="AF2393" s="62"/>
      <c r="AG2393" s="61"/>
      <c r="AN2393" s="50"/>
      <c r="AO2393" s="50"/>
      <c r="AP2393" s="50"/>
      <c r="AQ2393" s="50"/>
      <c r="AR2393" s="50"/>
      <c r="AS2393" s="50"/>
      <c r="AT2393" s="50"/>
      <c r="AU2393" s="50"/>
    </row>
    <row r="2394" spans="3:47" x14ac:dyDescent="0.2">
      <c r="C2394" s="6"/>
      <c r="D2394" s="6"/>
      <c r="AA2394" s="50"/>
      <c r="AB2394" s="50"/>
      <c r="AC2394" s="50"/>
      <c r="AD2394" s="50"/>
      <c r="AE2394" s="50"/>
      <c r="AF2394" s="62"/>
      <c r="AG2394" s="61"/>
      <c r="AN2394" s="50"/>
      <c r="AO2394" s="50"/>
      <c r="AP2394" s="50"/>
      <c r="AQ2394" s="50"/>
      <c r="AR2394" s="50"/>
      <c r="AS2394" s="50"/>
      <c r="AT2394" s="50"/>
      <c r="AU2394" s="50"/>
    </row>
    <row r="2395" spans="3:47" x14ac:dyDescent="0.2">
      <c r="C2395" s="6"/>
      <c r="D2395" s="6"/>
      <c r="AA2395" s="50"/>
      <c r="AB2395" s="50"/>
      <c r="AC2395" s="50"/>
      <c r="AD2395" s="50"/>
      <c r="AE2395" s="50"/>
      <c r="AF2395" s="62"/>
      <c r="AG2395" s="61"/>
      <c r="AN2395" s="50"/>
      <c r="AO2395" s="50"/>
      <c r="AP2395" s="50"/>
      <c r="AQ2395" s="50"/>
      <c r="AR2395" s="50"/>
      <c r="AS2395" s="50"/>
      <c r="AT2395" s="50"/>
      <c r="AU2395" s="50"/>
    </row>
    <row r="2396" spans="3:47" x14ac:dyDescent="0.2">
      <c r="C2396" s="6"/>
      <c r="D2396" s="6"/>
      <c r="AA2396" s="50"/>
      <c r="AB2396" s="50"/>
      <c r="AC2396" s="50"/>
      <c r="AD2396" s="50"/>
      <c r="AE2396" s="50"/>
      <c r="AF2396" s="62"/>
      <c r="AG2396" s="61"/>
      <c r="AN2396" s="50"/>
      <c r="AO2396" s="50"/>
      <c r="AP2396" s="50"/>
      <c r="AQ2396" s="50"/>
      <c r="AR2396" s="50"/>
      <c r="AS2396" s="50"/>
      <c r="AT2396" s="50"/>
      <c r="AU2396" s="50"/>
    </row>
    <row r="2397" spans="3:47" x14ac:dyDescent="0.2">
      <c r="C2397" s="6"/>
      <c r="D2397" s="6"/>
      <c r="AA2397" s="50"/>
      <c r="AB2397" s="50"/>
      <c r="AC2397" s="50"/>
      <c r="AD2397" s="50"/>
      <c r="AE2397" s="50"/>
      <c r="AF2397" s="62"/>
      <c r="AG2397" s="61"/>
      <c r="AN2397" s="50"/>
      <c r="AO2397" s="50"/>
      <c r="AP2397" s="50"/>
      <c r="AQ2397" s="50"/>
      <c r="AR2397" s="50"/>
      <c r="AS2397" s="50"/>
      <c r="AT2397" s="50"/>
      <c r="AU2397" s="50"/>
    </row>
    <row r="2398" spans="3:47" x14ac:dyDescent="0.2">
      <c r="C2398" s="6"/>
      <c r="D2398" s="6"/>
      <c r="AA2398" s="50"/>
      <c r="AB2398" s="50"/>
      <c r="AC2398" s="50"/>
      <c r="AD2398" s="50"/>
      <c r="AE2398" s="50"/>
      <c r="AF2398" s="62"/>
      <c r="AG2398" s="61"/>
      <c r="AN2398" s="50"/>
      <c r="AO2398" s="50"/>
      <c r="AP2398" s="50"/>
      <c r="AQ2398" s="50"/>
      <c r="AR2398" s="50"/>
      <c r="AS2398" s="50"/>
      <c r="AT2398" s="50"/>
      <c r="AU2398" s="50"/>
    </row>
    <row r="2399" spans="3:47" x14ac:dyDescent="0.2">
      <c r="C2399" s="6"/>
      <c r="D2399" s="6"/>
      <c r="AA2399" s="50"/>
      <c r="AB2399" s="50"/>
      <c r="AC2399" s="50"/>
      <c r="AD2399" s="50"/>
      <c r="AE2399" s="50"/>
      <c r="AF2399" s="62"/>
      <c r="AG2399" s="61"/>
      <c r="AN2399" s="50"/>
      <c r="AO2399" s="50"/>
      <c r="AP2399" s="50"/>
      <c r="AQ2399" s="50"/>
      <c r="AR2399" s="50"/>
      <c r="AS2399" s="50"/>
      <c r="AT2399" s="50"/>
      <c r="AU2399" s="50"/>
    </row>
    <row r="2400" spans="3:47" x14ac:dyDescent="0.2">
      <c r="C2400" s="6"/>
      <c r="D2400" s="6"/>
      <c r="AA2400" s="50"/>
      <c r="AB2400" s="50"/>
      <c r="AC2400" s="50"/>
      <c r="AD2400" s="50"/>
      <c r="AE2400" s="50"/>
      <c r="AF2400" s="62"/>
      <c r="AG2400" s="61"/>
      <c r="AN2400" s="50"/>
      <c r="AO2400" s="50"/>
      <c r="AP2400" s="50"/>
      <c r="AQ2400" s="50"/>
      <c r="AR2400" s="50"/>
      <c r="AS2400" s="50"/>
      <c r="AT2400" s="50"/>
      <c r="AU2400" s="50"/>
    </row>
    <row r="2401" spans="3:47" x14ac:dyDescent="0.2">
      <c r="C2401" s="6"/>
      <c r="D2401" s="6"/>
      <c r="AA2401" s="50"/>
      <c r="AB2401" s="50"/>
      <c r="AC2401" s="50"/>
      <c r="AD2401" s="50"/>
      <c r="AE2401" s="50"/>
      <c r="AF2401" s="62"/>
      <c r="AG2401" s="61"/>
      <c r="AN2401" s="50"/>
      <c r="AO2401" s="50"/>
      <c r="AP2401" s="50"/>
      <c r="AQ2401" s="50"/>
      <c r="AR2401" s="50"/>
      <c r="AS2401" s="50"/>
      <c r="AT2401" s="50"/>
      <c r="AU2401" s="50"/>
    </row>
    <row r="2402" spans="3:47" x14ac:dyDescent="0.2">
      <c r="C2402" s="6"/>
      <c r="D2402" s="6"/>
      <c r="AA2402" s="50"/>
      <c r="AB2402" s="50"/>
      <c r="AC2402" s="50"/>
      <c r="AD2402" s="50"/>
      <c r="AE2402" s="50"/>
      <c r="AF2402" s="62"/>
      <c r="AG2402" s="61"/>
      <c r="AN2402" s="50"/>
      <c r="AO2402" s="50"/>
      <c r="AP2402" s="50"/>
      <c r="AQ2402" s="50"/>
      <c r="AR2402" s="50"/>
      <c r="AS2402" s="50"/>
      <c r="AT2402" s="50"/>
      <c r="AU2402" s="50"/>
    </row>
    <row r="2403" spans="3:47" x14ac:dyDescent="0.2">
      <c r="C2403" s="6"/>
      <c r="D2403" s="6"/>
      <c r="AA2403" s="50"/>
      <c r="AB2403" s="50"/>
      <c r="AC2403" s="50"/>
      <c r="AD2403" s="50"/>
      <c r="AE2403" s="50"/>
      <c r="AF2403" s="62"/>
      <c r="AG2403" s="61"/>
      <c r="AN2403" s="50"/>
      <c r="AO2403" s="50"/>
      <c r="AP2403" s="50"/>
      <c r="AQ2403" s="50"/>
      <c r="AR2403" s="50"/>
      <c r="AS2403" s="50"/>
      <c r="AT2403" s="50"/>
      <c r="AU2403" s="50"/>
    </row>
    <row r="2404" spans="3:47" x14ac:dyDescent="0.2">
      <c r="C2404" s="6"/>
      <c r="D2404" s="6"/>
      <c r="AA2404" s="50"/>
      <c r="AB2404" s="50"/>
      <c r="AC2404" s="50"/>
      <c r="AD2404" s="50"/>
      <c r="AE2404" s="50"/>
      <c r="AF2404" s="62"/>
      <c r="AG2404" s="61"/>
      <c r="AN2404" s="50"/>
      <c r="AO2404" s="50"/>
      <c r="AP2404" s="50"/>
      <c r="AQ2404" s="50"/>
      <c r="AR2404" s="50"/>
      <c r="AS2404" s="50"/>
      <c r="AT2404" s="50"/>
      <c r="AU2404" s="50"/>
    </row>
    <row r="2405" spans="3:47" x14ac:dyDescent="0.2">
      <c r="C2405" s="6"/>
      <c r="D2405" s="6"/>
      <c r="AA2405" s="50"/>
      <c r="AB2405" s="50"/>
      <c r="AC2405" s="50"/>
      <c r="AD2405" s="50"/>
      <c r="AE2405" s="50"/>
      <c r="AF2405" s="62"/>
      <c r="AG2405" s="61"/>
      <c r="AN2405" s="50"/>
      <c r="AO2405" s="50"/>
      <c r="AP2405" s="50"/>
      <c r="AQ2405" s="50"/>
      <c r="AR2405" s="50"/>
      <c r="AS2405" s="50"/>
      <c r="AT2405" s="50"/>
      <c r="AU2405" s="50"/>
    </row>
    <row r="2406" spans="3:47" x14ac:dyDescent="0.2">
      <c r="C2406" s="6"/>
      <c r="D2406" s="6"/>
      <c r="AA2406" s="50"/>
      <c r="AB2406" s="50"/>
      <c r="AC2406" s="50"/>
      <c r="AD2406" s="50"/>
      <c r="AE2406" s="50"/>
      <c r="AF2406" s="62"/>
      <c r="AG2406" s="61"/>
      <c r="AN2406" s="50"/>
      <c r="AO2406" s="50"/>
      <c r="AP2406" s="50"/>
      <c r="AQ2406" s="50"/>
      <c r="AR2406" s="50"/>
      <c r="AS2406" s="50"/>
      <c r="AT2406" s="50"/>
      <c r="AU2406" s="50"/>
    </row>
    <row r="2407" spans="3:47" x14ac:dyDescent="0.2">
      <c r="C2407" s="6"/>
      <c r="D2407" s="6"/>
      <c r="AA2407" s="50"/>
      <c r="AB2407" s="50"/>
      <c r="AC2407" s="50"/>
      <c r="AD2407" s="50"/>
      <c r="AE2407" s="50"/>
      <c r="AF2407" s="62"/>
      <c r="AG2407" s="61"/>
      <c r="AN2407" s="50"/>
      <c r="AO2407" s="50"/>
      <c r="AP2407" s="50"/>
      <c r="AQ2407" s="50"/>
      <c r="AR2407" s="50"/>
      <c r="AS2407" s="50"/>
      <c r="AT2407" s="50"/>
      <c r="AU2407" s="50"/>
    </row>
    <row r="2408" spans="3:47" x14ac:dyDescent="0.2">
      <c r="C2408" s="6"/>
      <c r="D2408" s="6"/>
      <c r="AA2408" s="50"/>
      <c r="AB2408" s="50"/>
      <c r="AC2408" s="50"/>
      <c r="AD2408" s="50"/>
      <c r="AE2408" s="50"/>
      <c r="AF2408" s="62"/>
      <c r="AG2408" s="61"/>
      <c r="AN2408" s="50"/>
      <c r="AO2408" s="50"/>
      <c r="AP2408" s="50"/>
      <c r="AQ2408" s="50"/>
      <c r="AR2408" s="50"/>
      <c r="AS2408" s="50"/>
      <c r="AT2408" s="50"/>
      <c r="AU2408" s="50"/>
    </row>
    <row r="2409" spans="3:47" x14ac:dyDescent="0.2">
      <c r="C2409" s="6"/>
      <c r="D2409" s="6"/>
      <c r="AA2409" s="50"/>
      <c r="AB2409" s="50"/>
      <c r="AC2409" s="50"/>
      <c r="AD2409" s="50"/>
      <c r="AE2409" s="50"/>
      <c r="AF2409" s="62"/>
      <c r="AG2409" s="61"/>
      <c r="AN2409" s="50"/>
      <c r="AO2409" s="50"/>
      <c r="AP2409" s="50"/>
      <c r="AQ2409" s="50"/>
      <c r="AR2409" s="50"/>
      <c r="AS2409" s="50"/>
      <c r="AT2409" s="50"/>
      <c r="AU2409" s="50"/>
    </row>
    <row r="2410" spans="3:47" x14ac:dyDescent="0.2">
      <c r="C2410" s="6"/>
      <c r="D2410" s="6"/>
      <c r="AA2410" s="50"/>
      <c r="AB2410" s="50"/>
      <c r="AC2410" s="50"/>
      <c r="AD2410" s="50"/>
      <c r="AE2410" s="50"/>
      <c r="AF2410" s="62"/>
      <c r="AG2410" s="61"/>
      <c r="AN2410" s="50"/>
      <c r="AO2410" s="50"/>
      <c r="AP2410" s="50"/>
      <c r="AQ2410" s="50"/>
      <c r="AR2410" s="50"/>
      <c r="AS2410" s="50"/>
      <c r="AT2410" s="50"/>
      <c r="AU2410" s="50"/>
    </row>
    <row r="2411" spans="3:47" x14ac:dyDescent="0.2">
      <c r="C2411" s="6"/>
      <c r="D2411" s="6"/>
      <c r="AA2411" s="50"/>
      <c r="AB2411" s="50"/>
      <c r="AC2411" s="50"/>
      <c r="AD2411" s="50"/>
      <c r="AE2411" s="50"/>
      <c r="AF2411" s="62"/>
      <c r="AG2411" s="61"/>
      <c r="AN2411" s="50"/>
      <c r="AO2411" s="50"/>
      <c r="AP2411" s="50"/>
      <c r="AQ2411" s="50"/>
      <c r="AR2411" s="50"/>
      <c r="AS2411" s="50"/>
      <c r="AT2411" s="50"/>
      <c r="AU2411" s="50"/>
    </row>
    <row r="2412" spans="3:47" x14ac:dyDescent="0.2">
      <c r="C2412" s="6"/>
      <c r="D2412" s="6"/>
      <c r="AA2412" s="50"/>
      <c r="AB2412" s="50"/>
      <c r="AC2412" s="50"/>
      <c r="AD2412" s="50"/>
      <c r="AE2412" s="50"/>
      <c r="AF2412" s="62"/>
      <c r="AG2412" s="61"/>
      <c r="AN2412" s="50"/>
      <c r="AO2412" s="50"/>
      <c r="AP2412" s="50"/>
      <c r="AQ2412" s="50"/>
      <c r="AR2412" s="50"/>
      <c r="AS2412" s="50"/>
      <c r="AT2412" s="50"/>
      <c r="AU2412" s="50"/>
    </row>
    <row r="2413" spans="3:47" x14ac:dyDescent="0.2">
      <c r="C2413" s="6"/>
      <c r="D2413" s="6"/>
      <c r="AA2413" s="50"/>
      <c r="AB2413" s="50"/>
      <c r="AC2413" s="50"/>
      <c r="AD2413" s="50"/>
      <c r="AE2413" s="50"/>
      <c r="AF2413" s="62"/>
      <c r="AG2413" s="61"/>
      <c r="AN2413" s="50"/>
      <c r="AO2413" s="50"/>
      <c r="AP2413" s="50"/>
      <c r="AQ2413" s="50"/>
      <c r="AR2413" s="50"/>
      <c r="AS2413" s="50"/>
      <c r="AT2413" s="50"/>
      <c r="AU2413" s="50"/>
    </row>
    <row r="2414" spans="3:47" x14ac:dyDescent="0.2">
      <c r="C2414" s="6"/>
      <c r="D2414" s="6"/>
      <c r="AA2414" s="50"/>
      <c r="AB2414" s="50"/>
      <c r="AC2414" s="50"/>
      <c r="AD2414" s="50"/>
      <c r="AE2414" s="50"/>
      <c r="AF2414" s="62"/>
      <c r="AG2414" s="61"/>
      <c r="AN2414" s="50"/>
      <c r="AO2414" s="50"/>
      <c r="AP2414" s="50"/>
      <c r="AQ2414" s="50"/>
      <c r="AR2414" s="50"/>
      <c r="AS2414" s="50"/>
      <c r="AT2414" s="50"/>
      <c r="AU2414" s="50"/>
    </row>
    <row r="2415" spans="3:47" x14ac:dyDescent="0.2">
      <c r="C2415" s="6"/>
      <c r="D2415" s="6"/>
      <c r="AA2415" s="50"/>
      <c r="AB2415" s="50"/>
      <c r="AC2415" s="50"/>
      <c r="AD2415" s="50"/>
      <c r="AE2415" s="50"/>
      <c r="AF2415" s="62"/>
      <c r="AG2415" s="61"/>
      <c r="AN2415" s="50"/>
      <c r="AO2415" s="50"/>
      <c r="AP2415" s="50"/>
      <c r="AQ2415" s="50"/>
      <c r="AR2415" s="50"/>
      <c r="AS2415" s="50"/>
      <c r="AT2415" s="50"/>
      <c r="AU2415" s="50"/>
    </row>
    <row r="2416" spans="3:47" x14ac:dyDescent="0.2">
      <c r="C2416" s="6"/>
      <c r="D2416" s="6"/>
      <c r="AA2416" s="50"/>
      <c r="AB2416" s="50"/>
      <c r="AC2416" s="50"/>
      <c r="AD2416" s="50"/>
      <c r="AE2416" s="50"/>
      <c r="AF2416" s="62"/>
      <c r="AG2416" s="61"/>
      <c r="AN2416" s="50"/>
      <c r="AO2416" s="50"/>
      <c r="AP2416" s="50"/>
      <c r="AQ2416" s="50"/>
      <c r="AR2416" s="50"/>
      <c r="AS2416" s="50"/>
      <c r="AT2416" s="50"/>
      <c r="AU2416" s="50"/>
    </row>
    <row r="2417" spans="3:47" x14ac:dyDescent="0.2">
      <c r="C2417" s="6"/>
      <c r="D2417" s="6"/>
      <c r="AA2417" s="50"/>
      <c r="AB2417" s="50"/>
      <c r="AC2417" s="50"/>
      <c r="AD2417" s="50"/>
      <c r="AE2417" s="50"/>
      <c r="AF2417" s="62"/>
      <c r="AG2417" s="61"/>
      <c r="AN2417" s="50"/>
      <c r="AO2417" s="50"/>
      <c r="AP2417" s="50"/>
      <c r="AQ2417" s="50"/>
      <c r="AR2417" s="50"/>
      <c r="AS2417" s="50"/>
      <c r="AT2417" s="50"/>
      <c r="AU2417" s="50"/>
    </row>
    <row r="2418" spans="3:47" x14ac:dyDescent="0.2">
      <c r="C2418" s="6"/>
      <c r="D2418" s="6"/>
      <c r="AA2418" s="50"/>
      <c r="AB2418" s="50"/>
      <c r="AC2418" s="50"/>
      <c r="AD2418" s="50"/>
      <c r="AE2418" s="50"/>
      <c r="AF2418" s="62"/>
      <c r="AG2418" s="61"/>
      <c r="AN2418" s="50"/>
      <c r="AO2418" s="50"/>
      <c r="AP2418" s="50"/>
      <c r="AQ2418" s="50"/>
      <c r="AR2418" s="50"/>
      <c r="AS2418" s="50"/>
      <c r="AT2418" s="50"/>
      <c r="AU2418" s="50"/>
    </row>
    <row r="2419" spans="3:47" x14ac:dyDescent="0.2">
      <c r="C2419" s="6"/>
      <c r="D2419" s="6"/>
      <c r="AA2419" s="50"/>
      <c r="AB2419" s="50"/>
      <c r="AC2419" s="50"/>
      <c r="AD2419" s="50"/>
      <c r="AE2419" s="50"/>
      <c r="AF2419" s="62"/>
      <c r="AG2419" s="61"/>
      <c r="AN2419" s="50"/>
      <c r="AO2419" s="50"/>
      <c r="AP2419" s="50"/>
      <c r="AQ2419" s="50"/>
      <c r="AR2419" s="50"/>
      <c r="AS2419" s="50"/>
      <c r="AT2419" s="50"/>
      <c r="AU2419" s="50"/>
    </row>
    <row r="2420" spans="3:47" x14ac:dyDescent="0.2">
      <c r="C2420" s="6"/>
      <c r="D2420" s="6"/>
      <c r="AA2420" s="50"/>
      <c r="AB2420" s="50"/>
      <c r="AC2420" s="50"/>
      <c r="AD2420" s="50"/>
      <c r="AE2420" s="50"/>
      <c r="AF2420" s="62"/>
      <c r="AG2420" s="61"/>
      <c r="AN2420" s="50"/>
      <c r="AO2420" s="50"/>
      <c r="AP2420" s="50"/>
      <c r="AQ2420" s="50"/>
      <c r="AR2420" s="50"/>
      <c r="AS2420" s="50"/>
      <c r="AT2420" s="50"/>
      <c r="AU2420" s="50"/>
    </row>
    <row r="2421" spans="3:47" x14ac:dyDescent="0.2">
      <c r="C2421" s="6"/>
      <c r="D2421" s="6"/>
      <c r="AA2421" s="50"/>
      <c r="AB2421" s="50"/>
      <c r="AC2421" s="50"/>
      <c r="AD2421" s="50"/>
      <c r="AE2421" s="50"/>
      <c r="AF2421" s="62"/>
      <c r="AG2421" s="61"/>
      <c r="AN2421" s="50"/>
      <c r="AO2421" s="50"/>
      <c r="AP2421" s="50"/>
      <c r="AQ2421" s="50"/>
      <c r="AR2421" s="50"/>
      <c r="AS2421" s="50"/>
      <c r="AT2421" s="50"/>
      <c r="AU2421" s="50"/>
    </row>
    <row r="2422" spans="3:47" x14ac:dyDescent="0.2">
      <c r="C2422" s="6"/>
      <c r="D2422" s="6"/>
      <c r="AA2422" s="50"/>
      <c r="AB2422" s="50"/>
      <c r="AC2422" s="50"/>
      <c r="AD2422" s="50"/>
      <c r="AE2422" s="50"/>
      <c r="AF2422" s="62"/>
      <c r="AG2422" s="61"/>
      <c r="AN2422" s="50"/>
      <c r="AO2422" s="50"/>
      <c r="AP2422" s="50"/>
      <c r="AQ2422" s="50"/>
      <c r="AR2422" s="50"/>
      <c r="AS2422" s="50"/>
      <c r="AT2422" s="50"/>
      <c r="AU2422" s="50"/>
    </row>
    <row r="2423" spans="3:47" x14ac:dyDescent="0.2">
      <c r="C2423" s="6"/>
      <c r="D2423" s="6"/>
      <c r="AA2423" s="50"/>
      <c r="AB2423" s="50"/>
      <c r="AC2423" s="50"/>
      <c r="AD2423" s="50"/>
      <c r="AE2423" s="50"/>
      <c r="AF2423" s="62"/>
      <c r="AG2423" s="61"/>
      <c r="AN2423" s="50"/>
      <c r="AO2423" s="50"/>
      <c r="AP2423" s="50"/>
      <c r="AQ2423" s="50"/>
      <c r="AR2423" s="50"/>
      <c r="AS2423" s="50"/>
      <c r="AT2423" s="50"/>
      <c r="AU2423" s="50"/>
    </row>
    <row r="2424" spans="3:47" x14ac:dyDescent="0.2">
      <c r="C2424" s="6"/>
      <c r="D2424" s="6"/>
      <c r="AA2424" s="50"/>
      <c r="AB2424" s="50"/>
      <c r="AC2424" s="50"/>
      <c r="AD2424" s="50"/>
      <c r="AE2424" s="50"/>
      <c r="AF2424" s="62"/>
      <c r="AG2424" s="61"/>
      <c r="AN2424" s="50"/>
      <c r="AO2424" s="50"/>
      <c r="AP2424" s="50"/>
      <c r="AQ2424" s="50"/>
      <c r="AR2424" s="50"/>
      <c r="AS2424" s="50"/>
      <c r="AT2424" s="50"/>
      <c r="AU2424" s="50"/>
    </row>
    <row r="2425" spans="3:47" x14ac:dyDescent="0.2">
      <c r="C2425" s="6"/>
      <c r="D2425" s="6"/>
      <c r="AA2425" s="50"/>
      <c r="AB2425" s="50"/>
      <c r="AC2425" s="50"/>
      <c r="AD2425" s="50"/>
      <c r="AE2425" s="50"/>
      <c r="AF2425" s="62"/>
      <c r="AG2425" s="61"/>
      <c r="AN2425" s="50"/>
      <c r="AO2425" s="50"/>
      <c r="AP2425" s="50"/>
      <c r="AQ2425" s="50"/>
      <c r="AR2425" s="50"/>
      <c r="AS2425" s="50"/>
      <c r="AT2425" s="50"/>
      <c r="AU2425" s="50"/>
    </row>
    <row r="2426" spans="3:47" x14ac:dyDescent="0.2">
      <c r="C2426" s="6"/>
      <c r="D2426" s="6"/>
      <c r="AA2426" s="50"/>
      <c r="AB2426" s="50"/>
      <c r="AC2426" s="50"/>
      <c r="AD2426" s="50"/>
      <c r="AE2426" s="50"/>
      <c r="AF2426" s="62"/>
      <c r="AG2426" s="61"/>
      <c r="AN2426" s="50"/>
      <c r="AO2426" s="50"/>
      <c r="AP2426" s="50"/>
      <c r="AQ2426" s="50"/>
      <c r="AR2426" s="50"/>
      <c r="AS2426" s="50"/>
      <c r="AT2426" s="50"/>
      <c r="AU2426" s="50"/>
    </row>
    <row r="2427" spans="3:47" x14ac:dyDescent="0.2">
      <c r="C2427" s="6"/>
      <c r="D2427" s="6"/>
      <c r="AA2427" s="50"/>
      <c r="AB2427" s="50"/>
      <c r="AC2427" s="50"/>
      <c r="AD2427" s="50"/>
      <c r="AE2427" s="50"/>
      <c r="AF2427" s="62"/>
      <c r="AG2427" s="61"/>
      <c r="AN2427" s="50"/>
      <c r="AO2427" s="50"/>
      <c r="AP2427" s="50"/>
      <c r="AQ2427" s="50"/>
      <c r="AR2427" s="50"/>
      <c r="AS2427" s="50"/>
      <c r="AT2427" s="50"/>
      <c r="AU2427" s="50"/>
    </row>
    <row r="2428" spans="3:47" x14ac:dyDescent="0.2">
      <c r="C2428" s="6"/>
      <c r="D2428" s="6"/>
      <c r="AA2428" s="50"/>
      <c r="AB2428" s="50"/>
      <c r="AC2428" s="50"/>
      <c r="AD2428" s="50"/>
      <c r="AE2428" s="50"/>
      <c r="AF2428" s="62"/>
      <c r="AG2428" s="61"/>
      <c r="AN2428" s="50"/>
      <c r="AO2428" s="50"/>
      <c r="AP2428" s="50"/>
      <c r="AQ2428" s="50"/>
      <c r="AR2428" s="50"/>
      <c r="AS2428" s="50"/>
      <c r="AT2428" s="50"/>
      <c r="AU2428" s="50"/>
    </row>
    <row r="2429" spans="3:47" x14ac:dyDescent="0.2">
      <c r="C2429" s="6"/>
      <c r="D2429" s="6"/>
      <c r="AA2429" s="50"/>
      <c r="AB2429" s="50"/>
      <c r="AC2429" s="50"/>
      <c r="AD2429" s="50"/>
      <c r="AE2429" s="50"/>
      <c r="AF2429" s="62"/>
      <c r="AG2429" s="61"/>
      <c r="AN2429" s="50"/>
      <c r="AO2429" s="50"/>
      <c r="AP2429" s="50"/>
      <c r="AQ2429" s="50"/>
      <c r="AR2429" s="50"/>
      <c r="AS2429" s="50"/>
      <c r="AT2429" s="50"/>
      <c r="AU2429" s="50"/>
    </row>
    <row r="2430" spans="3:47" x14ac:dyDescent="0.2">
      <c r="C2430" s="6"/>
      <c r="D2430" s="6"/>
      <c r="AA2430" s="50"/>
      <c r="AB2430" s="50"/>
      <c r="AC2430" s="50"/>
      <c r="AD2430" s="50"/>
      <c r="AE2430" s="50"/>
      <c r="AF2430" s="62"/>
      <c r="AG2430" s="61"/>
      <c r="AN2430" s="50"/>
      <c r="AO2430" s="50"/>
      <c r="AP2430" s="50"/>
      <c r="AQ2430" s="50"/>
      <c r="AR2430" s="50"/>
      <c r="AS2430" s="50"/>
      <c r="AT2430" s="50"/>
      <c r="AU2430" s="50"/>
    </row>
    <row r="2431" spans="3:47" x14ac:dyDescent="0.2">
      <c r="C2431" s="6"/>
      <c r="D2431" s="6"/>
      <c r="AA2431" s="50"/>
      <c r="AB2431" s="50"/>
      <c r="AC2431" s="50"/>
      <c r="AD2431" s="50"/>
      <c r="AE2431" s="50"/>
      <c r="AF2431" s="62"/>
      <c r="AG2431" s="61"/>
      <c r="AN2431" s="50"/>
      <c r="AO2431" s="50"/>
      <c r="AP2431" s="50"/>
      <c r="AQ2431" s="50"/>
      <c r="AR2431" s="50"/>
      <c r="AS2431" s="50"/>
      <c r="AT2431" s="50"/>
      <c r="AU2431" s="50"/>
    </row>
    <row r="2432" spans="3:47" x14ac:dyDescent="0.2">
      <c r="C2432" s="6"/>
      <c r="D2432" s="6"/>
      <c r="AA2432" s="50"/>
      <c r="AB2432" s="50"/>
      <c r="AC2432" s="50"/>
      <c r="AD2432" s="50"/>
      <c r="AE2432" s="50"/>
      <c r="AF2432" s="62"/>
      <c r="AG2432" s="61"/>
      <c r="AN2432" s="50"/>
      <c r="AO2432" s="50"/>
      <c r="AP2432" s="50"/>
      <c r="AQ2432" s="50"/>
      <c r="AR2432" s="50"/>
      <c r="AS2432" s="50"/>
      <c r="AT2432" s="50"/>
      <c r="AU2432" s="50"/>
    </row>
    <row r="2433" spans="3:47" x14ac:dyDescent="0.2">
      <c r="C2433" s="6"/>
      <c r="D2433" s="6"/>
      <c r="AA2433" s="50"/>
      <c r="AB2433" s="50"/>
      <c r="AC2433" s="50"/>
      <c r="AD2433" s="50"/>
      <c r="AE2433" s="50"/>
      <c r="AF2433" s="62"/>
      <c r="AG2433" s="61"/>
      <c r="AN2433" s="50"/>
      <c r="AO2433" s="50"/>
      <c r="AP2433" s="50"/>
      <c r="AQ2433" s="50"/>
      <c r="AR2433" s="50"/>
      <c r="AS2433" s="50"/>
      <c r="AT2433" s="50"/>
      <c r="AU2433" s="50"/>
    </row>
    <row r="2434" spans="3:47" x14ac:dyDescent="0.2">
      <c r="C2434" s="6"/>
      <c r="D2434" s="6"/>
      <c r="AA2434" s="50"/>
      <c r="AB2434" s="50"/>
      <c r="AC2434" s="50"/>
      <c r="AD2434" s="50"/>
      <c r="AE2434" s="50"/>
      <c r="AF2434" s="62"/>
      <c r="AG2434" s="61"/>
      <c r="AN2434" s="50"/>
      <c r="AO2434" s="50"/>
      <c r="AP2434" s="50"/>
      <c r="AQ2434" s="50"/>
      <c r="AR2434" s="50"/>
      <c r="AS2434" s="50"/>
      <c r="AT2434" s="50"/>
      <c r="AU2434" s="50"/>
    </row>
    <row r="2435" spans="3:47" x14ac:dyDescent="0.2">
      <c r="C2435" s="6"/>
      <c r="D2435" s="6"/>
      <c r="AA2435" s="50"/>
      <c r="AB2435" s="50"/>
      <c r="AC2435" s="50"/>
      <c r="AD2435" s="50"/>
      <c r="AE2435" s="50"/>
      <c r="AF2435" s="62"/>
      <c r="AG2435" s="61"/>
      <c r="AN2435" s="50"/>
      <c r="AO2435" s="50"/>
      <c r="AP2435" s="50"/>
      <c r="AQ2435" s="50"/>
      <c r="AR2435" s="50"/>
      <c r="AS2435" s="50"/>
      <c r="AT2435" s="50"/>
      <c r="AU2435" s="50"/>
    </row>
    <row r="2436" spans="3:47" x14ac:dyDescent="0.2">
      <c r="C2436" s="6"/>
      <c r="D2436" s="6"/>
      <c r="AA2436" s="50"/>
      <c r="AB2436" s="50"/>
      <c r="AC2436" s="50"/>
      <c r="AD2436" s="50"/>
      <c r="AE2436" s="50"/>
      <c r="AF2436" s="62"/>
      <c r="AG2436" s="61"/>
      <c r="AN2436" s="50"/>
      <c r="AO2436" s="50"/>
      <c r="AP2436" s="50"/>
      <c r="AQ2436" s="50"/>
      <c r="AR2436" s="50"/>
      <c r="AS2436" s="50"/>
      <c r="AT2436" s="50"/>
      <c r="AU2436" s="50"/>
    </row>
    <row r="2437" spans="3:47" x14ac:dyDescent="0.2">
      <c r="C2437" s="6"/>
      <c r="D2437" s="6"/>
      <c r="AA2437" s="50"/>
      <c r="AB2437" s="50"/>
      <c r="AC2437" s="50"/>
      <c r="AD2437" s="50"/>
      <c r="AE2437" s="50"/>
      <c r="AF2437" s="62"/>
      <c r="AG2437" s="61"/>
      <c r="AN2437" s="50"/>
      <c r="AO2437" s="50"/>
      <c r="AP2437" s="50"/>
      <c r="AQ2437" s="50"/>
      <c r="AR2437" s="50"/>
      <c r="AS2437" s="50"/>
      <c r="AT2437" s="50"/>
      <c r="AU2437" s="50"/>
    </row>
    <row r="2438" spans="3:47" x14ac:dyDescent="0.2">
      <c r="C2438" s="6"/>
      <c r="D2438" s="6"/>
      <c r="AA2438" s="50"/>
      <c r="AB2438" s="50"/>
      <c r="AC2438" s="50"/>
      <c r="AD2438" s="50"/>
      <c r="AE2438" s="50"/>
      <c r="AF2438" s="62"/>
      <c r="AG2438" s="61"/>
      <c r="AN2438" s="50"/>
      <c r="AO2438" s="50"/>
      <c r="AP2438" s="50"/>
      <c r="AQ2438" s="50"/>
      <c r="AR2438" s="50"/>
      <c r="AS2438" s="50"/>
      <c r="AT2438" s="50"/>
      <c r="AU2438" s="50"/>
    </row>
    <row r="2439" spans="3:47" x14ac:dyDescent="0.2">
      <c r="C2439" s="6"/>
      <c r="D2439" s="6"/>
      <c r="AA2439" s="50"/>
      <c r="AB2439" s="50"/>
      <c r="AC2439" s="50"/>
      <c r="AD2439" s="50"/>
      <c r="AE2439" s="50"/>
      <c r="AF2439" s="62"/>
      <c r="AG2439" s="61"/>
      <c r="AN2439" s="50"/>
      <c r="AO2439" s="50"/>
      <c r="AP2439" s="50"/>
      <c r="AQ2439" s="50"/>
      <c r="AR2439" s="50"/>
      <c r="AS2439" s="50"/>
      <c r="AT2439" s="50"/>
      <c r="AU2439" s="50"/>
    </row>
    <row r="2440" spans="3:47" x14ac:dyDescent="0.2">
      <c r="C2440" s="6"/>
      <c r="D2440" s="6"/>
      <c r="AA2440" s="50"/>
      <c r="AB2440" s="50"/>
      <c r="AC2440" s="50"/>
      <c r="AD2440" s="50"/>
      <c r="AE2440" s="50"/>
      <c r="AF2440" s="62"/>
      <c r="AG2440" s="61"/>
      <c r="AN2440" s="50"/>
      <c r="AO2440" s="50"/>
      <c r="AP2440" s="50"/>
      <c r="AQ2440" s="50"/>
      <c r="AR2440" s="50"/>
      <c r="AS2440" s="50"/>
      <c r="AT2440" s="50"/>
      <c r="AU2440" s="50"/>
    </row>
    <row r="2441" spans="3:47" x14ac:dyDescent="0.2">
      <c r="C2441" s="6"/>
      <c r="D2441" s="6"/>
      <c r="AA2441" s="50"/>
      <c r="AB2441" s="50"/>
      <c r="AC2441" s="50"/>
      <c r="AD2441" s="50"/>
      <c r="AE2441" s="50"/>
      <c r="AF2441" s="62"/>
      <c r="AG2441" s="61"/>
      <c r="AN2441" s="50"/>
      <c r="AO2441" s="50"/>
      <c r="AP2441" s="50"/>
      <c r="AQ2441" s="50"/>
      <c r="AR2441" s="50"/>
      <c r="AS2441" s="50"/>
      <c r="AT2441" s="50"/>
      <c r="AU2441" s="50"/>
    </row>
    <row r="2442" spans="3:47" x14ac:dyDescent="0.2">
      <c r="C2442" s="6"/>
      <c r="D2442" s="6"/>
      <c r="AA2442" s="50"/>
      <c r="AB2442" s="50"/>
      <c r="AC2442" s="50"/>
      <c r="AD2442" s="50"/>
      <c r="AE2442" s="50"/>
      <c r="AF2442" s="62"/>
      <c r="AG2442" s="61"/>
      <c r="AN2442" s="50"/>
      <c r="AO2442" s="50"/>
      <c r="AP2442" s="50"/>
      <c r="AQ2442" s="50"/>
      <c r="AR2442" s="50"/>
      <c r="AS2442" s="50"/>
      <c r="AT2442" s="50"/>
      <c r="AU2442" s="50"/>
    </row>
    <row r="2443" spans="3:47" x14ac:dyDescent="0.2">
      <c r="C2443" s="6"/>
      <c r="D2443" s="6"/>
      <c r="AA2443" s="50"/>
      <c r="AB2443" s="50"/>
      <c r="AC2443" s="50"/>
      <c r="AD2443" s="50"/>
      <c r="AE2443" s="50"/>
      <c r="AF2443" s="62"/>
      <c r="AG2443" s="61"/>
      <c r="AN2443" s="50"/>
      <c r="AO2443" s="50"/>
      <c r="AP2443" s="50"/>
      <c r="AQ2443" s="50"/>
      <c r="AR2443" s="50"/>
      <c r="AS2443" s="50"/>
      <c r="AT2443" s="50"/>
      <c r="AU2443" s="50"/>
    </row>
    <row r="2444" spans="3:47" x14ac:dyDescent="0.2">
      <c r="C2444" s="6"/>
      <c r="D2444" s="6"/>
      <c r="AA2444" s="50"/>
      <c r="AB2444" s="50"/>
      <c r="AC2444" s="50"/>
      <c r="AD2444" s="50"/>
      <c r="AE2444" s="50"/>
      <c r="AF2444" s="62"/>
      <c r="AG2444" s="61"/>
      <c r="AN2444" s="50"/>
      <c r="AO2444" s="50"/>
      <c r="AP2444" s="50"/>
      <c r="AQ2444" s="50"/>
      <c r="AR2444" s="50"/>
      <c r="AS2444" s="50"/>
      <c r="AT2444" s="50"/>
      <c r="AU2444" s="50"/>
    </row>
    <row r="2445" spans="3:47" x14ac:dyDescent="0.2">
      <c r="C2445" s="6"/>
      <c r="D2445" s="6"/>
      <c r="AA2445" s="50"/>
      <c r="AB2445" s="50"/>
      <c r="AC2445" s="50"/>
      <c r="AD2445" s="50"/>
      <c r="AE2445" s="50"/>
      <c r="AF2445" s="62"/>
      <c r="AG2445" s="61"/>
      <c r="AN2445" s="50"/>
      <c r="AO2445" s="50"/>
      <c r="AP2445" s="50"/>
      <c r="AQ2445" s="50"/>
      <c r="AR2445" s="50"/>
      <c r="AS2445" s="50"/>
      <c r="AT2445" s="50"/>
      <c r="AU2445" s="50"/>
    </row>
    <row r="2446" spans="3:47" x14ac:dyDescent="0.2">
      <c r="C2446" s="6"/>
      <c r="D2446" s="6"/>
      <c r="AA2446" s="50"/>
      <c r="AB2446" s="50"/>
      <c r="AC2446" s="50"/>
      <c r="AD2446" s="50"/>
      <c r="AE2446" s="50"/>
      <c r="AF2446" s="62"/>
      <c r="AG2446" s="61"/>
      <c r="AN2446" s="50"/>
      <c r="AO2446" s="50"/>
      <c r="AP2446" s="50"/>
      <c r="AQ2446" s="50"/>
      <c r="AR2446" s="50"/>
      <c r="AS2446" s="50"/>
      <c r="AT2446" s="50"/>
      <c r="AU2446" s="50"/>
    </row>
    <row r="2447" spans="3:47" x14ac:dyDescent="0.2">
      <c r="C2447" s="6"/>
      <c r="D2447" s="6"/>
      <c r="AA2447" s="50"/>
      <c r="AB2447" s="50"/>
      <c r="AC2447" s="50"/>
      <c r="AD2447" s="50"/>
      <c r="AE2447" s="50"/>
      <c r="AF2447" s="62"/>
      <c r="AG2447" s="61"/>
      <c r="AN2447" s="50"/>
      <c r="AO2447" s="50"/>
      <c r="AP2447" s="50"/>
      <c r="AQ2447" s="50"/>
      <c r="AR2447" s="50"/>
      <c r="AS2447" s="50"/>
      <c r="AT2447" s="50"/>
      <c r="AU2447" s="50"/>
    </row>
    <row r="2448" spans="3:47" x14ac:dyDescent="0.2">
      <c r="C2448" s="6"/>
      <c r="D2448" s="6"/>
      <c r="AA2448" s="50"/>
      <c r="AB2448" s="50"/>
      <c r="AC2448" s="50"/>
      <c r="AD2448" s="50"/>
      <c r="AE2448" s="50"/>
      <c r="AF2448" s="62"/>
      <c r="AG2448" s="61"/>
      <c r="AN2448" s="50"/>
      <c r="AO2448" s="50"/>
      <c r="AP2448" s="50"/>
      <c r="AQ2448" s="50"/>
      <c r="AR2448" s="50"/>
      <c r="AS2448" s="50"/>
      <c r="AT2448" s="50"/>
      <c r="AU2448" s="50"/>
    </row>
    <row r="2449" spans="3:47" x14ac:dyDescent="0.2">
      <c r="C2449" s="6"/>
      <c r="D2449" s="6"/>
      <c r="AA2449" s="50"/>
      <c r="AB2449" s="50"/>
      <c r="AC2449" s="50"/>
      <c r="AD2449" s="50"/>
      <c r="AE2449" s="50"/>
      <c r="AF2449" s="62"/>
      <c r="AG2449" s="61"/>
      <c r="AN2449" s="50"/>
      <c r="AO2449" s="50"/>
      <c r="AP2449" s="50"/>
      <c r="AQ2449" s="50"/>
      <c r="AR2449" s="50"/>
      <c r="AS2449" s="50"/>
      <c r="AT2449" s="50"/>
      <c r="AU2449" s="50"/>
    </row>
    <row r="2450" spans="3:47" x14ac:dyDescent="0.2">
      <c r="C2450" s="6"/>
      <c r="D2450" s="6"/>
      <c r="AA2450" s="50"/>
      <c r="AB2450" s="50"/>
      <c r="AC2450" s="50"/>
      <c r="AD2450" s="50"/>
      <c r="AE2450" s="50"/>
      <c r="AF2450" s="62"/>
      <c r="AG2450" s="61"/>
      <c r="AN2450" s="50"/>
      <c r="AO2450" s="50"/>
      <c r="AP2450" s="50"/>
      <c r="AQ2450" s="50"/>
      <c r="AR2450" s="50"/>
      <c r="AS2450" s="50"/>
      <c r="AT2450" s="50"/>
      <c r="AU2450" s="50"/>
    </row>
    <row r="2451" spans="3:47" x14ac:dyDescent="0.2">
      <c r="C2451" s="6"/>
      <c r="D2451" s="6"/>
      <c r="AA2451" s="50"/>
      <c r="AB2451" s="50"/>
      <c r="AC2451" s="50"/>
      <c r="AD2451" s="50"/>
      <c r="AE2451" s="50"/>
      <c r="AF2451" s="62"/>
      <c r="AG2451" s="61"/>
      <c r="AN2451" s="50"/>
      <c r="AO2451" s="50"/>
      <c r="AP2451" s="50"/>
      <c r="AQ2451" s="50"/>
      <c r="AR2451" s="50"/>
      <c r="AS2451" s="50"/>
      <c r="AT2451" s="50"/>
      <c r="AU2451" s="50"/>
    </row>
    <row r="2452" spans="3:47" x14ac:dyDescent="0.2">
      <c r="C2452" s="6"/>
      <c r="D2452" s="6"/>
      <c r="AA2452" s="50"/>
      <c r="AB2452" s="50"/>
      <c r="AC2452" s="50"/>
      <c r="AD2452" s="50"/>
      <c r="AE2452" s="50"/>
      <c r="AF2452" s="62"/>
      <c r="AG2452" s="61"/>
      <c r="AN2452" s="50"/>
      <c r="AO2452" s="50"/>
      <c r="AP2452" s="50"/>
      <c r="AQ2452" s="50"/>
      <c r="AR2452" s="50"/>
      <c r="AS2452" s="50"/>
      <c r="AT2452" s="50"/>
      <c r="AU2452" s="50"/>
    </row>
    <row r="2453" spans="3:47" x14ac:dyDescent="0.2">
      <c r="C2453" s="6"/>
      <c r="D2453" s="6"/>
      <c r="AA2453" s="50"/>
      <c r="AB2453" s="50"/>
      <c r="AC2453" s="50"/>
      <c r="AD2453" s="50"/>
      <c r="AE2453" s="50"/>
      <c r="AF2453" s="62"/>
      <c r="AG2453" s="61"/>
      <c r="AN2453" s="50"/>
      <c r="AO2453" s="50"/>
      <c r="AP2453" s="50"/>
      <c r="AQ2453" s="50"/>
      <c r="AR2453" s="50"/>
      <c r="AS2453" s="50"/>
      <c r="AT2453" s="50"/>
      <c r="AU2453" s="50"/>
    </row>
    <row r="2454" spans="3:47" x14ac:dyDescent="0.2">
      <c r="C2454" s="6"/>
      <c r="D2454" s="6"/>
      <c r="AA2454" s="50"/>
      <c r="AB2454" s="50"/>
      <c r="AC2454" s="50"/>
      <c r="AD2454" s="50"/>
      <c r="AE2454" s="50"/>
      <c r="AF2454" s="62"/>
      <c r="AG2454" s="61"/>
      <c r="AN2454" s="50"/>
      <c r="AO2454" s="50"/>
      <c r="AP2454" s="50"/>
      <c r="AQ2454" s="50"/>
      <c r="AR2454" s="50"/>
      <c r="AS2454" s="50"/>
      <c r="AT2454" s="50"/>
      <c r="AU2454" s="50"/>
    </row>
    <row r="2455" spans="3:47" x14ac:dyDescent="0.2">
      <c r="C2455" s="6"/>
      <c r="D2455" s="6"/>
      <c r="AA2455" s="50"/>
      <c r="AB2455" s="50"/>
      <c r="AC2455" s="50"/>
      <c r="AD2455" s="50"/>
      <c r="AE2455" s="50"/>
      <c r="AF2455" s="62"/>
      <c r="AG2455" s="61"/>
      <c r="AN2455" s="50"/>
      <c r="AO2455" s="50"/>
      <c r="AP2455" s="50"/>
      <c r="AQ2455" s="50"/>
      <c r="AR2455" s="50"/>
      <c r="AS2455" s="50"/>
      <c r="AT2455" s="50"/>
      <c r="AU2455" s="50"/>
    </row>
    <row r="2456" spans="3:47" x14ac:dyDescent="0.2">
      <c r="C2456" s="6"/>
      <c r="D2456" s="6"/>
      <c r="AA2456" s="50"/>
      <c r="AB2456" s="50"/>
      <c r="AC2456" s="50"/>
      <c r="AD2456" s="50"/>
      <c r="AE2456" s="50"/>
      <c r="AF2456" s="62"/>
      <c r="AG2456" s="61"/>
      <c r="AN2456" s="50"/>
      <c r="AO2456" s="50"/>
      <c r="AP2456" s="50"/>
      <c r="AQ2456" s="50"/>
      <c r="AR2456" s="50"/>
      <c r="AS2456" s="50"/>
      <c r="AT2456" s="50"/>
      <c r="AU2456" s="50"/>
    </row>
    <row r="2457" spans="3:47" x14ac:dyDescent="0.2">
      <c r="C2457" s="6"/>
      <c r="D2457" s="6"/>
      <c r="AA2457" s="50"/>
      <c r="AB2457" s="50"/>
      <c r="AC2457" s="50"/>
      <c r="AD2457" s="50"/>
      <c r="AE2457" s="50"/>
      <c r="AF2457" s="62"/>
      <c r="AG2457" s="61"/>
      <c r="AN2457" s="50"/>
      <c r="AO2457" s="50"/>
      <c r="AP2457" s="50"/>
      <c r="AQ2457" s="50"/>
      <c r="AR2457" s="50"/>
      <c r="AS2457" s="50"/>
      <c r="AT2457" s="50"/>
      <c r="AU2457" s="50"/>
    </row>
    <row r="2458" spans="3:47" x14ac:dyDescent="0.2">
      <c r="C2458" s="6"/>
      <c r="D2458" s="6"/>
      <c r="AA2458" s="50"/>
      <c r="AB2458" s="50"/>
      <c r="AC2458" s="50"/>
      <c r="AD2458" s="50"/>
      <c r="AE2458" s="50"/>
      <c r="AF2458" s="62"/>
      <c r="AG2458" s="61"/>
      <c r="AN2458" s="50"/>
      <c r="AO2458" s="50"/>
      <c r="AP2458" s="50"/>
      <c r="AQ2458" s="50"/>
      <c r="AR2458" s="50"/>
      <c r="AS2458" s="50"/>
      <c r="AT2458" s="50"/>
      <c r="AU2458" s="50"/>
    </row>
    <row r="2459" spans="3:47" x14ac:dyDescent="0.2">
      <c r="C2459" s="6"/>
      <c r="D2459" s="6"/>
      <c r="AA2459" s="50"/>
      <c r="AB2459" s="50"/>
      <c r="AC2459" s="50"/>
      <c r="AD2459" s="50"/>
      <c r="AE2459" s="50"/>
      <c r="AF2459" s="62"/>
      <c r="AG2459" s="61"/>
      <c r="AN2459" s="50"/>
      <c r="AO2459" s="50"/>
      <c r="AP2459" s="50"/>
      <c r="AQ2459" s="50"/>
      <c r="AR2459" s="50"/>
      <c r="AS2459" s="50"/>
      <c r="AT2459" s="50"/>
      <c r="AU2459" s="50"/>
    </row>
    <row r="2460" spans="3:47" x14ac:dyDescent="0.2">
      <c r="C2460" s="6"/>
      <c r="D2460" s="6"/>
      <c r="AA2460" s="50"/>
      <c r="AB2460" s="50"/>
      <c r="AC2460" s="50"/>
      <c r="AD2460" s="50"/>
      <c r="AE2460" s="50"/>
      <c r="AF2460" s="62"/>
      <c r="AG2460" s="61"/>
      <c r="AN2460" s="50"/>
      <c r="AO2460" s="50"/>
      <c r="AP2460" s="50"/>
      <c r="AQ2460" s="50"/>
      <c r="AR2460" s="50"/>
      <c r="AS2460" s="50"/>
      <c r="AT2460" s="50"/>
      <c r="AU2460" s="50"/>
    </row>
    <row r="2461" spans="3:47" x14ac:dyDescent="0.2">
      <c r="C2461" s="6"/>
      <c r="D2461" s="6"/>
      <c r="AA2461" s="50"/>
      <c r="AB2461" s="50"/>
      <c r="AC2461" s="50"/>
      <c r="AD2461" s="50"/>
      <c r="AE2461" s="50"/>
      <c r="AF2461" s="62"/>
      <c r="AG2461" s="61"/>
      <c r="AN2461" s="50"/>
      <c r="AO2461" s="50"/>
      <c r="AP2461" s="50"/>
      <c r="AQ2461" s="50"/>
      <c r="AR2461" s="50"/>
      <c r="AS2461" s="50"/>
      <c r="AT2461" s="50"/>
      <c r="AU2461" s="50"/>
    </row>
    <row r="2462" spans="3:47" x14ac:dyDescent="0.2">
      <c r="C2462" s="6"/>
      <c r="D2462" s="6"/>
      <c r="AA2462" s="50"/>
      <c r="AB2462" s="50"/>
      <c r="AC2462" s="50"/>
      <c r="AD2462" s="50"/>
      <c r="AE2462" s="50"/>
      <c r="AF2462" s="62"/>
      <c r="AG2462" s="61"/>
      <c r="AN2462" s="50"/>
      <c r="AO2462" s="50"/>
      <c r="AP2462" s="50"/>
      <c r="AQ2462" s="50"/>
      <c r="AR2462" s="50"/>
      <c r="AS2462" s="50"/>
      <c r="AT2462" s="50"/>
      <c r="AU2462" s="50"/>
    </row>
    <row r="2463" spans="3:47" x14ac:dyDescent="0.2">
      <c r="C2463" s="6"/>
      <c r="D2463" s="6"/>
      <c r="AA2463" s="50"/>
      <c r="AB2463" s="50"/>
      <c r="AC2463" s="50"/>
      <c r="AD2463" s="50"/>
      <c r="AE2463" s="50"/>
      <c r="AF2463" s="62"/>
      <c r="AG2463" s="61"/>
      <c r="AN2463" s="50"/>
      <c r="AO2463" s="50"/>
      <c r="AP2463" s="50"/>
      <c r="AQ2463" s="50"/>
      <c r="AR2463" s="50"/>
      <c r="AS2463" s="50"/>
      <c r="AT2463" s="50"/>
      <c r="AU2463" s="50"/>
    </row>
    <row r="2464" spans="3:47" x14ac:dyDescent="0.2">
      <c r="C2464" s="6"/>
      <c r="D2464" s="6"/>
      <c r="AA2464" s="50"/>
      <c r="AB2464" s="50"/>
      <c r="AC2464" s="50"/>
      <c r="AD2464" s="50"/>
      <c r="AE2464" s="50"/>
      <c r="AF2464" s="62"/>
      <c r="AG2464" s="61"/>
      <c r="AN2464" s="50"/>
      <c r="AO2464" s="50"/>
      <c r="AP2464" s="50"/>
      <c r="AQ2464" s="50"/>
      <c r="AR2464" s="50"/>
      <c r="AS2464" s="50"/>
      <c r="AT2464" s="50"/>
      <c r="AU2464" s="50"/>
    </row>
    <row r="2465" spans="3:47" x14ac:dyDescent="0.2">
      <c r="C2465" s="6"/>
      <c r="D2465" s="6"/>
      <c r="AA2465" s="50"/>
      <c r="AB2465" s="50"/>
      <c r="AC2465" s="50"/>
      <c r="AD2465" s="50"/>
      <c r="AE2465" s="50"/>
      <c r="AF2465" s="62"/>
      <c r="AG2465" s="61"/>
      <c r="AN2465" s="50"/>
      <c r="AO2465" s="50"/>
      <c r="AP2465" s="50"/>
      <c r="AQ2465" s="50"/>
      <c r="AR2465" s="50"/>
      <c r="AS2465" s="50"/>
      <c r="AT2465" s="50"/>
      <c r="AU2465" s="50"/>
    </row>
    <row r="2466" spans="3:47" x14ac:dyDescent="0.2">
      <c r="C2466" s="6"/>
      <c r="D2466" s="6"/>
      <c r="AA2466" s="50"/>
      <c r="AB2466" s="50"/>
      <c r="AC2466" s="50"/>
      <c r="AD2466" s="50"/>
      <c r="AE2466" s="50"/>
      <c r="AF2466" s="62"/>
      <c r="AG2466" s="61"/>
      <c r="AN2466" s="50"/>
      <c r="AO2466" s="50"/>
      <c r="AP2466" s="50"/>
      <c r="AQ2466" s="50"/>
      <c r="AR2466" s="50"/>
      <c r="AS2466" s="50"/>
      <c r="AT2466" s="50"/>
      <c r="AU2466" s="50"/>
    </row>
    <row r="2467" spans="3:47" x14ac:dyDescent="0.2">
      <c r="C2467" s="6"/>
      <c r="D2467" s="6"/>
      <c r="AA2467" s="50"/>
      <c r="AB2467" s="50"/>
      <c r="AC2467" s="50"/>
      <c r="AD2467" s="50"/>
      <c r="AE2467" s="50"/>
      <c r="AF2467" s="62"/>
      <c r="AG2467" s="61"/>
      <c r="AN2467" s="50"/>
      <c r="AO2467" s="50"/>
      <c r="AP2467" s="50"/>
      <c r="AQ2467" s="50"/>
      <c r="AR2467" s="50"/>
      <c r="AS2467" s="50"/>
      <c r="AT2467" s="50"/>
      <c r="AU2467" s="50"/>
    </row>
    <row r="2468" spans="3:47" x14ac:dyDescent="0.2">
      <c r="C2468" s="6"/>
      <c r="D2468" s="6"/>
      <c r="AA2468" s="50"/>
      <c r="AB2468" s="50"/>
      <c r="AC2468" s="50"/>
      <c r="AD2468" s="50"/>
      <c r="AE2468" s="50"/>
      <c r="AF2468" s="62"/>
      <c r="AG2468" s="61"/>
      <c r="AN2468" s="50"/>
      <c r="AO2468" s="50"/>
      <c r="AP2468" s="50"/>
      <c r="AQ2468" s="50"/>
      <c r="AR2468" s="50"/>
      <c r="AS2468" s="50"/>
      <c r="AT2468" s="50"/>
      <c r="AU2468" s="50"/>
    </row>
    <row r="2469" spans="3:47" x14ac:dyDescent="0.2">
      <c r="C2469" s="6"/>
      <c r="D2469" s="6"/>
      <c r="AA2469" s="50"/>
      <c r="AB2469" s="50"/>
      <c r="AC2469" s="50"/>
      <c r="AD2469" s="50"/>
      <c r="AE2469" s="50"/>
      <c r="AF2469" s="62"/>
      <c r="AG2469" s="61"/>
      <c r="AN2469" s="50"/>
      <c r="AO2469" s="50"/>
      <c r="AP2469" s="50"/>
      <c r="AQ2469" s="50"/>
      <c r="AR2469" s="50"/>
      <c r="AS2469" s="50"/>
      <c r="AT2469" s="50"/>
      <c r="AU2469" s="50"/>
    </row>
    <row r="2470" spans="3:47" x14ac:dyDescent="0.2">
      <c r="C2470" s="6"/>
      <c r="D2470" s="6"/>
      <c r="AA2470" s="50"/>
      <c r="AB2470" s="50"/>
      <c r="AC2470" s="50"/>
      <c r="AD2470" s="50"/>
      <c r="AE2470" s="50"/>
      <c r="AF2470" s="62"/>
      <c r="AG2470" s="61"/>
      <c r="AN2470" s="50"/>
      <c r="AO2470" s="50"/>
      <c r="AP2470" s="50"/>
      <c r="AQ2470" s="50"/>
      <c r="AR2470" s="50"/>
      <c r="AS2470" s="50"/>
      <c r="AT2470" s="50"/>
      <c r="AU2470" s="50"/>
    </row>
    <row r="2471" spans="3:47" x14ac:dyDescent="0.2">
      <c r="C2471" s="6"/>
      <c r="D2471" s="6"/>
      <c r="AA2471" s="50"/>
      <c r="AB2471" s="50"/>
      <c r="AC2471" s="50"/>
      <c r="AD2471" s="50"/>
      <c r="AE2471" s="50"/>
      <c r="AF2471" s="62"/>
      <c r="AG2471" s="61"/>
      <c r="AN2471" s="50"/>
      <c r="AO2471" s="50"/>
      <c r="AP2471" s="50"/>
      <c r="AQ2471" s="50"/>
      <c r="AR2471" s="50"/>
      <c r="AS2471" s="50"/>
      <c r="AT2471" s="50"/>
      <c r="AU2471" s="50"/>
    </row>
    <row r="2472" spans="3:47" x14ac:dyDescent="0.2">
      <c r="C2472" s="6"/>
      <c r="D2472" s="6"/>
      <c r="AA2472" s="50"/>
      <c r="AB2472" s="50"/>
      <c r="AC2472" s="50"/>
      <c r="AD2472" s="50"/>
      <c r="AE2472" s="50"/>
      <c r="AF2472" s="62"/>
      <c r="AG2472" s="61"/>
      <c r="AN2472" s="50"/>
      <c r="AO2472" s="50"/>
      <c r="AP2472" s="50"/>
      <c r="AQ2472" s="50"/>
      <c r="AR2472" s="50"/>
      <c r="AS2472" s="50"/>
      <c r="AT2472" s="50"/>
      <c r="AU2472" s="50"/>
    </row>
    <row r="2473" spans="3:47" x14ac:dyDescent="0.2">
      <c r="C2473" s="6"/>
      <c r="D2473" s="6"/>
      <c r="AA2473" s="50"/>
      <c r="AB2473" s="50"/>
      <c r="AC2473" s="50"/>
      <c r="AD2473" s="50"/>
      <c r="AE2473" s="50"/>
      <c r="AF2473" s="62"/>
      <c r="AG2473" s="61"/>
      <c r="AN2473" s="50"/>
      <c r="AO2473" s="50"/>
      <c r="AP2473" s="50"/>
      <c r="AQ2473" s="50"/>
      <c r="AR2473" s="50"/>
      <c r="AS2473" s="50"/>
      <c r="AT2473" s="50"/>
      <c r="AU2473" s="50"/>
    </row>
    <row r="2474" spans="3:47" x14ac:dyDescent="0.2">
      <c r="C2474" s="6"/>
      <c r="D2474" s="6"/>
      <c r="AA2474" s="50"/>
      <c r="AB2474" s="50"/>
      <c r="AC2474" s="50"/>
      <c r="AD2474" s="50"/>
      <c r="AE2474" s="50"/>
      <c r="AF2474" s="62"/>
      <c r="AG2474" s="61"/>
      <c r="AN2474" s="50"/>
      <c r="AO2474" s="50"/>
      <c r="AP2474" s="50"/>
      <c r="AQ2474" s="50"/>
      <c r="AR2474" s="50"/>
      <c r="AS2474" s="50"/>
      <c r="AT2474" s="50"/>
      <c r="AU2474" s="50"/>
    </row>
    <row r="2475" spans="3:47" x14ac:dyDescent="0.2">
      <c r="C2475" s="6"/>
      <c r="D2475" s="6"/>
      <c r="AA2475" s="50"/>
      <c r="AB2475" s="50"/>
      <c r="AC2475" s="50"/>
      <c r="AD2475" s="50"/>
      <c r="AE2475" s="50"/>
      <c r="AF2475" s="62"/>
      <c r="AG2475" s="61"/>
      <c r="AN2475" s="50"/>
      <c r="AO2475" s="50"/>
      <c r="AP2475" s="50"/>
      <c r="AQ2475" s="50"/>
      <c r="AR2475" s="50"/>
      <c r="AS2475" s="50"/>
      <c r="AT2475" s="50"/>
      <c r="AU2475" s="50"/>
    </row>
    <row r="2476" spans="3:47" x14ac:dyDescent="0.2">
      <c r="C2476" s="6"/>
      <c r="D2476" s="6"/>
      <c r="AA2476" s="50"/>
      <c r="AB2476" s="50"/>
      <c r="AC2476" s="50"/>
      <c r="AD2476" s="50"/>
      <c r="AE2476" s="50"/>
      <c r="AF2476" s="62"/>
      <c r="AG2476" s="61"/>
      <c r="AN2476" s="50"/>
      <c r="AO2476" s="50"/>
      <c r="AP2476" s="50"/>
      <c r="AQ2476" s="50"/>
      <c r="AR2476" s="50"/>
      <c r="AS2476" s="50"/>
      <c r="AT2476" s="50"/>
      <c r="AU2476" s="50"/>
    </row>
    <row r="2477" spans="3:47" x14ac:dyDescent="0.2">
      <c r="C2477" s="6"/>
      <c r="D2477" s="6"/>
      <c r="AA2477" s="50"/>
      <c r="AB2477" s="50"/>
      <c r="AC2477" s="50"/>
      <c r="AD2477" s="50"/>
      <c r="AE2477" s="50"/>
      <c r="AF2477" s="62"/>
      <c r="AG2477" s="61"/>
      <c r="AN2477" s="50"/>
      <c r="AO2477" s="50"/>
      <c r="AP2477" s="50"/>
      <c r="AQ2477" s="50"/>
      <c r="AR2477" s="50"/>
      <c r="AS2477" s="50"/>
      <c r="AT2477" s="50"/>
      <c r="AU2477" s="50"/>
    </row>
    <row r="2478" spans="3:47" x14ac:dyDescent="0.2">
      <c r="C2478" s="6"/>
      <c r="D2478" s="6"/>
      <c r="AA2478" s="50"/>
      <c r="AB2478" s="50"/>
      <c r="AC2478" s="50"/>
      <c r="AD2478" s="50"/>
      <c r="AE2478" s="50"/>
      <c r="AF2478" s="62"/>
      <c r="AG2478" s="61"/>
      <c r="AN2478" s="50"/>
      <c r="AO2478" s="50"/>
      <c r="AP2478" s="50"/>
      <c r="AQ2478" s="50"/>
      <c r="AR2478" s="50"/>
      <c r="AS2478" s="50"/>
      <c r="AT2478" s="50"/>
      <c r="AU2478" s="50"/>
    </row>
    <row r="2479" spans="3:47" x14ac:dyDescent="0.2">
      <c r="C2479" s="6"/>
      <c r="D2479" s="6"/>
      <c r="AA2479" s="50"/>
      <c r="AB2479" s="50"/>
      <c r="AC2479" s="50"/>
      <c r="AD2479" s="50"/>
      <c r="AE2479" s="50"/>
      <c r="AF2479" s="62"/>
      <c r="AG2479" s="61"/>
      <c r="AN2479" s="50"/>
      <c r="AO2479" s="50"/>
      <c r="AP2479" s="50"/>
      <c r="AQ2479" s="50"/>
      <c r="AR2479" s="50"/>
      <c r="AS2479" s="50"/>
      <c r="AT2479" s="50"/>
      <c r="AU2479" s="50"/>
    </row>
    <row r="2480" spans="3:47" x14ac:dyDescent="0.2">
      <c r="C2480" s="6"/>
      <c r="D2480" s="6"/>
      <c r="AA2480" s="50"/>
      <c r="AB2480" s="50"/>
      <c r="AC2480" s="50"/>
      <c r="AD2480" s="50"/>
      <c r="AE2480" s="50"/>
      <c r="AF2480" s="62"/>
      <c r="AG2480" s="61"/>
      <c r="AN2480" s="50"/>
      <c r="AO2480" s="50"/>
      <c r="AP2480" s="50"/>
      <c r="AQ2480" s="50"/>
      <c r="AR2480" s="50"/>
      <c r="AS2480" s="50"/>
      <c r="AT2480" s="50"/>
      <c r="AU2480" s="50"/>
    </row>
    <row r="2481" spans="3:47" x14ac:dyDescent="0.2">
      <c r="C2481" s="6"/>
      <c r="D2481" s="6"/>
      <c r="AA2481" s="50"/>
      <c r="AB2481" s="50"/>
      <c r="AC2481" s="50"/>
      <c r="AD2481" s="50"/>
      <c r="AE2481" s="50"/>
      <c r="AF2481" s="62"/>
      <c r="AG2481" s="61"/>
      <c r="AN2481" s="50"/>
      <c r="AO2481" s="50"/>
      <c r="AP2481" s="50"/>
      <c r="AQ2481" s="50"/>
      <c r="AR2481" s="50"/>
      <c r="AS2481" s="50"/>
      <c r="AT2481" s="50"/>
      <c r="AU2481" s="50"/>
    </row>
    <row r="2482" spans="3:47" x14ac:dyDescent="0.2">
      <c r="C2482" s="6"/>
      <c r="D2482" s="6"/>
      <c r="AA2482" s="50"/>
      <c r="AB2482" s="50"/>
      <c r="AC2482" s="50"/>
      <c r="AD2482" s="50"/>
      <c r="AE2482" s="50"/>
      <c r="AF2482" s="62"/>
      <c r="AG2482" s="61"/>
      <c r="AN2482" s="50"/>
      <c r="AO2482" s="50"/>
      <c r="AP2482" s="50"/>
      <c r="AQ2482" s="50"/>
      <c r="AR2482" s="50"/>
      <c r="AS2482" s="50"/>
      <c r="AT2482" s="50"/>
      <c r="AU2482" s="50"/>
    </row>
    <row r="2483" spans="3:47" x14ac:dyDescent="0.2">
      <c r="C2483" s="6"/>
      <c r="D2483" s="6"/>
      <c r="AA2483" s="50"/>
      <c r="AB2483" s="50"/>
      <c r="AC2483" s="50"/>
      <c r="AD2483" s="50"/>
      <c r="AE2483" s="50"/>
      <c r="AF2483" s="62"/>
      <c r="AG2483" s="61"/>
      <c r="AN2483" s="50"/>
      <c r="AO2483" s="50"/>
      <c r="AP2483" s="50"/>
      <c r="AQ2483" s="50"/>
      <c r="AR2483" s="50"/>
      <c r="AS2483" s="50"/>
      <c r="AT2483" s="50"/>
      <c r="AU2483" s="50"/>
    </row>
    <row r="2484" spans="3:47" x14ac:dyDescent="0.2">
      <c r="C2484" s="6"/>
      <c r="D2484" s="6"/>
      <c r="AA2484" s="50"/>
      <c r="AB2484" s="50"/>
      <c r="AC2484" s="50"/>
      <c r="AD2484" s="50"/>
      <c r="AE2484" s="50"/>
      <c r="AF2484" s="62"/>
      <c r="AG2484" s="61"/>
      <c r="AN2484" s="50"/>
      <c r="AO2484" s="50"/>
      <c r="AP2484" s="50"/>
      <c r="AQ2484" s="50"/>
      <c r="AR2484" s="50"/>
      <c r="AS2484" s="50"/>
      <c r="AT2484" s="50"/>
      <c r="AU2484" s="50"/>
    </row>
    <row r="2485" spans="3:47" x14ac:dyDescent="0.2">
      <c r="C2485" s="6"/>
      <c r="D2485" s="6"/>
      <c r="AA2485" s="50"/>
      <c r="AB2485" s="50"/>
      <c r="AC2485" s="50"/>
      <c r="AD2485" s="50"/>
      <c r="AE2485" s="50"/>
      <c r="AF2485" s="62"/>
      <c r="AG2485" s="61"/>
      <c r="AN2485" s="50"/>
      <c r="AO2485" s="50"/>
      <c r="AP2485" s="50"/>
      <c r="AQ2485" s="50"/>
      <c r="AR2485" s="50"/>
      <c r="AS2485" s="50"/>
      <c r="AT2485" s="50"/>
      <c r="AU2485" s="50"/>
    </row>
    <row r="2486" spans="3:47" x14ac:dyDescent="0.2">
      <c r="C2486" s="6"/>
      <c r="D2486" s="6"/>
      <c r="AA2486" s="50"/>
      <c r="AB2486" s="50"/>
      <c r="AC2486" s="50"/>
      <c r="AD2486" s="50"/>
      <c r="AE2486" s="50"/>
      <c r="AF2486" s="62"/>
      <c r="AG2486" s="61"/>
      <c r="AN2486" s="50"/>
      <c r="AO2486" s="50"/>
      <c r="AP2486" s="50"/>
      <c r="AQ2486" s="50"/>
      <c r="AR2486" s="50"/>
      <c r="AS2486" s="50"/>
      <c r="AT2486" s="50"/>
      <c r="AU2486" s="50"/>
    </row>
    <row r="2487" spans="3:47" x14ac:dyDescent="0.2">
      <c r="C2487" s="6"/>
      <c r="D2487" s="6"/>
      <c r="AA2487" s="50"/>
      <c r="AB2487" s="50"/>
      <c r="AC2487" s="50"/>
      <c r="AD2487" s="50"/>
      <c r="AE2487" s="50"/>
      <c r="AF2487" s="62"/>
      <c r="AG2487" s="61"/>
      <c r="AN2487" s="50"/>
      <c r="AO2487" s="50"/>
      <c r="AP2487" s="50"/>
      <c r="AQ2487" s="50"/>
      <c r="AR2487" s="50"/>
      <c r="AS2487" s="50"/>
      <c r="AT2487" s="50"/>
      <c r="AU2487" s="50"/>
    </row>
    <row r="2488" spans="3:47" x14ac:dyDescent="0.2">
      <c r="C2488" s="6"/>
      <c r="D2488" s="6"/>
      <c r="AA2488" s="50"/>
      <c r="AB2488" s="50"/>
      <c r="AC2488" s="50"/>
      <c r="AD2488" s="50"/>
      <c r="AE2488" s="50"/>
      <c r="AF2488" s="62"/>
      <c r="AG2488" s="61"/>
      <c r="AN2488" s="50"/>
      <c r="AO2488" s="50"/>
      <c r="AP2488" s="50"/>
      <c r="AQ2488" s="50"/>
      <c r="AR2488" s="50"/>
      <c r="AS2488" s="50"/>
      <c r="AT2488" s="50"/>
      <c r="AU2488" s="50"/>
    </row>
    <row r="2489" spans="3:47" x14ac:dyDescent="0.2">
      <c r="C2489" s="6"/>
      <c r="D2489" s="6"/>
      <c r="AA2489" s="50"/>
      <c r="AB2489" s="50"/>
      <c r="AC2489" s="50"/>
      <c r="AD2489" s="50"/>
      <c r="AE2489" s="50"/>
      <c r="AF2489" s="62"/>
      <c r="AG2489" s="61"/>
      <c r="AN2489" s="50"/>
      <c r="AO2489" s="50"/>
      <c r="AP2489" s="50"/>
      <c r="AQ2489" s="50"/>
      <c r="AR2489" s="50"/>
      <c r="AS2489" s="50"/>
      <c r="AT2489" s="50"/>
      <c r="AU2489" s="50"/>
    </row>
    <row r="2490" spans="3:47" x14ac:dyDescent="0.2">
      <c r="C2490" s="6"/>
      <c r="D2490" s="6"/>
      <c r="AA2490" s="50"/>
      <c r="AB2490" s="50"/>
      <c r="AC2490" s="50"/>
      <c r="AD2490" s="50"/>
      <c r="AE2490" s="50"/>
      <c r="AF2490" s="62"/>
      <c r="AG2490" s="61"/>
      <c r="AN2490" s="50"/>
      <c r="AO2490" s="50"/>
      <c r="AP2490" s="50"/>
      <c r="AQ2490" s="50"/>
      <c r="AR2490" s="50"/>
      <c r="AS2490" s="50"/>
      <c r="AT2490" s="50"/>
      <c r="AU2490" s="50"/>
    </row>
    <row r="2491" spans="3:47" x14ac:dyDescent="0.2">
      <c r="C2491" s="6"/>
      <c r="D2491" s="6"/>
      <c r="AA2491" s="50"/>
      <c r="AB2491" s="50"/>
      <c r="AC2491" s="50"/>
      <c r="AD2491" s="50"/>
      <c r="AE2491" s="50"/>
      <c r="AF2491" s="62"/>
      <c r="AG2491" s="61"/>
      <c r="AN2491" s="50"/>
      <c r="AO2491" s="50"/>
      <c r="AP2491" s="50"/>
      <c r="AQ2491" s="50"/>
      <c r="AR2491" s="50"/>
      <c r="AS2491" s="50"/>
      <c r="AT2491" s="50"/>
      <c r="AU2491" s="50"/>
    </row>
    <row r="2492" spans="3:47" x14ac:dyDescent="0.2">
      <c r="C2492" s="6"/>
      <c r="D2492" s="6"/>
      <c r="AA2492" s="50"/>
      <c r="AB2492" s="50"/>
      <c r="AC2492" s="50"/>
      <c r="AD2492" s="50"/>
      <c r="AE2492" s="50"/>
      <c r="AF2492" s="62"/>
      <c r="AG2492" s="61"/>
      <c r="AN2492" s="50"/>
      <c r="AO2492" s="50"/>
      <c r="AP2492" s="50"/>
      <c r="AQ2492" s="50"/>
      <c r="AR2492" s="50"/>
      <c r="AS2492" s="50"/>
      <c r="AT2492" s="50"/>
      <c r="AU2492" s="50"/>
    </row>
    <row r="2493" spans="3:47" x14ac:dyDescent="0.2">
      <c r="C2493" s="6"/>
      <c r="D2493" s="6"/>
      <c r="AA2493" s="50"/>
      <c r="AB2493" s="50"/>
      <c r="AC2493" s="50"/>
      <c r="AD2493" s="50"/>
      <c r="AE2493" s="50"/>
      <c r="AF2493" s="62"/>
      <c r="AG2493" s="61"/>
      <c r="AN2493" s="50"/>
      <c r="AO2493" s="50"/>
      <c r="AP2493" s="50"/>
      <c r="AQ2493" s="50"/>
      <c r="AR2493" s="50"/>
      <c r="AS2493" s="50"/>
      <c r="AT2493" s="50"/>
      <c r="AU2493" s="50"/>
    </row>
    <row r="2494" spans="3:47" x14ac:dyDescent="0.2">
      <c r="C2494" s="6"/>
      <c r="D2494" s="6"/>
      <c r="AA2494" s="50"/>
      <c r="AB2494" s="50"/>
      <c r="AC2494" s="50"/>
      <c r="AD2494" s="50"/>
      <c r="AE2494" s="50"/>
      <c r="AF2494" s="62"/>
      <c r="AG2494" s="61"/>
      <c r="AN2494" s="50"/>
      <c r="AO2494" s="50"/>
      <c r="AP2494" s="50"/>
      <c r="AQ2494" s="50"/>
      <c r="AR2494" s="50"/>
      <c r="AS2494" s="50"/>
      <c r="AT2494" s="50"/>
      <c r="AU2494" s="50"/>
    </row>
    <row r="2495" spans="3:47" x14ac:dyDescent="0.2">
      <c r="C2495" s="6"/>
      <c r="D2495" s="6"/>
      <c r="AA2495" s="50"/>
      <c r="AB2495" s="50"/>
      <c r="AC2495" s="50"/>
      <c r="AD2495" s="50"/>
      <c r="AE2495" s="50"/>
      <c r="AF2495" s="62"/>
      <c r="AG2495" s="61"/>
      <c r="AN2495" s="50"/>
      <c r="AO2495" s="50"/>
      <c r="AP2495" s="50"/>
      <c r="AQ2495" s="50"/>
      <c r="AR2495" s="50"/>
      <c r="AS2495" s="50"/>
      <c r="AT2495" s="50"/>
      <c r="AU2495" s="50"/>
    </row>
    <row r="2496" spans="3:47" x14ac:dyDescent="0.2">
      <c r="C2496" s="6"/>
      <c r="D2496" s="6"/>
      <c r="AA2496" s="50"/>
      <c r="AB2496" s="50"/>
      <c r="AC2496" s="50"/>
      <c r="AD2496" s="50"/>
      <c r="AE2496" s="50"/>
      <c r="AF2496" s="62"/>
      <c r="AG2496" s="61"/>
      <c r="AN2496" s="50"/>
      <c r="AO2496" s="50"/>
      <c r="AP2496" s="50"/>
      <c r="AQ2496" s="50"/>
      <c r="AR2496" s="50"/>
      <c r="AS2496" s="50"/>
      <c r="AT2496" s="50"/>
      <c r="AU2496" s="50"/>
    </row>
    <row r="2497" spans="3:47" x14ac:dyDescent="0.2">
      <c r="C2497" s="6"/>
      <c r="D2497" s="6"/>
      <c r="AA2497" s="50"/>
      <c r="AB2497" s="50"/>
      <c r="AC2497" s="50"/>
      <c r="AD2497" s="50"/>
      <c r="AE2497" s="50"/>
      <c r="AF2497" s="62"/>
      <c r="AG2497" s="61"/>
      <c r="AN2497" s="50"/>
      <c r="AO2497" s="50"/>
      <c r="AP2497" s="50"/>
      <c r="AQ2497" s="50"/>
      <c r="AR2497" s="50"/>
      <c r="AS2497" s="50"/>
      <c r="AT2497" s="50"/>
      <c r="AU2497" s="50"/>
    </row>
    <row r="2498" spans="3:47" x14ac:dyDescent="0.2">
      <c r="C2498" s="6"/>
      <c r="D2498" s="6"/>
      <c r="AA2498" s="50"/>
      <c r="AB2498" s="50"/>
      <c r="AC2498" s="50"/>
      <c r="AD2498" s="50"/>
      <c r="AE2498" s="50"/>
      <c r="AF2498" s="62"/>
      <c r="AG2498" s="61"/>
      <c r="AN2498" s="50"/>
      <c r="AO2498" s="50"/>
      <c r="AP2498" s="50"/>
      <c r="AQ2498" s="50"/>
      <c r="AR2498" s="50"/>
      <c r="AS2498" s="50"/>
      <c r="AT2498" s="50"/>
      <c r="AU2498" s="50"/>
    </row>
    <row r="2499" spans="3:47" x14ac:dyDescent="0.2">
      <c r="C2499" s="6"/>
      <c r="D2499" s="6"/>
      <c r="AA2499" s="50"/>
      <c r="AB2499" s="50"/>
      <c r="AC2499" s="50"/>
      <c r="AD2499" s="50"/>
      <c r="AE2499" s="50"/>
      <c r="AF2499" s="62"/>
      <c r="AG2499" s="61"/>
      <c r="AN2499" s="50"/>
      <c r="AO2499" s="50"/>
      <c r="AP2499" s="50"/>
      <c r="AQ2499" s="50"/>
      <c r="AR2499" s="50"/>
      <c r="AS2499" s="50"/>
      <c r="AT2499" s="50"/>
      <c r="AU2499" s="50"/>
    </row>
    <row r="2500" spans="3:47" x14ac:dyDescent="0.2">
      <c r="C2500" s="6"/>
      <c r="D2500" s="6"/>
      <c r="AA2500" s="50"/>
      <c r="AB2500" s="50"/>
      <c r="AC2500" s="50"/>
      <c r="AD2500" s="50"/>
      <c r="AE2500" s="50"/>
      <c r="AF2500" s="62"/>
      <c r="AG2500" s="61"/>
      <c r="AN2500" s="50"/>
      <c r="AO2500" s="50"/>
      <c r="AP2500" s="50"/>
      <c r="AQ2500" s="50"/>
      <c r="AR2500" s="50"/>
      <c r="AS2500" s="50"/>
      <c r="AT2500" s="50"/>
      <c r="AU2500" s="50"/>
    </row>
    <row r="2501" spans="3:47" x14ac:dyDescent="0.2">
      <c r="C2501" s="6"/>
      <c r="D2501" s="6"/>
      <c r="AA2501" s="50"/>
      <c r="AB2501" s="50"/>
      <c r="AC2501" s="50"/>
      <c r="AD2501" s="50"/>
      <c r="AE2501" s="50"/>
      <c r="AF2501" s="62"/>
      <c r="AG2501" s="61"/>
      <c r="AN2501" s="50"/>
      <c r="AO2501" s="50"/>
      <c r="AP2501" s="50"/>
      <c r="AQ2501" s="50"/>
      <c r="AR2501" s="50"/>
      <c r="AS2501" s="50"/>
      <c r="AT2501" s="50"/>
      <c r="AU2501" s="50"/>
    </row>
    <row r="2502" spans="3:47" x14ac:dyDescent="0.2">
      <c r="C2502" s="6"/>
      <c r="D2502" s="6"/>
      <c r="AA2502" s="50"/>
      <c r="AB2502" s="50"/>
      <c r="AC2502" s="50"/>
      <c r="AD2502" s="50"/>
      <c r="AE2502" s="50"/>
      <c r="AF2502" s="62"/>
      <c r="AG2502" s="61"/>
      <c r="AN2502" s="50"/>
      <c r="AO2502" s="50"/>
      <c r="AP2502" s="50"/>
      <c r="AQ2502" s="50"/>
      <c r="AR2502" s="50"/>
      <c r="AS2502" s="50"/>
      <c r="AT2502" s="50"/>
      <c r="AU2502" s="50"/>
    </row>
    <row r="2503" spans="3:47" x14ac:dyDescent="0.2">
      <c r="C2503" s="6"/>
      <c r="D2503" s="6"/>
      <c r="AA2503" s="50"/>
      <c r="AB2503" s="50"/>
      <c r="AC2503" s="50"/>
      <c r="AD2503" s="50"/>
      <c r="AE2503" s="50"/>
      <c r="AF2503" s="62"/>
      <c r="AG2503" s="61"/>
      <c r="AN2503" s="50"/>
      <c r="AO2503" s="50"/>
      <c r="AP2503" s="50"/>
      <c r="AQ2503" s="50"/>
      <c r="AR2503" s="50"/>
      <c r="AS2503" s="50"/>
      <c r="AT2503" s="50"/>
      <c r="AU2503" s="50"/>
    </row>
    <row r="2504" spans="3:47" x14ac:dyDescent="0.2">
      <c r="C2504" s="6"/>
      <c r="D2504" s="6"/>
      <c r="AA2504" s="50"/>
      <c r="AB2504" s="50"/>
      <c r="AC2504" s="50"/>
      <c r="AD2504" s="50"/>
      <c r="AE2504" s="50"/>
      <c r="AF2504" s="62"/>
      <c r="AG2504" s="61"/>
      <c r="AN2504" s="50"/>
      <c r="AO2504" s="50"/>
      <c r="AP2504" s="50"/>
      <c r="AQ2504" s="50"/>
      <c r="AR2504" s="50"/>
      <c r="AS2504" s="50"/>
      <c r="AT2504" s="50"/>
      <c r="AU2504" s="50"/>
    </row>
    <row r="2505" spans="3:47" x14ac:dyDescent="0.2">
      <c r="C2505" s="6"/>
      <c r="D2505" s="6"/>
      <c r="AA2505" s="50"/>
      <c r="AB2505" s="50"/>
      <c r="AC2505" s="50"/>
      <c r="AD2505" s="50"/>
      <c r="AE2505" s="50"/>
      <c r="AF2505" s="62"/>
      <c r="AG2505" s="61"/>
      <c r="AN2505" s="50"/>
      <c r="AO2505" s="50"/>
      <c r="AP2505" s="50"/>
      <c r="AQ2505" s="50"/>
      <c r="AR2505" s="50"/>
      <c r="AS2505" s="50"/>
      <c r="AT2505" s="50"/>
      <c r="AU2505" s="50"/>
    </row>
    <row r="2506" spans="3:47" x14ac:dyDescent="0.2">
      <c r="C2506" s="6"/>
      <c r="D2506" s="6"/>
      <c r="AA2506" s="50"/>
      <c r="AB2506" s="50"/>
      <c r="AC2506" s="50"/>
      <c r="AD2506" s="50"/>
      <c r="AE2506" s="50"/>
      <c r="AF2506" s="62"/>
      <c r="AG2506" s="61"/>
      <c r="AN2506" s="50"/>
      <c r="AO2506" s="50"/>
      <c r="AP2506" s="50"/>
      <c r="AQ2506" s="50"/>
      <c r="AR2506" s="50"/>
      <c r="AS2506" s="50"/>
      <c r="AT2506" s="50"/>
      <c r="AU2506" s="50"/>
    </row>
    <row r="2507" spans="3:47" x14ac:dyDescent="0.2">
      <c r="C2507" s="6"/>
      <c r="D2507" s="6"/>
      <c r="AA2507" s="50"/>
      <c r="AB2507" s="50"/>
      <c r="AC2507" s="50"/>
      <c r="AD2507" s="50"/>
      <c r="AE2507" s="50"/>
      <c r="AF2507" s="62"/>
      <c r="AG2507" s="61"/>
      <c r="AN2507" s="50"/>
      <c r="AO2507" s="50"/>
      <c r="AP2507" s="50"/>
      <c r="AQ2507" s="50"/>
      <c r="AR2507" s="50"/>
      <c r="AS2507" s="50"/>
      <c r="AT2507" s="50"/>
      <c r="AU2507" s="50"/>
    </row>
    <row r="2508" spans="3:47" x14ac:dyDescent="0.2">
      <c r="C2508" s="6"/>
      <c r="D2508" s="6"/>
      <c r="AA2508" s="50"/>
      <c r="AB2508" s="50"/>
      <c r="AC2508" s="50"/>
      <c r="AD2508" s="50"/>
      <c r="AE2508" s="50"/>
      <c r="AF2508" s="62"/>
      <c r="AG2508" s="61"/>
      <c r="AN2508" s="50"/>
      <c r="AO2508" s="50"/>
      <c r="AP2508" s="50"/>
      <c r="AQ2508" s="50"/>
      <c r="AR2508" s="50"/>
      <c r="AS2508" s="50"/>
      <c r="AT2508" s="50"/>
      <c r="AU2508" s="50"/>
    </row>
    <row r="2509" spans="3:47" x14ac:dyDescent="0.2">
      <c r="C2509" s="6"/>
      <c r="D2509" s="6"/>
      <c r="AA2509" s="50"/>
      <c r="AB2509" s="50"/>
      <c r="AC2509" s="50"/>
      <c r="AD2509" s="50"/>
      <c r="AE2509" s="50"/>
      <c r="AF2509" s="62"/>
      <c r="AG2509" s="61"/>
      <c r="AN2509" s="50"/>
      <c r="AO2509" s="50"/>
      <c r="AP2509" s="50"/>
      <c r="AQ2509" s="50"/>
      <c r="AR2509" s="50"/>
      <c r="AS2509" s="50"/>
      <c r="AT2509" s="50"/>
      <c r="AU2509" s="50"/>
    </row>
    <row r="2510" spans="3:47" x14ac:dyDescent="0.2">
      <c r="C2510" s="6"/>
      <c r="D2510" s="6"/>
      <c r="AA2510" s="50"/>
      <c r="AB2510" s="50"/>
      <c r="AC2510" s="50"/>
      <c r="AD2510" s="50"/>
      <c r="AE2510" s="50"/>
      <c r="AF2510" s="62"/>
      <c r="AG2510" s="61"/>
      <c r="AN2510" s="50"/>
      <c r="AO2510" s="50"/>
      <c r="AP2510" s="50"/>
      <c r="AQ2510" s="50"/>
      <c r="AR2510" s="50"/>
      <c r="AS2510" s="50"/>
      <c r="AT2510" s="50"/>
      <c r="AU2510" s="50"/>
    </row>
    <row r="2511" spans="3:47" x14ac:dyDescent="0.2">
      <c r="C2511" s="6"/>
      <c r="D2511" s="6"/>
      <c r="AA2511" s="50"/>
      <c r="AB2511" s="50"/>
      <c r="AC2511" s="50"/>
      <c r="AD2511" s="50"/>
      <c r="AE2511" s="50"/>
      <c r="AF2511" s="62"/>
      <c r="AG2511" s="61"/>
      <c r="AN2511" s="50"/>
      <c r="AO2511" s="50"/>
      <c r="AP2511" s="50"/>
      <c r="AQ2511" s="50"/>
      <c r="AR2511" s="50"/>
      <c r="AS2511" s="50"/>
      <c r="AT2511" s="50"/>
      <c r="AU2511" s="50"/>
    </row>
    <row r="2512" spans="3:47" x14ac:dyDescent="0.2">
      <c r="C2512" s="6"/>
      <c r="D2512" s="6"/>
      <c r="AA2512" s="50"/>
      <c r="AB2512" s="50"/>
      <c r="AC2512" s="50"/>
      <c r="AD2512" s="50"/>
      <c r="AE2512" s="50"/>
      <c r="AF2512" s="62"/>
      <c r="AG2512" s="61"/>
      <c r="AN2512" s="50"/>
      <c r="AO2512" s="50"/>
      <c r="AP2512" s="50"/>
      <c r="AQ2512" s="50"/>
      <c r="AR2512" s="50"/>
      <c r="AS2512" s="50"/>
      <c r="AT2512" s="50"/>
      <c r="AU2512" s="50"/>
    </row>
    <row r="2513" spans="3:47" x14ac:dyDescent="0.2">
      <c r="C2513" s="6"/>
      <c r="D2513" s="6"/>
      <c r="AA2513" s="50"/>
      <c r="AB2513" s="50"/>
      <c r="AC2513" s="50"/>
      <c r="AD2513" s="50"/>
      <c r="AE2513" s="50"/>
      <c r="AF2513" s="62"/>
      <c r="AG2513" s="61"/>
      <c r="AN2513" s="50"/>
      <c r="AO2513" s="50"/>
      <c r="AP2513" s="50"/>
      <c r="AQ2513" s="50"/>
      <c r="AR2513" s="50"/>
      <c r="AS2513" s="50"/>
      <c r="AT2513" s="50"/>
      <c r="AU2513" s="50"/>
    </row>
    <row r="2514" spans="3:47" x14ac:dyDescent="0.2">
      <c r="C2514" s="6"/>
      <c r="D2514" s="6"/>
      <c r="AA2514" s="50"/>
      <c r="AB2514" s="50"/>
      <c r="AC2514" s="50"/>
      <c r="AD2514" s="50"/>
      <c r="AE2514" s="50"/>
      <c r="AF2514" s="62"/>
      <c r="AG2514" s="61"/>
      <c r="AN2514" s="50"/>
      <c r="AO2514" s="50"/>
      <c r="AP2514" s="50"/>
      <c r="AQ2514" s="50"/>
      <c r="AR2514" s="50"/>
      <c r="AS2514" s="50"/>
      <c r="AT2514" s="50"/>
      <c r="AU2514" s="50"/>
    </row>
    <row r="2515" spans="3:47" x14ac:dyDescent="0.2">
      <c r="C2515" s="6"/>
      <c r="D2515" s="6"/>
      <c r="AA2515" s="50"/>
      <c r="AB2515" s="50"/>
      <c r="AC2515" s="50"/>
      <c r="AD2515" s="50"/>
      <c r="AE2515" s="50"/>
      <c r="AF2515" s="62"/>
      <c r="AG2515" s="61"/>
      <c r="AN2515" s="50"/>
      <c r="AO2515" s="50"/>
      <c r="AP2515" s="50"/>
      <c r="AQ2515" s="50"/>
      <c r="AR2515" s="50"/>
      <c r="AS2515" s="50"/>
      <c r="AT2515" s="50"/>
      <c r="AU2515" s="50"/>
    </row>
    <row r="2516" spans="3:47" x14ac:dyDescent="0.2">
      <c r="C2516" s="6"/>
      <c r="D2516" s="6"/>
      <c r="AA2516" s="50"/>
      <c r="AB2516" s="50"/>
      <c r="AC2516" s="50"/>
      <c r="AD2516" s="50"/>
      <c r="AE2516" s="50"/>
      <c r="AF2516" s="62"/>
      <c r="AG2516" s="61"/>
      <c r="AN2516" s="50"/>
      <c r="AO2516" s="50"/>
      <c r="AP2516" s="50"/>
      <c r="AQ2516" s="50"/>
      <c r="AR2516" s="50"/>
      <c r="AS2516" s="50"/>
      <c r="AT2516" s="50"/>
      <c r="AU2516" s="50"/>
    </row>
    <row r="2517" spans="3:47" x14ac:dyDescent="0.2">
      <c r="C2517" s="6"/>
      <c r="D2517" s="6"/>
      <c r="AA2517" s="50"/>
      <c r="AB2517" s="50"/>
      <c r="AC2517" s="50"/>
      <c r="AD2517" s="50"/>
      <c r="AE2517" s="50"/>
      <c r="AF2517" s="62"/>
      <c r="AG2517" s="61"/>
      <c r="AN2517" s="50"/>
      <c r="AO2517" s="50"/>
      <c r="AP2517" s="50"/>
      <c r="AQ2517" s="50"/>
      <c r="AR2517" s="50"/>
      <c r="AS2517" s="50"/>
      <c r="AT2517" s="50"/>
      <c r="AU2517" s="50"/>
    </row>
    <row r="2518" spans="3:47" x14ac:dyDescent="0.2">
      <c r="C2518" s="6"/>
      <c r="D2518" s="6"/>
      <c r="AA2518" s="50"/>
      <c r="AB2518" s="50"/>
      <c r="AC2518" s="50"/>
      <c r="AD2518" s="50"/>
      <c r="AE2518" s="50"/>
      <c r="AF2518" s="62"/>
      <c r="AG2518" s="61"/>
      <c r="AN2518" s="50"/>
      <c r="AO2518" s="50"/>
      <c r="AP2518" s="50"/>
      <c r="AQ2518" s="50"/>
      <c r="AR2518" s="50"/>
      <c r="AS2518" s="50"/>
      <c r="AT2518" s="50"/>
      <c r="AU2518" s="50"/>
    </row>
    <row r="2519" spans="3:47" x14ac:dyDescent="0.2">
      <c r="C2519" s="6"/>
      <c r="D2519" s="6"/>
      <c r="AA2519" s="50"/>
      <c r="AB2519" s="50"/>
      <c r="AC2519" s="50"/>
      <c r="AD2519" s="50"/>
      <c r="AE2519" s="50"/>
      <c r="AF2519" s="62"/>
      <c r="AG2519" s="61"/>
      <c r="AN2519" s="50"/>
      <c r="AO2519" s="50"/>
      <c r="AP2519" s="50"/>
      <c r="AQ2519" s="50"/>
      <c r="AR2519" s="50"/>
      <c r="AS2519" s="50"/>
      <c r="AT2519" s="50"/>
      <c r="AU2519" s="50"/>
    </row>
    <row r="2520" spans="3:47" x14ac:dyDescent="0.2">
      <c r="C2520" s="6"/>
      <c r="D2520" s="6"/>
      <c r="AA2520" s="50"/>
      <c r="AB2520" s="50"/>
      <c r="AC2520" s="50"/>
      <c r="AD2520" s="50"/>
      <c r="AE2520" s="50"/>
      <c r="AF2520" s="62"/>
      <c r="AG2520" s="61"/>
      <c r="AN2520" s="50"/>
      <c r="AO2520" s="50"/>
      <c r="AP2520" s="50"/>
      <c r="AQ2520" s="50"/>
      <c r="AR2520" s="50"/>
      <c r="AS2520" s="50"/>
      <c r="AT2520" s="50"/>
      <c r="AU2520" s="50"/>
    </row>
    <row r="2521" spans="3:47" x14ac:dyDescent="0.2">
      <c r="C2521" s="6"/>
      <c r="D2521" s="6"/>
      <c r="AA2521" s="50"/>
      <c r="AB2521" s="50"/>
      <c r="AC2521" s="50"/>
      <c r="AD2521" s="50"/>
      <c r="AE2521" s="50"/>
      <c r="AF2521" s="62"/>
      <c r="AG2521" s="61"/>
      <c r="AN2521" s="50"/>
      <c r="AO2521" s="50"/>
      <c r="AP2521" s="50"/>
      <c r="AQ2521" s="50"/>
      <c r="AR2521" s="50"/>
      <c r="AS2521" s="50"/>
      <c r="AT2521" s="50"/>
      <c r="AU2521" s="50"/>
    </row>
    <row r="2522" spans="3:47" x14ac:dyDescent="0.2">
      <c r="C2522" s="6"/>
      <c r="D2522" s="6"/>
      <c r="AA2522" s="50"/>
      <c r="AB2522" s="50"/>
      <c r="AC2522" s="50"/>
      <c r="AD2522" s="50"/>
      <c r="AE2522" s="50"/>
      <c r="AF2522" s="62"/>
      <c r="AG2522" s="61"/>
      <c r="AN2522" s="50"/>
      <c r="AO2522" s="50"/>
      <c r="AP2522" s="50"/>
      <c r="AQ2522" s="50"/>
      <c r="AR2522" s="50"/>
      <c r="AS2522" s="50"/>
      <c r="AT2522" s="50"/>
      <c r="AU2522" s="50"/>
    </row>
    <row r="2523" spans="3:47" x14ac:dyDescent="0.2">
      <c r="C2523" s="6"/>
      <c r="D2523" s="6"/>
      <c r="AA2523" s="50"/>
      <c r="AB2523" s="50"/>
      <c r="AC2523" s="50"/>
      <c r="AD2523" s="50"/>
      <c r="AE2523" s="50"/>
      <c r="AF2523" s="62"/>
      <c r="AG2523" s="61"/>
      <c r="AN2523" s="50"/>
      <c r="AO2523" s="50"/>
      <c r="AP2523" s="50"/>
      <c r="AQ2523" s="50"/>
      <c r="AR2523" s="50"/>
      <c r="AS2523" s="50"/>
      <c r="AT2523" s="50"/>
      <c r="AU2523" s="50"/>
    </row>
    <row r="2524" spans="3:47" x14ac:dyDescent="0.2">
      <c r="C2524" s="6"/>
      <c r="D2524" s="6"/>
      <c r="AA2524" s="50"/>
      <c r="AB2524" s="50"/>
      <c r="AC2524" s="50"/>
      <c r="AD2524" s="50"/>
      <c r="AE2524" s="50"/>
      <c r="AF2524" s="62"/>
      <c r="AG2524" s="61"/>
      <c r="AN2524" s="50"/>
      <c r="AO2524" s="50"/>
      <c r="AP2524" s="50"/>
      <c r="AQ2524" s="50"/>
      <c r="AR2524" s="50"/>
      <c r="AS2524" s="50"/>
      <c r="AT2524" s="50"/>
      <c r="AU2524" s="50"/>
    </row>
    <row r="2525" spans="3:47" x14ac:dyDescent="0.2">
      <c r="C2525" s="6"/>
      <c r="D2525" s="6"/>
      <c r="AA2525" s="50"/>
      <c r="AB2525" s="50"/>
      <c r="AC2525" s="50"/>
      <c r="AD2525" s="50"/>
      <c r="AE2525" s="50"/>
      <c r="AF2525" s="62"/>
      <c r="AG2525" s="61"/>
      <c r="AN2525" s="50"/>
      <c r="AO2525" s="50"/>
      <c r="AP2525" s="50"/>
      <c r="AQ2525" s="50"/>
      <c r="AR2525" s="50"/>
      <c r="AS2525" s="50"/>
      <c r="AT2525" s="50"/>
      <c r="AU2525" s="50"/>
    </row>
    <row r="2526" spans="3:47" x14ac:dyDescent="0.2">
      <c r="C2526" s="6"/>
      <c r="D2526" s="6"/>
      <c r="AA2526" s="50"/>
      <c r="AB2526" s="50"/>
      <c r="AC2526" s="50"/>
      <c r="AD2526" s="50"/>
      <c r="AE2526" s="50"/>
      <c r="AF2526" s="62"/>
      <c r="AG2526" s="61"/>
      <c r="AN2526" s="50"/>
      <c r="AO2526" s="50"/>
      <c r="AP2526" s="50"/>
      <c r="AQ2526" s="50"/>
      <c r="AR2526" s="50"/>
      <c r="AS2526" s="50"/>
      <c r="AT2526" s="50"/>
      <c r="AU2526" s="50"/>
    </row>
    <row r="2527" spans="3:47" x14ac:dyDescent="0.2">
      <c r="C2527" s="6"/>
      <c r="D2527" s="6"/>
      <c r="AA2527" s="50"/>
      <c r="AB2527" s="50"/>
      <c r="AC2527" s="50"/>
      <c r="AD2527" s="50"/>
      <c r="AE2527" s="50"/>
      <c r="AF2527" s="62"/>
      <c r="AG2527" s="61"/>
      <c r="AN2527" s="50"/>
      <c r="AO2527" s="50"/>
      <c r="AP2527" s="50"/>
      <c r="AQ2527" s="50"/>
      <c r="AR2527" s="50"/>
      <c r="AS2527" s="50"/>
      <c r="AT2527" s="50"/>
      <c r="AU2527" s="50"/>
    </row>
    <row r="2528" spans="3:47" x14ac:dyDescent="0.2">
      <c r="C2528" s="6"/>
      <c r="D2528" s="6"/>
      <c r="AA2528" s="50"/>
      <c r="AB2528" s="50"/>
      <c r="AC2528" s="50"/>
      <c r="AD2528" s="50"/>
      <c r="AE2528" s="50"/>
      <c r="AF2528" s="62"/>
      <c r="AG2528" s="61"/>
      <c r="AN2528" s="50"/>
      <c r="AO2528" s="50"/>
      <c r="AP2528" s="50"/>
      <c r="AQ2528" s="50"/>
      <c r="AR2528" s="50"/>
      <c r="AS2528" s="50"/>
      <c r="AT2528" s="50"/>
      <c r="AU2528" s="50"/>
    </row>
    <row r="2529" spans="3:47" x14ac:dyDescent="0.2">
      <c r="C2529" s="6"/>
      <c r="D2529" s="6"/>
      <c r="AA2529" s="50"/>
      <c r="AB2529" s="50"/>
      <c r="AC2529" s="50"/>
      <c r="AD2529" s="50"/>
      <c r="AE2529" s="50"/>
      <c r="AF2529" s="62"/>
      <c r="AG2529" s="61"/>
      <c r="AN2529" s="50"/>
      <c r="AO2529" s="50"/>
      <c r="AP2529" s="50"/>
      <c r="AQ2529" s="50"/>
      <c r="AR2529" s="50"/>
      <c r="AS2529" s="50"/>
      <c r="AT2529" s="50"/>
      <c r="AU2529" s="50"/>
    </row>
    <row r="2530" spans="3:47" x14ac:dyDescent="0.2">
      <c r="C2530" s="6"/>
      <c r="D2530" s="6"/>
      <c r="AA2530" s="50"/>
      <c r="AB2530" s="50"/>
      <c r="AC2530" s="50"/>
      <c r="AD2530" s="50"/>
      <c r="AE2530" s="50"/>
      <c r="AF2530" s="62"/>
      <c r="AG2530" s="61"/>
      <c r="AN2530" s="50"/>
      <c r="AO2530" s="50"/>
      <c r="AP2530" s="50"/>
      <c r="AQ2530" s="50"/>
      <c r="AR2530" s="50"/>
      <c r="AS2530" s="50"/>
      <c r="AT2530" s="50"/>
      <c r="AU2530" s="50"/>
    </row>
    <row r="2531" spans="3:47" x14ac:dyDescent="0.2">
      <c r="C2531" s="6"/>
      <c r="D2531" s="6"/>
      <c r="AA2531" s="50"/>
      <c r="AB2531" s="50"/>
      <c r="AC2531" s="50"/>
      <c r="AD2531" s="50"/>
      <c r="AE2531" s="50"/>
      <c r="AF2531" s="62"/>
      <c r="AG2531" s="61"/>
      <c r="AN2531" s="50"/>
      <c r="AO2531" s="50"/>
      <c r="AP2531" s="50"/>
      <c r="AQ2531" s="50"/>
      <c r="AR2531" s="50"/>
      <c r="AS2531" s="50"/>
      <c r="AT2531" s="50"/>
      <c r="AU2531" s="50"/>
    </row>
    <row r="2532" spans="3:47" x14ac:dyDescent="0.2">
      <c r="C2532" s="6"/>
      <c r="D2532" s="6"/>
      <c r="AA2532" s="50"/>
      <c r="AB2532" s="50"/>
      <c r="AC2532" s="50"/>
      <c r="AD2532" s="50"/>
      <c r="AE2532" s="50"/>
      <c r="AF2532" s="62"/>
      <c r="AG2532" s="61"/>
      <c r="AN2532" s="50"/>
      <c r="AO2532" s="50"/>
      <c r="AP2532" s="50"/>
      <c r="AQ2532" s="50"/>
      <c r="AR2532" s="50"/>
      <c r="AS2532" s="50"/>
      <c r="AT2532" s="50"/>
      <c r="AU2532" s="50"/>
    </row>
    <row r="2533" spans="3:47" x14ac:dyDescent="0.2">
      <c r="C2533" s="6"/>
      <c r="D2533" s="6"/>
      <c r="AA2533" s="50"/>
      <c r="AB2533" s="50"/>
      <c r="AC2533" s="50"/>
      <c r="AD2533" s="50"/>
      <c r="AE2533" s="50"/>
      <c r="AF2533" s="62"/>
      <c r="AG2533" s="61"/>
      <c r="AN2533" s="50"/>
      <c r="AO2533" s="50"/>
      <c r="AP2533" s="50"/>
      <c r="AQ2533" s="50"/>
      <c r="AR2533" s="50"/>
      <c r="AS2533" s="50"/>
      <c r="AT2533" s="50"/>
      <c r="AU2533" s="50"/>
    </row>
    <row r="2534" spans="3:47" x14ac:dyDescent="0.2">
      <c r="C2534" s="6"/>
      <c r="D2534" s="6"/>
      <c r="AA2534" s="50"/>
      <c r="AB2534" s="50"/>
      <c r="AC2534" s="50"/>
      <c r="AD2534" s="50"/>
      <c r="AE2534" s="50"/>
      <c r="AF2534" s="62"/>
      <c r="AG2534" s="61"/>
      <c r="AN2534" s="50"/>
      <c r="AO2534" s="50"/>
      <c r="AP2534" s="50"/>
      <c r="AQ2534" s="50"/>
      <c r="AR2534" s="50"/>
      <c r="AS2534" s="50"/>
      <c r="AT2534" s="50"/>
      <c r="AU2534" s="50"/>
    </row>
    <row r="2535" spans="3:47" x14ac:dyDescent="0.2">
      <c r="C2535" s="6"/>
      <c r="D2535" s="6"/>
      <c r="AA2535" s="50"/>
      <c r="AB2535" s="50"/>
      <c r="AC2535" s="50"/>
      <c r="AD2535" s="50"/>
      <c r="AE2535" s="50"/>
      <c r="AF2535" s="62"/>
      <c r="AG2535" s="61"/>
      <c r="AN2535" s="50"/>
      <c r="AO2535" s="50"/>
      <c r="AP2535" s="50"/>
      <c r="AQ2535" s="50"/>
      <c r="AR2535" s="50"/>
      <c r="AS2535" s="50"/>
      <c r="AT2535" s="50"/>
      <c r="AU2535" s="50"/>
    </row>
    <row r="2536" spans="3:47" x14ac:dyDescent="0.2">
      <c r="C2536" s="6"/>
      <c r="D2536" s="6"/>
      <c r="AA2536" s="50"/>
      <c r="AB2536" s="50"/>
      <c r="AC2536" s="50"/>
      <c r="AD2536" s="50"/>
      <c r="AE2536" s="50"/>
      <c r="AF2536" s="62"/>
      <c r="AG2536" s="61"/>
      <c r="AN2536" s="50"/>
      <c r="AO2536" s="50"/>
      <c r="AP2536" s="50"/>
      <c r="AQ2536" s="50"/>
      <c r="AR2536" s="50"/>
      <c r="AS2536" s="50"/>
      <c r="AT2536" s="50"/>
      <c r="AU2536" s="50"/>
    </row>
    <row r="2537" spans="3:47" x14ac:dyDescent="0.2">
      <c r="C2537" s="6"/>
      <c r="D2537" s="6"/>
      <c r="AA2537" s="50"/>
      <c r="AB2537" s="50"/>
      <c r="AC2537" s="50"/>
      <c r="AD2537" s="50"/>
      <c r="AE2537" s="50"/>
      <c r="AF2537" s="62"/>
      <c r="AG2537" s="61"/>
      <c r="AN2537" s="50"/>
      <c r="AO2537" s="50"/>
      <c r="AP2537" s="50"/>
      <c r="AQ2537" s="50"/>
      <c r="AR2537" s="50"/>
      <c r="AS2537" s="50"/>
      <c r="AT2537" s="50"/>
      <c r="AU2537" s="50"/>
    </row>
    <row r="2538" spans="3:47" x14ac:dyDescent="0.2">
      <c r="C2538" s="6"/>
      <c r="D2538" s="6"/>
      <c r="AA2538" s="50"/>
      <c r="AB2538" s="50"/>
      <c r="AC2538" s="50"/>
      <c r="AD2538" s="50"/>
      <c r="AE2538" s="50"/>
      <c r="AF2538" s="62"/>
      <c r="AG2538" s="61"/>
      <c r="AN2538" s="50"/>
      <c r="AO2538" s="50"/>
      <c r="AP2538" s="50"/>
      <c r="AQ2538" s="50"/>
      <c r="AR2538" s="50"/>
      <c r="AS2538" s="50"/>
      <c r="AT2538" s="50"/>
      <c r="AU2538" s="50"/>
    </row>
    <row r="2539" spans="3:47" x14ac:dyDescent="0.2">
      <c r="C2539" s="6"/>
      <c r="D2539" s="6"/>
      <c r="AA2539" s="50"/>
      <c r="AB2539" s="50"/>
      <c r="AC2539" s="50"/>
      <c r="AD2539" s="50"/>
      <c r="AE2539" s="50"/>
      <c r="AF2539" s="62"/>
      <c r="AG2539" s="61"/>
      <c r="AN2539" s="50"/>
      <c r="AO2539" s="50"/>
      <c r="AP2539" s="50"/>
      <c r="AQ2539" s="50"/>
      <c r="AR2539" s="50"/>
      <c r="AS2539" s="50"/>
      <c r="AT2539" s="50"/>
      <c r="AU2539" s="50"/>
    </row>
    <row r="2540" spans="3:47" x14ac:dyDescent="0.2">
      <c r="C2540" s="6"/>
      <c r="D2540" s="6"/>
      <c r="AA2540" s="50"/>
      <c r="AB2540" s="50"/>
      <c r="AC2540" s="50"/>
      <c r="AD2540" s="50"/>
      <c r="AE2540" s="50"/>
      <c r="AF2540" s="62"/>
      <c r="AG2540" s="61"/>
      <c r="AN2540" s="50"/>
      <c r="AO2540" s="50"/>
      <c r="AP2540" s="50"/>
      <c r="AQ2540" s="50"/>
      <c r="AR2540" s="50"/>
      <c r="AS2540" s="50"/>
      <c r="AT2540" s="50"/>
      <c r="AU2540" s="50"/>
    </row>
    <row r="2541" spans="3:47" x14ac:dyDescent="0.2">
      <c r="C2541" s="6"/>
      <c r="D2541" s="6"/>
      <c r="AA2541" s="50"/>
      <c r="AB2541" s="50"/>
      <c r="AC2541" s="50"/>
      <c r="AD2541" s="50"/>
      <c r="AE2541" s="50"/>
      <c r="AF2541" s="62"/>
      <c r="AG2541" s="61"/>
      <c r="AN2541" s="50"/>
      <c r="AO2541" s="50"/>
      <c r="AP2541" s="50"/>
      <c r="AQ2541" s="50"/>
      <c r="AR2541" s="50"/>
      <c r="AS2541" s="50"/>
      <c r="AT2541" s="50"/>
      <c r="AU2541" s="50"/>
    </row>
    <row r="2542" spans="3:47" x14ac:dyDescent="0.2">
      <c r="C2542" s="6"/>
      <c r="D2542" s="6"/>
      <c r="AA2542" s="50"/>
      <c r="AB2542" s="50"/>
      <c r="AC2542" s="50"/>
      <c r="AD2542" s="50"/>
      <c r="AE2542" s="50"/>
      <c r="AF2542" s="62"/>
      <c r="AG2542" s="61"/>
      <c r="AN2542" s="50"/>
      <c r="AO2542" s="50"/>
      <c r="AP2542" s="50"/>
      <c r="AQ2542" s="50"/>
      <c r="AR2542" s="50"/>
      <c r="AS2542" s="50"/>
      <c r="AT2542" s="50"/>
      <c r="AU2542" s="50"/>
    </row>
    <row r="2543" spans="3:47" x14ac:dyDescent="0.2">
      <c r="C2543" s="6"/>
      <c r="D2543" s="6"/>
    </row>
    <row r="2544" spans="3:47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</sheetData>
  <protectedRanges>
    <protectedRange sqref="A252:D252" name="Range1"/>
  </protectedRanges>
  <phoneticPr fontId="8" type="noConversion"/>
  <hyperlinks>
    <hyperlink ref="H845" r:id="rId1" display="http://vsolj.cetus-net.org/bulletin.html" xr:uid="{00000000-0004-0000-0000-000000000000}"/>
    <hyperlink ref="H64691" r:id="rId2" display="http://vsolj.cetus-net.org/bulletin.html" xr:uid="{00000000-0004-0000-0000-000001000000}"/>
    <hyperlink ref="H64684" r:id="rId3" display="https://www.aavso.org/ejaavso" xr:uid="{00000000-0004-0000-0000-000002000000}"/>
    <hyperlink ref="AP835" r:id="rId4" display="http://cdsbib.u-strasbg.fr/cgi-bin/cdsbib?1990RMxAA..21..381G" xr:uid="{00000000-0004-0000-0000-000003000000}"/>
    <hyperlink ref="AP839" r:id="rId5" display="http://cdsbib.u-strasbg.fr/cgi-bin/cdsbib?1990RMxAA..21..381G" xr:uid="{00000000-0004-0000-0000-000004000000}"/>
    <hyperlink ref="AP838" r:id="rId6" display="http://cdsbib.u-strasbg.fr/cgi-bin/cdsbib?1990RMxAA..21..381G" xr:uid="{00000000-0004-0000-0000-000005000000}"/>
    <hyperlink ref="AP819" r:id="rId7" display="http://cdsbib.u-strasbg.fr/cgi-bin/cdsbib?1990RMxAA..21..381G" xr:uid="{00000000-0004-0000-0000-000006000000}"/>
    <hyperlink ref="I64691" r:id="rId8" display="http://vsolj.cetus-net.org/bulletin.html" xr:uid="{00000000-0004-0000-0000-000007000000}"/>
    <hyperlink ref="AQ975" r:id="rId9" display="http://cdsbib.u-strasbg.fr/cgi-bin/cdsbib?1990RMxAA..21..381G" xr:uid="{00000000-0004-0000-0000-000008000000}"/>
    <hyperlink ref="AQ55741" r:id="rId10" display="http://cdsbib.u-strasbg.fr/cgi-bin/cdsbib?1990RMxAA..21..381G" xr:uid="{00000000-0004-0000-0000-000009000000}"/>
    <hyperlink ref="AQ976" r:id="rId11" display="http://cdsbib.u-strasbg.fr/cgi-bin/cdsbib?1990RMxAA..21..381G" xr:uid="{00000000-0004-0000-0000-00000A000000}"/>
    <hyperlink ref="H64688" r:id="rId12" display="https://www.aavso.org/ejaavso" xr:uid="{00000000-0004-0000-0000-00000B000000}"/>
    <hyperlink ref="H1861" r:id="rId13" display="http://vsolj.cetus-net.org/bulletin.html" xr:uid="{00000000-0004-0000-0000-00000C000000}"/>
    <hyperlink ref="AP3105" r:id="rId14" display="http://cdsbib.u-strasbg.fr/cgi-bin/cdsbib?1990RMxAA..21..381G" xr:uid="{00000000-0004-0000-0000-00000D000000}"/>
    <hyperlink ref="AP3108" r:id="rId15" display="http://cdsbib.u-strasbg.fr/cgi-bin/cdsbib?1990RMxAA..21..381G" xr:uid="{00000000-0004-0000-0000-00000E000000}"/>
    <hyperlink ref="AP3106" r:id="rId16" display="http://cdsbib.u-strasbg.fr/cgi-bin/cdsbib?1990RMxAA..21..381G" xr:uid="{00000000-0004-0000-0000-00000F000000}"/>
    <hyperlink ref="AP3090" r:id="rId17" display="http://cdsbib.u-strasbg.fr/cgi-bin/cdsbib?1990RMxAA..21..381G" xr:uid="{00000000-0004-0000-0000-000010000000}"/>
    <hyperlink ref="I1861" r:id="rId18" display="http://vsolj.cetus-net.org/bulletin.html" xr:uid="{00000000-0004-0000-0000-000011000000}"/>
    <hyperlink ref="AQ3319" r:id="rId19" display="http://cdsbib.u-strasbg.fr/cgi-bin/cdsbib?1990RMxAA..21..381G" xr:uid="{00000000-0004-0000-0000-000012000000}"/>
    <hyperlink ref="AQ20" r:id="rId20" display="http://cdsbib.u-strasbg.fr/cgi-bin/cdsbib?1990RMxAA..21..381G" xr:uid="{00000000-0004-0000-0000-000013000000}"/>
    <hyperlink ref="AQ3323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C557D-8C75-4DB2-B6D3-9D3BD2794BAD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89" workbookViewId="0">
      <selection activeCell="A137" sqref="A137:D234"/>
    </sheetView>
  </sheetViews>
  <sheetFormatPr defaultRowHeight="12.75" x14ac:dyDescent="0.2"/>
  <cols>
    <col min="1" max="1" width="19.7109375" style="6" customWidth="1"/>
    <col min="2" max="2" width="4.42578125" style="8" customWidth="1"/>
    <col min="3" max="3" width="12.7109375" style="6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6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22" t="s">
        <v>180</v>
      </c>
      <c r="I1" s="23" t="s">
        <v>181</v>
      </c>
      <c r="J1" s="24" t="s">
        <v>182</v>
      </c>
    </row>
    <row r="2" spans="1:16" x14ac:dyDescent="0.2">
      <c r="I2" s="25" t="s">
        <v>183</v>
      </c>
      <c r="J2" s="26" t="s">
        <v>184</v>
      </c>
    </row>
    <row r="3" spans="1:16" x14ac:dyDescent="0.2">
      <c r="A3" s="27" t="s">
        <v>185</v>
      </c>
      <c r="I3" s="25" t="s">
        <v>186</v>
      </c>
      <c r="J3" s="26" t="s">
        <v>187</v>
      </c>
    </row>
    <row r="4" spans="1:16" x14ac:dyDescent="0.2">
      <c r="I4" s="25" t="s">
        <v>188</v>
      </c>
      <c r="J4" s="26" t="s">
        <v>187</v>
      </c>
    </row>
    <row r="5" spans="1:16" ht="13.5" thickBot="1" x14ac:dyDescent="0.25">
      <c r="I5" s="28" t="s">
        <v>189</v>
      </c>
      <c r="J5" s="29" t="s">
        <v>190</v>
      </c>
    </row>
    <row r="10" spans="1:16" ht="13.5" thickBot="1" x14ac:dyDescent="0.25"/>
    <row r="11" spans="1:16" ht="12.75" customHeight="1" thickBot="1" x14ac:dyDescent="0.25">
      <c r="A11" s="6" t="str">
        <f t="shared" ref="A11:A74" si="0">P11</f>
        <v>IBVS 35 </v>
      </c>
      <c r="B11" s="10" t="str">
        <f t="shared" ref="B11:B74" si="1">IF(H11=INT(H11),"I","II")</f>
        <v>I</v>
      </c>
      <c r="C11" s="6">
        <f t="shared" ref="C11:C74" si="2">1*G11</f>
        <v>38288.493000000002</v>
      </c>
      <c r="D11" s="8" t="str">
        <f t="shared" ref="D11:D74" si="3">VLOOKUP(F11,I$1:J$5,2,FALSE)</f>
        <v>vis</v>
      </c>
      <c r="E11" s="30" t="e">
        <f>VLOOKUP(C11,#REF!,3,FALSE)</f>
        <v>#REF!</v>
      </c>
      <c r="F11" s="10" t="s">
        <v>189</v>
      </c>
      <c r="G11" s="8" t="str">
        <f t="shared" ref="G11:G74" si="4">MID(I11,3,LEN(I11)-3)</f>
        <v>38288.493</v>
      </c>
      <c r="H11" s="6">
        <f t="shared" ref="H11:H74" si="5">1*K11</f>
        <v>-2188</v>
      </c>
      <c r="I11" s="31" t="s">
        <v>466</v>
      </c>
      <c r="J11" s="32" t="s">
        <v>467</v>
      </c>
      <c r="K11" s="31">
        <v>-2188</v>
      </c>
      <c r="L11" s="31" t="s">
        <v>468</v>
      </c>
      <c r="M11" s="32" t="s">
        <v>203</v>
      </c>
      <c r="N11" s="32"/>
      <c r="O11" s="33" t="s">
        <v>469</v>
      </c>
      <c r="P11" s="34" t="s">
        <v>470</v>
      </c>
    </row>
    <row r="12" spans="1:16" ht="12.75" customHeight="1" thickBot="1" x14ac:dyDescent="0.25">
      <c r="A12" s="6" t="str">
        <f t="shared" si="0"/>
        <v> ORI 100 </v>
      </c>
      <c r="B12" s="10" t="str">
        <f t="shared" si="1"/>
        <v>I</v>
      </c>
      <c r="C12" s="6">
        <f t="shared" si="2"/>
        <v>39364.374000000003</v>
      </c>
      <c r="D12" s="8" t="str">
        <f t="shared" si="3"/>
        <v>vis</v>
      </c>
      <c r="E12" s="30" t="e">
        <f>VLOOKUP(C12,#REF!,3,FALSE)</f>
        <v>#REF!</v>
      </c>
      <c r="F12" s="10" t="s">
        <v>189</v>
      </c>
      <c r="G12" s="8" t="str">
        <f t="shared" si="4"/>
        <v>39364.374</v>
      </c>
      <c r="H12" s="6">
        <f t="shared" si="5"/>
        <v>-1808</v>
      </c>
      <c r="I12" s="31" t="s">
        <v>475</v>
      </c>
      <c r="J12" s="32" t="s">
        <v>476</v>
      </c>
      <c r="K12" s="31">
        <v>-1808</v>
      </c>
      <c r="L12" s="31" t="s">
        <v>477</v>
      </c>
      <c r="M12" s="32" t="s">
        <v>203</v>
      </c>
      <c r="N12" s="32"/>
      <c r="O12" s="33" t="s">
        <v>478</v>
      </c>
      <c r="P12" s="33" t="s">
        <v>479</v>
      </c>
    </row>
    <row r="13" spans="1:16" ht="12.75" customHeight="1" thickBot="1" x14ac:dyDescent="0.25">
      <c r="A13" s="6" t="str">
        <f t="shared" si="0"/>
        <v> ORI 100 </v>
      </c>
      <c r="B13" s="10" t="str">
        <f t="shared" si="1"/>
        <v>I</v>
      </c>
      <c r="C13" s="6">
        <f t="shared" si="2"/>
        <v>39381.358</v>
      </c>
      <c r="D13" s="8" t="str">
        <f t="shared" si="3"/>
        <v>vis</v>
      </c>
      <c r="E13" s="30" t="e">
        <f>VLOOKUP(C13,#REF!,3,FALSE)</f>
        <v>#REF!</v>
      </c>
      <c r="F13" s="10" t="s">
        <v>189</v>
      </c>
      <c r="G13" s="8" t="str">
        <f t="shared" si="4"/>
        <v>39381.358</v>
      </c>
      <c r="H13" s="6">
        <f t="shared" si="5"/>
        <v>-1802</v>
      </c>
      <c r="I13" s="31" t="s">
        <v>480</v>
      </c>
      <c r="J13" s="32" t="s">
        <v>481</v>
      </c>
      <c r="K13" s="31">
        <v>-1802</v>
      </c>
      <c r="L13" s="31" t="s">
        <v>482</v>
      </c>
      <c r="M13" s="32" t="s">
        <v>203</v>
      </c>
      <c r="N13" s="32"/>
      <c r="O13" s="33" t="s">
        <v>478</v>
      </c>
      <c r="P13" s="33" t="s">
        <v>479</v>
      </c>
    </row>
    <row r="14" spans="1:16" ht="12.75" customHeight="1" thickBot="1" x14ac:dyDescent="0.25">
      <c r="A14" s="6" t="str">
        <f t="shared" si="0"/>
        <v> ORI 109 </v>
      </c>
      <c r="B14" s="10" t="str">
        <f t="shared" si="1"/>
        <v>I</v>
      </c>
      <c r="C14" s="6">
        <f t="shared" si="2"/>
        <v>40066.53</v>
      </c>
      <c r="D14" s="8" t="str">
        <f t="shared" si="3"/>
        <v>vis</v>
      </c>
      <c r="E14" s="30" t="e">
        <f>VLOOKUP(C14,#REF!,3,FALSE)</f>
        <v>#REF!</v>
      </c>
      <c r="F14" s="10" t="s">
        <v>189</v>
      </c>
      <c r="G14" s="8" t="str">
        <f t="shared" si="4"/>
        <v>40066.530</v>
      </c>
      <c r="H14" s="6">
        <f t="shared" si="5"/>
        <v>-1560</v>
      </c>
      <c r="I14" s="31" t="s">
        <v>483</v>
      </c>
      <c r="J14" s="32" t="s">
        <v>484</v>
      </c>
      <c r="K14" s="31">
        <v>-1560</v>
      </c>
      <c r="L14" s="31" t="s">
        <v>485</v>
      </c>
      <c r="M14" s="32" t="s">
        <v>203</v>
      </c>
      <c r="N14" s="32"/>
      <c r="O14" s="33" t="s">
        <v>478</v>
      </c>
      <c r="P14" s="33" t="s">
        <v>486</v>
      </c>
    </row>
    <row r="15" spans="1:16" ht="12.75" customHeight="1" thickBot="1" x14ac:dyDescent="0.25">
      <c r="A15" s="6" t="str">
        <f t="shared" si="0"/>
        <v> ORI 118 </v>
      </c>
      <c r="B15" s="10" t="str">
        <f t="shared" si="1"/>
        <v>I</v>
      </c>
      <c r="C15" s="6">
        <f t="shared" si="2"/>
        <v>40590.328000000001</v>
      </c>
      <c r="D15" s="8" t="str">
        <f t="shared" si="3"/>
        <v>vis</v>
      </c>
      <c r="E15" s="30" t="e">
        <f>VLOOKUP(C15,#REF!,3,FALSE)</f>
        <v>#REF!</v>
      </c>
      <c r="F15" s="10" t="s">
        <v>189</v>
      </c>
      <c r="G15" s="8" t="str">
        <f t="shared" si="4"/>
        <v>40590.328</v>
      </c>
      <c r="H15" s="6">
        <f t="shared" si="5"/>
        <v>-1375</v>
      </c>
      <c r="I15" s="31" t="s">
        <v>496</v>
      </c>
      <c r="J15" s="32" t="s">
        <v>497</v>
      </c>
      <c r="K15" s="31">
        <v>-1375</v>
      </c>
      <c r="L15" s="31" t="s">
        <v>498</v>
      </c>
      <c r="M15" s="32" t="s">
        <v>203</v>
      </c>
      <c r="N15" s="32"/>
      <c r="O15" s="33" t="s">
        <v>478</v>
      </c>
      <c r="P15" s="33" t="s">
        <v>499</v>
      </c>
    </row>
    <row r="16" spans="1:16" ht="12.75" customHeight="1" thickBot="1" x14ac:dyDescent="0.25">
      <c r="A16" s="6" t="str">
        <f t="shared" si="0"/>
        <v> ORI 121 </v>
      </c>
      <c r="B16" s="10" t="str">
        <f t="shared" si="1"/>
        <v>I</v>
      </c>
      <c r="C16" s="6">
        <f t="shared" si="2"/>
        <v>40839.472999999998</v>
      </c>
      <c r="D16" s="8" t="str">
        <f t="shared" si="3"/>
        <v>vis</v>
      </c>
      <c r="E16" s="30" t="e">
        <f>VLOOKUP(C16,#REF!,3,FALSE)</f>
        <v>#REF!</v>
      </c>
      <c r="F16" s="10" t="s">
        <v>189</v>
      </c>
      <c r="G16" s="8" t="str">
        <f t="shared" si="4"/>
        <v>40839.473</v>
      </c>
      <c r="H16" s="6">
        <f t="shared" si="5"/>
        <v>-1287</v>
      </c>
      <c r="I16" s="31" t="s">
        <v>500</v>
      </c>
      <c r="J16" s="32" t="s">
        <v>501</v>
      </c>
      <c r="K16" s="31">
        <v>-1287</v>
      </c>
      <c r="L16" s="31" t="s">
        <v>502</v>
      </c>
      <c r="M16" s="32" t="s">
        <v>203</v>
      </c>
      <c r="N16" s="32"/>
      <c r="O16" s="33" t="s">
        <v>478</v>
      </c>
      <c r="P16" s="33" t="s">
        <v>503</v>
      </c>
    </row>
    <row r="17" spans="1:16" ht="12.75" customHeight="1" thickBot="1" x14ac:dyDescent="0.25">
      <c r="A17" s="6" t="str">
        <f t="shared" si="0"/>
        <v> ORI 121 </v>
      </c>
      <c r="B17" s="10" t="str">
        <f t="shared" si="1"/>
        <v>I</v>
      </c>
      <c r="C17" s="6">
        <f t="shared" si="2"/>
        <v>40856.464999999997</v>
      </c>
      <c r="D17" s="8" t="str">
        <f t="shared" si="3"/>
        <v>vis</v>
      </c>
      <c r="E17" s="30" t="e">
        <f>VLOOKUP(C17,#REF!,3,FALSE)</f>
        <v>#REF!</v>
      </c>
      <c r="F17" s="10" t="s">
        <v>189</v>
      </c>
      <c r="G17" s="8" t="str">
        <f t="shared" si="4"/>
        <v>40856.465</v>
      </c>
      <c r="H17" s="6">
        <f t="shared" si="5"/>
        <v>-1281</v>
      </c>
      <c r="I17" s="31" t="s">
        <v>504</v>
      </c>
      <c r="J17" s="32" t="s">
        <v>505</v>
      </c>
      <c r="K17" s="31">
        <v>-1281</v>
      </c>
      <c r="L17" s="31" t="s">
        <v>191</v>
      </c>
      <c r="M17" s="32" t="s">
        <v>203</v>
      </c>
      <c r="N17" s="32"/>
      <c r="O17" s="33" t="s">
        <v>478</v>
      </c>
      <c r="P17" s="33" t="s">
        <v>503</v>
      </c>
    </row>
    <row r="18" spans="1:16" ht="12.75" customHeight="1" thickBot="1" x14ac:dyDescent="0.25">
      <c r="A18" s="6" t="str">
        <f t="shared" si="0"/>
        <v> ORI 122 </v>
      </c>
      <c r="B18" s="10" t="str">
        <f t="shared" si="1"/>
        <v>I</v>
      </c>
      <c r="C18" s="6">
        <f t="shared" si="2"/>
        <v>40890.442999999999</v>
      </c>
      <c r="D18" s="8" t="str">
        <f t="shared" si="3"/>
        <v>vis</v>
      </c>
      <c r="E18" s="30" t="e">
        <f>VLOOKUP(C18,#REF!,3,FALSE)</f>
        <v>#REF!</v>
      </c>
      <c r="F18" s="10" t="s">
        <v>189</v>
      </c>
      <c r="G18" s="8" t="str">
        <f t="shared" si="4"/>
        <v>40890.443</v>
      </c>
      <c r="H18" s="6">
        <f t="shared" si="5"/>
        <v>-1269</v>
      </c>
      <c r="I18" s="31" t="s">
        <v>506</v>
      </c>
      <c r="J18" s="32" t="s">
        <v>507</v>
      </c>
      <c r="K18" s="31">
        <v>-1269</v>
      </c>
      <c r="L18" s="31" t="s">
        <v>508</v>
      </c>
      <c r="M18" s="32" t="s">
        <v>203</v>
      </c>
      <c r="N18" s="32"/>
      <c r="O18" s="33" t="s">
        <v>478</v>
      </c>
      <c r="P18" s="33" t="s">
        <v>509</v>
      </c>
    </row>
    <row r="19" spans="1:16" ht="12.75" customHeight="1" thickBot="1" x14ac:dyDescent="0.25">
      <c r="A19" s="6" t="str">
        <f t="shared" si="0"/>
        <v> ORI 125 </v>
      </c>
      <c r="B19" s="10" t="str">
        <f t="shared" si="1"/>
        <v>I</v>
      </c>
      <c r="C19" s="6">
        <f t="shared" si="2"/>
        <v>41057.493999999999</v>
      </c>
      <c r="D19" s="8" t="str">
        <f t="shared" si="3"/>
        <v>vis</v>
      </c>
      <c r="E19" s="30" t="e">
        <f>VLOOKUP(C19,#REF!,3,FALSE)</f>
        <v>#REF!</v>
      </c>
      <c r="F19" s="10" t="s">
        <v>189</v>
      </c>
      <c r="G19" s="8" t="str">
        <f t="shared" si="4"/>
        <v>41057.494</v>
      </c>
      <c r="H19" s="6">
        <f t="shared" si="5"/>
        <v>-1210</v>
      </c>
      <c r="I19" s="31" t="s">
        <v>510</v>
      </c>
      <c r="J19" s="32" t="s">
        <v>511</v>
      </c>
      <c r="K19" s="31">
        <v>-1210</v>
      </c>
      <c r="L19" s="31" t="s">
        <v>512</v>
      </c>
      <c r="M19" s="32" t="s">
        <v>203</v>
      </c>
      <c r="N19" s="32"/>
      <c r="O19" s="33" t="s">
        <v>478</v>
      </c>
      <c r="P19" s="33" t="s">
        <v>513</v>
      </c>
    </row>
    <row r="20" spans="1:16" ht="12.75" customHeight="1" thickBot="1" x14ac:dyDescent="0.25">
      <c r="A20" s="6" t="str">
        <f t="shared" si="0"/>
        <v> ORI 125 </v>
      </c>
      <c r="B20" s="10" t="str">
        <f t="shared" si="1"/>
        <v>I</v>
      </c>
      <c r="C20" s="6">
        <f t="shared" si="2"/>
        <v>41091.468000000001</v>
      </c>
      <c r="D20" s="8" t="str">
        <f t="shared" si="3"/>
        <v>vis</v>
      </c>
      <c r="E20" s="30" t="e">
        <f>VLOOKUP(C20,#REF!,3,FALSE)</f>
        <v>#REF!</v>
      </c>
      <c r="F20" s="10" t="s">
        <v>189</v>
      </c>
      <c r="G20" s="8" t="str">
        <f t="shared" si="4"/>
        <v>41091.468</v>
      </c>
      <c r="H20" s="6">
        <f t="shared" si="5"/>
        <v>-1198</v>
      </c>
      <c r="I20" s="31" t="s">
        <v>518</v>
      </c>
      <c r="J20" s="32" t="s">
        <v>519</v>
      </c>
      <c r="K20" s="31">
        <v>-1198</v>
      </c>
      <c r="L20" s="31" t="s">
        <v>520</v>
      </c>
      <c r="M20" s="32" t="s">
        <v>203</v>
      </c>
      <c r="N20" s="32"/>
      <c r="O20" s="33" t="s">
        <v>478</v>
      </c>
      <c r="P20" s="33" t="s">
        <v>513</v>
      </c>
    </row>
    <row r="21" spans="1:16" ht="12.75" customHeight="1" thickBot="1" x14ac:dyDescent="0.25">
      <c r="A21" s="6" t="str">
        <f t="shared" si="0"/>
        <v> ORI 126 </v>
      </c>
      <c r="B21" s="10" t="str">
        <f t="shared" si="1"/>
        <v>I</v>
      </c>
      <c r="C21" s="6">
        <f t="shared" si="2"/>
        <v>41159.419000000002</v>
      </c>
      <c r="D21" s="8" t="str">
        <f t="shared" si="3"/>
        <v>vis</v>
      </c>
      <c r="E21" s="30" t="e">
        <f>VLOOKUP(C21,#REF!,3,FALSE)</f>
        <v>#REF!</v>
      </c>
      <c r="F21" s="10" t="s">
        <v>189</v>
      </c>
      <c r="G21" s="8" t="str">
        <f t="shared" si="4"/>
        <v>41159.419</v>
      </c>
      <c r="H21" s="6">
        <f t="shared" si="5"/>
        <v>-1174</v>
      </c>
      <c r="I21" s="31" t="s">
        <v>521</v>
      </c>
      <c r="J21" s="32" t="s">
        <v>522</v>
      </c>
      <c r="K21" s="31">
        <v>-1174</v>
      </c>
      <c r="L21" s="31" t="s">
        <v>508</v>
      </c>
      <c r="M21" s="32" t="s">
        <v>203</v>
      </c>
      <c r="N21" s="32"/>
      <c r="O21" s="33" t="s">
        <v>523</v>
      </c>
      <c r="P21" s="33" t="s">
        <v>524</v>
      </c>
    </row>
    <row r="22" spans="1:16" ht="12.75" customHeight="1" thickBot="1" x14ac:dyDescent="0.25">
      <c r="A22" s="6" t="str">
        <f t="shared" si="0"/>
        <v> ORI 126 </v>
      </c>
      <c r="B22" s="10" t="str">
        <f t="shared" si="1"/>
        <v>I</v>
      </c>
      <c r="C22" s="6">
        <f t="shared" si="2"/>
        <v>41159.425000000003</v>
      </c>
      <c r="D22" s="8" t="str">
        <f t="shared" si="3"/>
        <v>vis</v>
      </c>
      <c r="E22" s="30" t="e">
        <f>VLOOKUP(C22,#REF!,3,FALSE)</f>
        <v>#REF!</v>
      </c>
      <c r="F22" s="10" t="s">
        <v>189</v>
      </c>
      <c r="G22" s="8" t="str">
        <f t="shared" si="4"/>
        <v>41159.425</v>
      </c>
      <c r="H22" s="6">
        <f t="shared" si="5"/>
        <v>-1174</v>
      </c>
      <c r="I22" s="31" t="s">
        <v>525</v>
      </c>
      <c r="J22" s="32" t="s">
        <v>526</v>
      </c>
      <c r="K22" s="31">
        <v>-1174</v>
      </c>
      <c r="L22" s="31" t="s">
        <v>489</v>
      </c>
      <c r="M22" s="32" t="s">
        <v>203</v>
      </c>
      <c r="N22" s="32"/>
      <c r="O22" s="33" t="s">
        <v>478</v>
      </c>
      <c r="P22" s="33" t="s">
        <v>524</v>
      </c>
    </row>
    <row r="23" spans="1:16" ht="12.75" customHeight="1" thickBot="1" x14ac:dyDescent="0.25">
      <c r="A23" s="6" t="str">
        <f t="shared" si="0"/>
        <v> ORI 129 </v>
      </c>
      <c r="B23" s="10" t="str">
        <f t="shared" si="1"/>
        <v>I</v>
      </c>
      <c r="C23" s="6">
        <f t="shared" si="2"/>
        <v>41193.396000000001</v>
      </c>
      <c r="D23" s="8" t="str">
        <f t="shared" si="3"/>
        <v>vis</v>
      </c>
      <c r="E23" s="30" t="e">
        <f>VLOOKUP(C23,#REF!,3,FALSE)</f>
        <v>#REF!</v>
      </c>
      <c r="F23" s="10" t="s">
        <v>189</v>
      </c>
      <c r="G23" s="8" t="str">
        <f t="shared" si="4"/>
        <v>41193.396</v>
      </c>
      <c r="H23" s="6">
        <f t="shared" si="5"/>
        <v>-1162</v>
      </c>
      <c r="I23" s="31" t="s">
        <v>527</v>
      </c>
      <c r="J23" s="32" t="s">
        <v>528</v>
      </c>
      <c r="K23" s="31">
        <v>-1162</v>
      </c>
      <c r="L23" s="31" t="s">
        <v>485</v>
      </c>
      <c r="M23" s="32" t="s">
        <v>203</v>
      </c>
      <c r="N23" s="32"/>
      <c r="O23" s="33" t="s">
        <v>478</v>
      </c>
      <c r="P23" s="33" t="s">
        <v>529</v>
      </c>
    </row>
    <row r="24" spans="1:16" ht="12.75" customHeight="1" thickBot="1" x14ac:dyDescent="0.25">
      <c r="A24" s="6" t="str">
        <f t="shared" si="0"/>
        <v> ORI 129 </v>
      </c>
      <c r="B24" s="10" t="str">
        <f t="shared" si="1"/>
        <v>I</v>
      </c>
      <c r="C24" s="6">
        <f t="shared" si="2"/>
        <v>41210.387999999999</v>
      </c>
      <c r="D24" s="8" t="str">
        <f t="shared" si="3"/>
        <v>vis</v>
      </c>
      <c r="E24" s="30" t="e">
        <f>VLOOKUP(C24,#REF!,3,FALSE)</f>
        <v>#REF!</v>
      </c>
      <c r="F24" s="10" t="s">
        <v>189</v>
      </c>
      <c r="G24" s="8" t="str">
        <f t="shared" si="4"/>
        <v>41210.388</v>
      </c>
      <c r="H24" s="6">
        <f t="shared" si="5"/>
        <v>-1156</v>
      </c>
      <c r="I24" s="31" t="s">
        <v>530</v>
      </c>
      <c r="J24" s="32" t="s">
        <v>531</v>
      </c>
      <c r="K24" s="31">
        <v>-1156</v>
      </c>
      <c r="L24" s="31" t="s">
        <v>489</v>
      </c>
      <c r="M24" s="32" t="s">
        <v>203</v>
      </c>
      <c r="N24" s="32"/>
      <c r="O24" s="33" t="s">
        <v>478</v>
      </c>
      <c r="P24" s="33" t="s">
        <v>529</v>
      </c>
    </row>
    <row r="25" spans="1:16" ht="12.75" customHeight="1" thickBot="1" x14ac:dyDescent="0.25">
      <c r="A25" s="6" t="str">
        <f t="shared" si="0"/>
        <v> ORI 129 </v>
      </c>
      <c r="B25" s="10" t="str">
        <f t="shared" si="1"/>
        <v>I</v>
      </c>
      <c r="C25" s="6">
        <f t="shared" si="2"/>
        <v>41227.370999999999</v>
      </c>
      <c r="D25" s="8" t="str">
        <f t="shared" si="3"/>
        <v>vis</v>
      </c>
      <c r="E25" s="30" t="e">
        <f>VLOOKUP(C25,#REF!,3,FALSE)</f>
        <v>#REF!</v>
      </c>
      <c r="F25" s="10" t="s">
        <v>189</v>
      </c>
      <c r="G25" s="8" t="str">
        <f t="shared" si="4"/>
        <v>41227.371</v>
      </c>
      <c r="H25" s="6">
        <f t="shared" si="5"/>
        <v>-1150</v>
      </c>
      <c r="I25" s="31" t="s">
        <v>532</v>
      </c>
      <c r="J25" s="32" t="s">
        <v>533</v>
      </c>
      <c r="K25" s="31">
        <v>-1150</v>
      </c>
      <c r="L25" s="31" t="s">
        <v>534</v>
      </c>
      <c r="M25" s="32" t="s">
        <v>203</v>
      </c>
      <c r="N25" s="32"/>
      <c r="O25" s="33" t="s">
        <v>478</v>
      </c>
      <c r="P25" s="33" t="s">
        <v>529</v>
      </c>
    </row>
    <row r="26" spans="1:16" ht="12.75" customHeight="1" thickBot="1" x14ac:dyDescent="0.25">
      <c r="A26" s="6" t="str">
        <f t="shared" si="0"/>
        <v> BBS 1 </v>
      </c>
      <c r="B26" s="10" t="str">
        <f t="shared" si="1"/>
        <v>I</v>
      </c>
      <c r="C26" s="6">
        <f t="shared" si="2"/>
        <v>41261.35</v>
      </c>
      <c r="D26" s="8" t="str">
        <f t="shared" si="3"/>
        <v>vis</v>
      </c>
      <c r="E26" s="30" t="e">
        <f>VLOOKUP(C26,#REF!,3,FALSE)</f>
        <v>#REF!</v>
      </c>
      <c r="F26" s="10" t="s">
        <v>189</v>
      </c>
      <c r="G26" s="8" t="str">
        <f t="shared" si="4"/>
        <v>41261.350</v>
      </c>
      <c r="H26" s="6">
        <f t="shared" si="5"/>
        <v>-1138</v>
      </c>
      <c r="I26" s="31" t="s">
        <v>535</v>
      </c>
      <c r="J26" s="32" t="s">
        <v>536</v>
      </c>
      <c r="K26" s="31">
        <v>-1138</v>
      </c>
      <c r="L26" s="31" t="s">
        <v>516</v>
      </c>
      <c r="M26" s="32" t="s">
        <v>203</v>
      </c>
      <c r="N26" s="32"/>
      <c r="O26" s="33" t="s">
        <v>478</v>
      </c>
      <c r="P26" s="33" t="s">
        <v>537</v>
      </c>
    </row>
    <row r="27" spans="1:16" ht="12.75" customHeight="1" thickBot="1" x14ac:dyDescent="0.25">
      <c r="A27" s="6" t="str">
        <f t="shared" si="0"/>
        <v> BBS 3 </v>
      </c>
      <c r="B27" s="10" t="str">
        <f t="shared" si="1"/>
        <v>I</v>
      </c>
      <c r="C27" s="6">
        <f t="shared" si="2"/>
        <v>41411.406000000003</v>
      </c>
      <c r="D27" s="8" t="str">
        <f t="shared" si="3"/>
        <v>vis</v>
      </c>
      <c r="E27" s="30" t="e">
        <f>VLOOKUP(C27,#REF!,3,FALSE)</f>
        <v>#REF!</v>
      </c>
      <c r="F27" s="10" t="s">
        <v>189</v>
      </c>
      <c r="G27" s="8" t="str">
        <f t="shared" si="4"/>
        <v>41411.406</v>
      </c>
      <c r="H27" s="6">
        <f t="shared" si="5"/>
        <v>-1085</v>
      </c>
      <c r="I27" s="31" t="s">
        <v>538</v>
      </c>
      <c r="J27" s="32" t="s">
        <v>539</v>
      </c>
      <c r="K27" s="31">
        <v>-1085</v>
      </c>
      <c r="L27" s="31" t="s">
        <v>508</v>
      </c>
      <c r="M27" s="32" t="s">
        <v>203</v>
      </c>
      <c r="N27" s="32"/>
      <c r="O27" s="33" t="s">
        <v>478</v>
      </c>
      <c r="P27" s="33" t="s">
        <v>540</v>
      </c>
    </row>
    <row r="28" spans="1:16" ht="12.75" customHeight="1" thickBot="1" x14ac:dyDescent="0.25">
      <c r="A28" s="6" t="str">
        <f t="shared" si="0"/>
        <v> BBS 5 </v>
      </c>
      <c r="B28" s="10" t="str">
        <f t="shared" si="1"/>
        <v>I</v>
      </c>
      <c r="C28" s="6">
        <f t="shared" si="2"/>
        <v>41561.468999999997</v>
      </c>
      <c r="D28" s="8" t="str">
        <f t="shared" si="3"/>
        <v>vis</v>
      </c>
      <c r="E28" s="30" t="e">
        <f>VLOOKUP(C28,#REF!,3,FALSE)</f>
        <v>#REF!</v>
      </c>
      <c r="F28" s="10" t="s">
        <v>189</v>
      </c>
      <c r="G28" s="8" t="str">
        <f t="shared" si="4"/>
        <v>41561.469</v>
      </c>
      <c r="H28" s="6">
        <f t="shared" si="5"/>
        <v>-1032</v>
      </c>
      <c r="I28" s="31" t="s">
        <v>541</v>
      </c>
      <c r="J28" s="32" t="s">
        <v>542</v>
      </c>
      <c r="K28" s="31">
        <v>-1032</v>
      </c>
      <c r="L28" s="31" t="s">
        <v>512</v>
      </c>
      <c r="M28" s="32" t="s">
        <v>203</v>
      </c>
      <c r="N28" s="32"/>
      <c r="O28" s="33" t="s">
        <v>478</v>
      </c>
      <c r="P28" s="33" t="s">
        <v>543</v>
      </c>
    </row>
    <row r="29" spans="1:16" ht="12.75" customHeight="1" thickBot="1" x14ac:dyDescent="0.25">
      <c r="A29" s="6" t="str">
        <f t="shared" si="0"/>
        <v> BBS 6 </v>
      </c>
      <c r="B29" s="10" t="str">
        <f t="shared" si="1"/>
        <v>I</v>
      </c>
      <c r="C29" s="6">
        <f t="shared" si="2"/>
        <v>41595.438999999998</v>
      </c>
      <c r="D29" s="8" t="str">
        <f t="shared" si="3"/>
        <v>vis</v>
      </c>
      <c r="E29" s="30" t="e">
        <f>VLOOKUP(C29,#REF!,3,FALSE)</f>
        <v>#REF!</v>
      </c>
      <c r="F29" s="10" t="s">
        <v>189</v>
      </c>
      <c r="G29" s="8" t="str">
        <f t="shared" si="4"/>
        <v>41595.439</v>
      </c>
      <c r="H29" s="6">
        <f t="shared" si="5"/>
        <v>-1020</v>
      </c>
      <c r="I29" s="31" t="s">
        <v>544</v>
      </c>
      <c r="J29" s="32" t="s">
        <v>545</v>
      </c>
      <c r="K29" s="31">
        <v>-1020</v>
      </c>
      <c r="L29" s="31" t="s">
        <v>546</v>
      </c>
      <c r="M29" s="32" t="s">
        <v>203</v>
      </c>
      <c r="N29" s="32"/>
      <c r="O29" s="33" t="s">
        <v>478</v>
      </c>
      <c r="P29" s="33" t="s">
        <v>547</v>
      </c>
    </row>
    <row r="30" spans="1:16" ht="12.75" customHeight="1" thickBot="1" x14ac:dyDescent="0.25">
      <c r="A30" s="6" t="str">
        <f t="shared" si="0"/>
        <v> BBS 8 </v>
      </c>
      <c r="B30" s="10" t="str">
        <f t="shared" si="1"/>
        <v>I</v>
      </c>
      <c r="C30" s="6">
        <f t="shared" si="2"/>
        <v>41742.667999999998</v>
      </c>
      <c r="D30" s="8" t="str">
        <f t="shared" si="3"/>
        <v>vis</v>
      </c>
      <c r="E30" s="30" t="e">
        <f>VLOOKUP(C30,#REF!,3,FALSE)</f>
        <v>#REF!</v>
      </c>
      <c r="F30" s="10" t="s">
        <v>189</v>
      </c>
      <c r="G30" s="8" t="str">
        <f t="shared" si="4"/>
        <v>41742.668</v>
      </c>
      <c r="H30" s="6">
        <f t="shared" si="5"/>
        <v>-968</v>
      </c>
      <c r="I30" s="31" t="s">
        <v>548</v>
      </c>
      <c r="J30" s="32" t="s">
        <v>549</v>
      </c>
      <c r="K30" s="31">
        <v>-968</v>
      </c>
      <c r="L30" s="31" t="s">
        <v>546</v>
      </c>
      <c r="M30" s="32" t="s">
        <v>203</v>
      </c>
      <c r="N30" s="32"/>
      <c r="O30" s="33" t="s">
        <v>550</v>
      </c>
      <c r="P30" s="33" t="s">
        <v>551</v>
      </c>
    </row>
    <row r="31" spans="1:16" ht="12.75" customHeight="1" thickBot="1" x14ac:dyDescent="0.25">
      <c r="A31" s="6" t="str">
        <f t="shared" si="0"/>
        <v> BBS 10 </v>
      </c>
      <c r="B31" s="10" t="str">
        <f t="shared" si="1"/>
        <v>I</v>
      </c>
      <c r="C31" s="6">
        <f t="shared" si="2"/>
        <v>41895.561000000002</v>
      </c>
      <c r="D31" s="8" t="str">
        <f t="shared" si="3"/>
        <v>vis</v>
      </c>
      <c r="E31" s="30" t="e">
        <f>VLOOKUP(C31,#REF!,3,FALSE)</f>
        <v>#REF!</v>
      </c>
      <c r="F31" s="10" t="s">
        <v>189</v>
      </c>
      <c r="G31" s="8" t="str">
        <f t="shared" si="4"/>
        <v>41895.561</v>
      </c>
      <c r="H31" s="6">
        <f t="shared" si="5"/>
        <v>-914</v>
      </c>
      <c r="I31" s="31" t="s">
        <v>557</v>
      </c>
      <c r="J31" s="32" t="s">
        <v>558</v>
      </c>
      <c r="K31" s="31">
        <v>-914</v>
      </c>
      <c r="L31" s="31" t="s">
        <v>494</v>
      </c>
      <c r="M31" s="32" t="s">
        <v>203</v>
      </c>
      <c r="N31" s="32"/>
      <c r="O31" s="33" t="s">
        <v>478</v>
      </c>
      <c r="P31" s="33" t="s">
        <v>559</v>
      </c>
    </row>
    <row r="32" spans="1:16" ht="12.75" customHeight="1" thickBot="1" x14ac:dyDescent="0.25">
      <c r="A32" s="6" t="str">
        <f t="shared" si="0"/>
        <v> BBS 11 </v>
      </c>
      <c r="B32" s="10" t="str">
        <f t="shared" si="1"/>
        <v>I</v>
      </c>
      <c r="C32" s="6">
        <f t="shared" si="2"/>
        <v>41932.370999999999</v>
      </c>
      <c r="D32" s="8" t="str">
        <f t="shared" si="3"/>
        <v>vis</v>
      </c>
      <c r="E32" s="30" t="e">
        <f>VLOOKUP(C32,#REF!,3,FALSE)</f>
        <v>#REF!</v>
      </c>
      <c r="F32" s="10" t="s">
        <v>189</v>
      </c>
      <c r="G32" s="8" t="str">
        <f t="shared" si="4"/>
        <v>41932.371</v>
      </c>
      <c r="H32" s="6">
        <f t="shared" si="5"/>
        <v>-901</v>
      </c>
      <c r="I32" s="31" t="s">
        <v>560</v>
      </c>
      <c r="J32" s="32" t="s">
        <v>561</v>
      </c>
      <c r="K32" s="31">
        <v>-901</v>
      </c>
      <c r="L32" s="31" t="s">
        <v>485</v>
      </c>
      <c r="M32" s="32" t="s">
        <v>203</v>
      </c>
      <c r="N32" s="32"/>
      <c r="O32" s="33" t="s">
        <v>478</v>
      </c>
      <c r="P32" s="33" t="s">
        <v>562</v>
      </c>
    </row>
    <row r="33" spans="1:16" ht="12.75" customHeight="1" thickBot="1" x14ac:dyDescent="0.25">
      <c r="A33" s="6" t="str">
        <f t="shared" si="0"/>
        <v> BBS 17 </v>
      </c>
      <c r="B33" s="10" t="str">
        <f t="shared" si="1"/>
        <v>I</v>
      </c>
      <c r="C33" s="6">
        <f t="shared" si="2"/>
        <v>42266.464</v>
      </c>
      <c r="D33" s="8" t="str">
        <f t="shared" si="3"/>
        <v>vis</v>
      </c>
      <c r="E33" s="30" t="e">
        <f>VLOOKUP(C33,#REF!,3,FALSE)</f>
        <v>#REF!</v>
      </c>
      <c r="F33" s="10" t="s">
        <v>189</v>
      </c>
      <c r="G33" s="8" t="str">
        <f t="shared" si="4"/>
        <v>42266.464</v>
      </c>
      <c r="H33" s="6">
        <f t="shared" si="5"/>
        <v>-783</v>
      </c>
      <c r="I33" s="31" t="s">
        <v>563</v>
      </c>
      <c r="J33" s="32" t="s">
        <v>564</v>
      </c>
      <c r="K33" s="31">
        <v>-783</v>
      </c>
      <c r="L33" s="31" t="s">
        <v>494</v>
      </c>
      <c r="M33" s="32" t="s">
        <v>203</v>
      </c>
      <c r="N33" s="32"/>
      <c r="O33" s="33" t="s">
        <v>478</v>
      </c>
      <c r="P33" s="33" t="s">
        <v>565</v>
      </c>
    </row>
    <row r="34" spans="1:16" ht="12.75" customHeight="1" thickBot="1" x14ac:dyDescent="0.25">
      <c r="A34" s="6" t="str">
        <f t="shared" si="0"/>
        <v> BBS 19 </v>
      </c>
      <c r="B34" s="10" t="str">
        <f t="shared" si="1"/>
        <v>I</v>
      </c>
      <c r="C34" s="6">
        <f t="shared" si="2"/>
        <v>42402.37</v>
      </c>
      <c r="D34" s="8" t="str">
        <f t="shared" si="3"/>
        <v>vis</v>
      </c>
      <c r="E34" s="30" t="e">
        <f>VLOOKUP(C34,#REF!,3,FALSE)</f>
        <v>#REF!</v>
      </c>
      <c r="F34" s="10" t="s">
        <v>189</v>
      </c>
      <c r="G34" s="8" t="str">
        <f t="shared" si="4"/>
        <v>42402.370</v>
      </c>
      <c r="H34" s="6">
        <f t="shared" si="5"/>
        <v>-735</v>
      </c>
      <c r="I34" s="31" t="s">
        <v>566</v>
      </c>
      <c r="J34" s="32" t="s">
        <v>567</v>
      </c>
      <c r="K34" s="31">
        <v>-735</v>
      </c>
      <c r="L34" s="31" t="s">
        <v>520</v>
      </c>
      <c r="M34" s="32" t="s">
        <v>203</v>
      </c>
      <c r="N34" s="32"/>
      <c r="O34" s="33" t="s">
        <v>523</v>
      </c>
      <c r="P34" s="33" t="s">
        <v>568</v>
      </c>
    </row>
    <row r="35" spans="1:16" ht="12.75" customHeight="1" thickBot="1" x14ac:dyDescent="0.25">
      <c r="A35" s="6" t="str">
        <f t="shared" si="0"/>
        <v> BBS 19 </v>
      </c>
      <c r="B35" s="10" t="str">
        <f t="shared" si="1"/>
        <v>I</v>
      </c>
      <c r="C35" s="6">
        <f t="shared" si="2"/>
        <v>42402.373</v>
      </c>
      <c r="D35" s="8" t="str">
        <f t="shared" si="3"/>
        <v>vis</v>
      </c>
      <c r="E35" s="30" t="e">
        <f>VLOOKUP(C35,#REF!,3,FALSE)</f>
        <v>#REF!</v>
      </c>
      <c r="F35" s="10" t="s">
        <v>189</v>
      </c>
      <c r="G35" s="8" t="str">
        <f t="shared" si="4"/>
        <v>42402.373</v>
      </c>
      <c r="H35" s="6">
        <f t="shared" si="5"/>
        <v>-735</v>
      </c>
      <c r="I35" s="31" t="s">
        <v>569</v>
      </c>
      <c r="J35" s="32" t="s">
        <v>570</v>
      </c>
      <c r="K35" s="31">
        <v>-735</v>
      </c>
      <c r="L35" s="31" t="s">
        <v>516</v>
      </c>
      <c r="M35" s="32" t="s">
        <v>203</v>
      </c>
      <c r="N35" s="32"/>
      <c r="O35" s="33" t="s">
        <v>550</v>
      </c>
      <c r="P35" s="33" t="s">
        <v>568</v>
      </c>
    </row>
    <row r="36" spans="1:16" ht="12.75" customHeight="1" thickBot="1" x14ac:dyDescent="0.25">
      <c r="A36" s="6" t="str">
        <f t="shared" si="0"/>
        <v> BBS 22 </v>
      </c>
      <c r="B36" s="10" t="str">
        <f t="shared" si="1"/>
        <v>I</v>
      </c>
      <c r="C36" s="6">
        <f t="shared" si="2"/>
        <v>42535.44</v>
      </c>
      <c r="D36" s="8" t="str">
        <f t="shared" si="3"/>
        <v>vis</v>
      </c>
      <c r="E36" s="30" t="e">
        <f>VLOOKUP(C36,#REF!,3,FALSE)</f>
        <v>#REF!</v>
      </c>
      <c r="F36" s="10" t="s">
        <v>189</v>
      </c>
      <c r="G36" s="8" t="str">
        <f t="shared" si="4"/>
        <v>42535.440</v>
      </c>
      <c r="H36" s="6">
        <f t="shared" si="5"/>
        <v>-688</v>
      </c>
      <c r="I36" s="31" t="s">
        <v>571</v>
      </c>
      <c r="J36" s="32" t="s">
        <v>572</v>
      </c>
      <c r="K36" s="31">
        <v>-688</v>
      </c>
      <c r="L36" s="31" t="s">
        <v>494</v>
      </c>
      <c r="M36" s="32" t="s">
        <v>203</v>
      </c>
      <c r="N36" s="32"/>
      <c r="O36" s="33" t="s">
        <v>478</v>
      </c>
      <c r="P36" s="33" t="s">
        <v>573</v>
      </c>
    </row>
    <row r="37" spans="1:16" ht="12.75" customHeight="1" thickBot="1" x14ac:dyDescent="0.25">
      <c r="A37" s="6" t="str">
        <f t="shared" si="0"/>
        <v> BBS 23 </v>
      </c>
      <c r="B37" s="10" t="str">
        <f t="shared" si="1"/>
        <v>I</v>
      </c>
      <c r="C37" s="6">
        <f t="shared" si="2"/>
        <v>42569.42</v>
      </c>
      <c r="D37" s="8" t="str">
        <f t="shared" si="3"/>
        <v>vis</v>
      </c>
      <c r="E37" s="30" t="e">
        <f>VLOOKUP(C37,#REF!,3,FALSE)</f>
        <v>#REF!</v>
      </c>
      <c r="F37" s="10" t="s">
        <v>189</v>
      </c>
      <c r="G37" s="8" t="str">
        <f t="shared" si="4"/>
        <v>42569.420</v>
      </c>
      <c r="H37" s="6">
        <f t="shared" si="5"/>
        <v>-676</v>
      </c>
      <c r="I37" s="31" t="s">
        <v>574</v>
      </c>
      <c r="J37" s="32" t="s">
        <v>575</v>
      </c>
      <c r="K37" s="31">
        <v>-676</v>
      </c>
      <c r="L37" s="31" t="s">
        <v>512</v>
      </c>
      <c r="M37" s="32" t="s">
        <v>203</v>
      </c>
      <c r="N37" s="32"/>
      <c r="O37" s="33" t="s">
        <v>478</v>
      </c>
      <c r="P37" s="33" t="s">
        <v>576</v>
      </c>
    </row>
    <row r="38" spans="1:16" ht="12.75" customHeight="1" thickBot="1" x14ac:dyDescent="0.25">
      <c r="A38" s="6" t="str">
        <f t="shared" si="0"/>
        <v> BBS 24 </v>
      </c>
      <c r="B38" s="10" t="str">
        <f t="shared" si="1"/>
        <v>I</v>
      </c>
      <c r="C38" s="6">
        <f t="shared" si="2"/>
        <v>42688.332999999999</v>
      </c>
      <c r="D38" s="8" t="str">
        <f t="shared" si="3"/>
        <v>vis</v>
      </c>
      <c r="E38" s="30" t="e">
        <f>VLOOKUP(C38,#REF!,3,FALSE)</f>
        <v>#REF!</v>
      </c>
      <c r="F38" s="10" t="s">
        <v>189</v>
      </c>
      <c r="G38" s="8" t="str">
        <f t="shared" si="4"/>
        <v>42688.333</v>
      </c>
      <c r="H38" s="6">
        <f t="shared" si="5"/>
        <v>-634</v>
      </c>
      <c r="I38" s="31" t="s">
        <v>577</v>
      </c>
      <c r="J38" s="32" t="s">
        <v>578</v>
      </c>
      <c r="K38" s="31">
        <v>-634</v>
      </c>
      <c r="L38" s="31" t="s">
        <v>534</v>
      </c>
      <c r="M38" s="32" t="s">
        <v>203</v>
      </c>
      <c r="N38" s="32"/>
      <c r="O38" s="33" t="s">
        <v>478</v>
      </c>
      <c r="P38" s="33" t="s">
        <v>579</v>
      </c>
    </row>
    <row r="39" spans="1:16" ht="12.75" customHeight="1" thickBot="1" x14ac:dyDescent="0.25">
      <c r="A39" s="6" t="str">
        <f t="shared" si="0"/>
        <v>BAVM 29 </v>
      </c>
      <c r="B39" s="10" t="str">
        <f t="shared" si="1"/>
        <v>I</v>
      </c>
      <c r="C39" s="6">
        <f t="shared" si="2"/>
        <v>42739.298999999999</v>
      </c>
      <c r="D39" s="8" t="str">
        <f t="shared" si="3"/>
        <v>vis</v>
      </c>
      <c r="E39" s="30" t="e">
        <f>VLOOKUP(C39,#REF!,3,FALSE)</f>
        <v>#REF!</v>
      </c>
      <c r="F39" s="10" t="s">
        <v>189</v>
      </c>
      <c r="G39" s="8" t="str">
        <f t="shared" si="4"/>
        <v>42739.299</v>
      </c>
      <c r="H39" s="6">
        <f t="shared" si="5"/>
        <v>-616</v>
      </c>
      <c r="I39" s="31" t="s">
        <v>580</v>
      </c>
      <c r="J39" s="32" t="s">
        <v>581</v>
      </c>
      <c r="K39" s="31">
        <v>-616</v>
      </c>
      <c r="L39" s="31" t="s">
        <v>512</v>
      </c>
      <c r="M39" s="32" t="s">
        <v>203</v>
      </c>
      <c r="N39" s="32"/>
      <c r="O39" s="33" t="s">
        <v>450</v>
      </c>
      <c r="P39" s="34" t="s">
        <v>582</v>
      </c>
    </row>
    <row r="40" spans="1:16" ht="12.75" customHeight="1" thickBot="1" x14ac:dyDescent="0.25">
      <c r="A40" s="6" t="str">
        <f t="shared" si="0"/>
        <v> BBS 27 </v>
      </c>
      <c r="B40" s="10" t="str">
        <f t="shared" si="1"/>
        <v>I</v>
      </c>
      <c r="C40" s="6">
        <f t="shared" si="2"/>
        <v>42886.517999999996</v>
      </c>
      <c r="D40" s="8" t="str">
        <f t="shared" si="3"/>
        <v>vis</v>
      </c>
      <c r="E40" s="30" t="e">
        <f>VLOOKUP(C40,#REF!,3,FALSE)</f>
        <v>#REF!</v>
      </c>
      <c r="F40" s="10" t="s">
        <v>189</v>
      </c>
      <c r="G40" s="8" t="str">
        <f t="shared" si="4"/>
        <v>42886.518</v>
      </c>
      <c r="H40" s="6">
        <f t="shared" si="5"/>
        <v>-564</v>
      </c>
      <c r="I40" s="31" t="s">
        <v>583</v>
      </c>
      <c r="J40" s="32" t="s">
        <v>584</v>
      </c>
      <c r="K40" s="31">
        <v>-564</v>
      </c>
      <c r="L40" s="31" t="s">
        <v>585</v>
      </c>
      <c r="M40" s="32" t="s">
        <v>203</v>
      </c>
      <c r="N40" s="32"/>
      <c r="O40" s="33" t="s">
        <v>478</v>
      </c>
      <c r="P40" s="33" t="s">
        <v>586</v>
      </c>
    </row>
    <row r="41" spans="1:16" ht="12.75" customHeight="1" thickBot="1" x14ac:dyDescent="0.25">
      <c r="A41" s="6" t="str">
        <f t="shared" si="0"/>
        <v> BBS 32 </v>
      </c>
      <c r="B41" s="10" t="str">
        <f t="shared" si="1"/>
        <v>I</v>
      </c>
      <c r="C41" s="6">
        <f t="shared" si="2"/>
        <v>43203.64</v>
      </c>
      <c r="D41" s="8" t="str">
        <f t="shared" si="3"/>
        <v>vis</v>
      </c>
      <c r="E41" s="30" t="e">
        <f>VLOOKUP(C41,#REF!,3,FALSE)</f>
        <v>#REF!</v>
      </c>
      <c r="F41" s="10" t="s">
        <v>189</v>
      </c>
      <c r="G41" s="8" t="str">
        <f t="shared" si="4"/>
        <v>43203.640</v>
      </c>
      <c r="H41" s="6">
        <f t="shared" si="5"/>
        <v>-452</v>
      </c>
      <c r="I41" s="31" t="s">
        <v>587</v>
      </c>
      <c r="J41" s="32" t="s">
        <v>588</v>
      </c>
      <c r="K41" s="31">
        <v>-452</v>
      </c>
      <c r="L41" s="31" t="s">
        <v>589</v>
      </c>
      <c r="M41" s="32" t="s">
        <v>203</v>
      </c>
      <c r="N41" s="32"/>
      <c r="O41" s="33" t="s">
        <v>550</v>
      </c>
      <c r="P41" s="33" t="s">
        <v>590</v>
      </c>
    </row>
    <row r="42" spans="1:16" ht="12.75" customHeight="1" thickBot="1" x14ac:dyDescent="0.25">
      <c r="A42" s="6" t="str">
        <f t="shared" si="0"/>
        <v> BBS 37 </v>
      </c>
      <c r="B42" s="10" t="str">
        <f t="shared" si="1"/>
        <v>I</v>
      </c>
      <c r="C42" s="6">
        <f t="shared" si="2"/>
        <v>43659.476000000002</v>
      </c>
      <c r="D42" s="8" t="str">
        <f t="shared" si="3"/>
        <v>vis</v>
      </c>
      <c r="E42" s="30" t="e">
        <f>VLOOKUP(C42,#REF!,3,FALSE)</f>
        <v>#REF!</v>
      </c>
      <c r="F42" s="10" t="s">
        <v>189</v>
      </c>
      <c r="G42" s="8" t="str">
        <f t="shared" si="4"/>
        <v>43659.476</v>
      </c>
      <c r="H42" s="6">
        <f t="shared" si="5"/>
        <v>-291</v>
      </c>
      <c r="I42" s="31" t="s">
        <v>591</v>
      </c>
      <c r="J42" s="32" t="s">
        <v>592</v>
      </c>
      <c r="K42" s="31">
        <v>-291</v>
      </c>
      <c r="L42" s="31" t="s">
        <v>534</v>
      </c>
      <c r="M42" s="32" t="s">
        <v>203</v>
      </c>
      <c r="N42" s="32"/>
      <c r="O42" s="33" t="s">
        <v>478</v>
      </c>
      <c r="P42" s="33" t="s">
        <v>593</v>
      </c>
    </row>
    <row r="43" spans="1:16" ht="12.75" customHeight="1" thickBot="1" x14ac:dyDescent="0.25">
      <c r="A43" s="6" t="str">
        <f t="shared" si="0"/>
        <v> BRNO 23 </v>
      </c>
      <c r="B43" s="10" t="str">
        <f t="shared" si="1"/>
        <v>I</v>
      </c>
      <c r="C43" s="6">
        <f t="shared" si="2"/>
        <v>43727.434000000001</v>
      </c>
      <c r="D43" s="8" t="str">
        <f t="shared" si="3"/>
        <v>vis</v>
      </c>
      <c r="E43" s="30" t="e">
        <f>VLOOKUP(C43,#REF!,3,FALSE)</f>
        <v>#REF!</v>
      </c>
      <c r="F43" s="10" t="s">
        <v>189</v>
      </c>
      <c r="G43" s="8" t="str">
        <f t="shared" si="4"/>
        <v>43727.434</v>
      </c>
      <c r="H43" s="6">
        <f t="shared" si="5"/>
        <v>-267</v>
      </c>
      <c r="I43" s="31" t="s">
        <v>594</v>
      </c>
      <c r="J43" s="32" t="s">
        <v>595</v>
      </c>
      <c r="K43" s="31">
        <v>-267</v>
      </c>
      <c r="L43" s="31" t="s">
        <v>589</v>
      </c>
      <c r="M43" s="32" t="s">
        <v>203</v>
      </c>
      <c r="N43" s="32"/>
      <c r="O43" s="33" t="s">
        <v>596</v>
      </c>
      <c r="P43" s="33" t="s">
        <v>597</v>
      </c>
    </row>
    <row r="44" spans="1:16" ht="12.75" customHeight="1" thickBot="1" x14ac:dyDescent="0.25">
      <c r="A44" s="6" t="str">
        <f t="shared" si="0"/>
        <v> BRNO 23 </v>
      </c>
      <c r="B44" s="10" t="str">
        <f t="shared" si="1"/>
        <v>I</v>
      </c>
      <c r="C44" s="6">
        <f t="shared" si="2"/>
        <v>43727.434999999998</v>
      </c>
      <c r="D44" s="8" t="str">
        <f t="shared" si="3"/>
        <v>vis</v>
      </c>
      <c r="E44" s="30" t="e">
        <f>VLOOKUP(C44,#REF!,3,FALSE)</f>
        <v>#REF!</v>
      </c>
      <c r="F44" s="10" t="s">
        <v>189</v>
      </c>
      <c r="G44" s="8" t="str">
        <f t="shared" si="4"/>
        <v>43727.435</v>
      </c>
      <c r="H44" s="6">
        <f t="shared" si="5"/>
        <v>-267</v>
      </c>
      <c r="I44" s="31" t="s">
        <v>598</v>
      </c>
      <c r="J44" s="32" t="s">
        <v>599</v>
      </c>
      <c r="K44" s="31">
        <v>-267</v>
      </c>
      <c r="L44" s="31" t="s">
        <v>600</v>
      </c>
      <c r="M44" s="32" t="s">
        <v>203</v>
      </c>
      <c r="N44" s="32"/>
      <c r="O44" s="33" t="s">
        <v>601</v>
      </c>
      <c r="P44" s="33" t="s">
        <v>597</v>
      </c>
    </row>
    <row r="45" spans="1:16" ht="12.75" customHeight="1" thickBot="1" x14ac:dyDescent="0.25">
      <c r="A45" s="6" t="str">
        <f t="shared" si="0"/>
        <v> BBS 39 </v>
      </c>
      <c r="B45" s="10" t="str">
        <f t="shared" si="1"/>
        <v>I</v>
      </c>
      <c r="C45" s="6">
        <f t="shared" si="2"/>
        <v>43795.377</v>
      </c>
      <c r="D45" s="8" t="str">
        <f t="shared" si="3"/>
        <v>vis</v>
      </c>
      <c r="E45" s="30" t="e">
        <f>VLOOKUP(C45,#REF!,3,FALSE)</f>
        <v>#REF!</v>
      </c>
      <c r="F45" s="10" t="s">
        <v>189</v>
      </c>
      <c r="G45" s="8" t="str">
        <f t="shared" si="4"/>
        <v>43795.377</v>
      </c>
      <c r="H45" s="6">
        <f t="shared" si="5"/>
        <v>-243</v>
      </c>
      <c r="I45" s="31" t="s">
        <v>602</v>
      </c>
      <c r="J45" s="32" t="s">
        <v>603</v>
      </c>
      <c r="K45" s="31">
        <v>-243</v>
      </c>
      <c r="L45" s="31" t="s">
        <v>191</v>
      </c>
      <c r="M45" s="32" t="s">
        <v>203</v>
      </c>
      <c r="N45" s="32"/>
      <c r="O45" s="33" t="s">
        <v>604</v>
      </c>
      <c r="P45" s="33" t="s">
        <v>605</v>
      </c>
    </row>
    <row r="46" spans="1:16" ht="12.75" customHeight="1" thickBot="1" x14ac:dyDescent="0.25">
      <c r="A46" s="6" t="str">
        <f t="shared" si="0"/>
        <v>BAVM 31 </v>
      </c>
      <c r="B46" s="10" t="str">
        <f t="shared" si="1"/>
        <v>I</v>
      </c>
      <c r="C46" s="6">
        <f t="shared" si="2"/>
        <v>43795.379000000001</v>
      </c>
      <c r="D46" s="8" t="str">
        <f t="shared" si="3"/>
        <v>vis</v>
      </c>
      <c r="E46" s="30" t="e">
        <f>VLOOKUP(C46,#REF!,3,FALSE)</f>
        <v>#REF!</v>
      </c>
      <c r="F46" s="10" t="s">
        <v>189</v>
      </c>
      <c r="G46" s="8" t="str">
        <f t="shared" si="4"/>
        <v>43795.379</v>
      </c>
      <c r="H46" s="6">
        <f t="shared" si="5"/>
        <v>-243</v>
      </c>
      <c r="I46" s="31" t="s">
        <v>606</v>
      </c>
      <c r="J46" s="32" t="s">
        <v>607</v>
      </c>
      <c r="K46" s="31">
        <v>-243</v>
      </c>
      <c r="L46" s="31" t="s">
        <v>508</v>
      </c>
      <c r="M46" s="32" t="s">
        <v>203</v>
      </c>
      <c r="N46" s="32"/>
      <c r="O46" s="33" t="s">
        <v>450</v>
      </c>
      <c r="P46" s="34" t="s">
        <v>608</v>
      </c>
    </row>
    <row r="47" spans="1:16" ht="12.75" customHeight="1" thickBot="1" x14ac:dyDescent="0.25">
      <c r="A47" s="6" t="str">
        <f t="shared" si="0"/>
        <v> BBS 39 </v>
      </c>
      <c r="B47" s="10" t="str">
        <f t="shared" si="1"/>
        <v>I</v>
      </c>
      <c r="C47" s="6">
        <f t="shared" si="2"/>
        <v>43795.383999999998</v>
      </c>
      <c r="D47" s="8" t="str">
        <f t="shared" si="3"/>
        <v>vis</v>
      </c>
      <c r="E47" s="30" t="e">
        <f>VLOOKUP(C47,#REF!,3,FALSE)</f>
        <v>#REF!</v>
      </c>
      <c r="F47" s="10" t="s">
        <v>189</v>
      </c>
      <c r="G47" s="8" t="str">
        <f t="shared" si="4"/>
        <v>43795.384</v>
      </c>
      <c r="H47" s="6">
        <f t="shared" si="5"/>
        <v>-243</v>
      </c>
      <c r="I47" s="31" t="s">
        <v>609</v>
      </c>
      <c r="J47" s="32" t="s">
        <v>610</v>
      </c>
      <c r="K47" s="31">
        <v>-243</v>
      </c>
      <c r="L47" s="31" t="s">
        <v>498</v>
      </c>
      <c r="M47" s="32" t="s">
        <v>203</v>
      </c>
      <c r="N47" s="32"/>
      <c r="O47" s="33" t="s">
        <v>478</v>
      </c>
      <c r="P47" s="33" t="s">
        <v>605</v>
      </c>
    </row>
    <row r="48" spans="1:16" ht="12.75" customHeight="1" thickBot="1" x14ac:dyDescent="0.25">
      <c r="A48" s="6" t="str">
        <f t="shared" si="0"/>
        <v> BBS 43 </v>
      </c>
      <c r="B48" s="10" t="str">
        <f t="shared" si="1"/>
        <v>I</v>
      </c>
      <c r="C48" s="6">
        <f t="shared" si="2"/>
        <v>43979.415999999997</v>
      </c>
      <c r="D48" s="8" t="str">
        <f t="shared" si="3"/>
        <v>vis</v>
      </c>
      <c r="E48" s="30" t="e">
        <f>VLOOKUP(C48,#REF!,3,FALSE)</f>
        <v>#REF!</v>
      </c>
      <c r="F48" s="10" t="s">
        <v>189</v>
      </c>
      <c r="G48" s="8" t="str">
        <f t="shared" si="4"/>
        <v>43979.416</v>
      </c>
      <c r="H48" s="6">
        <f t="shared" si="5"/>
        <v>-178</v>
      </c>
      <c r="I48" s="31" t="s">
        <v>611</v>
      </c>
      <c r="J48" s="32" t="s">
        <v>612</v>
      </c>
      <c r="K48" s="31">
        <v>-178</v>
      </c>
      <c r="L48" s="31" t="s">
        <v>520</v>
      </c>
      <c r="M48" s="32" t="s">
        <v>203</v>
      </c>
      <c r="N48" s="32"/>
      <c r="O48" s="33" t="s">
        <v>550</v>
      </c>
      <c r="P48" s="33" t="s">
        <v>613</v>
      </c>
    </row>
    <row r="49" spans="1:16" ht="12.75" customHeight="1" thickBot="1" x14ac:dyDescent="0.25">
      <c r="A49" s="6" t="str">
        <f t="shared" si="0"/>
        <v> BBS 43 </v>
      </c>
      <c r="B49" s="10" t="str">
        <f t="shared" si="1"/>
        <v>I</v>
      </c>
      <c r="C49" s="6">
        <f t="shared" si="2"/>
        <v>44010.548999999999</v>
      </c>
      <c r="D49" s="8" t="str">
        <f t="shared" si="3"/>
        <v>vis</v>
      </c>
      <c r="E49" s="30" t="e">
        <f>VLOOKUP(C49,#REF!,3,FALSE)</f>
        <v>#REF!</v>
      </c>
      <c r="F49" s="10" t="s">
        <v>189</v>
      </c>
      <c r="G49" s="8" t="str">
        <f t="shared" si="4"/>
        <v>44010.549</v>
      </c>
      <c r="H49" s="6">
        <f t="shared" si="5"/>
        <v>-167</v>
      </c>
      <c r="I49" s="31" t="s">
        <v>614</v>
      </c>
      <c r="J49" s="32" t="s">
        <v>615</v>
      </c>
      <c r="K49" s="31">
        <v>-167</v>
      </c>
      <c r="L49" s="31" t="s">
        <v>616</v>
      </c>
      <c r="M49" s="32" t="s">
        <v>203</v>
      </c>
      <c r="N49" s="32"/>
      <c r="O49" s="33" t="s">
        <v>550</v>
      </c>
      <c r="P49" s="33" t="s">
        <v>613</v>
      </c>
    </row>
    <row r="50" spans="1:16" ht="12.75" customHeight="1" thickBot="1" x14ac:dyDescent="0.25">
      <c r="A50" s="6" t="str">
        <f t="shared" si="0"/>
        <v> BBS 45 </v>
      </c>
      <c r="B50" s="10" t="str">
        <f t="shared" si="1"/>
        <v>I</v>
      </c>
      <c r="C50" s="6">
        <f t="shared" si="2"/>
        <v>44129.474999999999</v>
      </c>
      <c r="D50" s="8" t="str">
        <f t="shared" si="3"/>
        <v>vis</v>
      </c>
      <c r="E50" s="30" t="e">
        <f>VLOOKUP(C50,#REF!,3,FALSE)</f>
        <v>#REF!</v>
      </c>
      <c r="F50" s="10" t="s">
        <v>189</v>
      </c>
      <c r="G50" s="8" t="str">
        <f t="shared" si="4"/>
        <v>44129.475</v>
      </c>
      <c r="H50" s="6">
        <f t="shared" si="5"/>
        <v>-125</v>
      </c>
      <c r="I50" s="31" t="s">
        <v>617</v>
      </c>
      <c r="J50" s="32" t="s">
        <v>618</v>
      </c>
      <c r="K50" s="31">
        <v>-125</v>
      </c>
      <c r="L50" s="31" t="s">
        <v>508</v>
      </c>
      <c r="M50" s="32" t="s">
        <v>203</v>
      </c>
      <c r="N50" s="32"/>
      <c r="O50" s="33" t="s">
        <v>478</v>
      </c>
      <c r="P50" s="33" t="s">
        <v>619</v>
      </c>
    </row>
    <row r="51" spans="1:16" ht="12.75" customHeight="1" thickBot="1" x14ac:dyDescent="0.25">
      <c r="A51" s="6" t="str">
        <f t="shared" si="0"/>
        <v> BBS 45 </v>
      </c>
      <c r="B51" s="10" t="str">
        <f t="shared" si="1"/>
        <v>I</v>
      </c>
      <c r="C51" s="6">
        <f t="shared" si="2"/>
        <v>44166.27</v>
      </c>
      <c r="D51" s="8" t="str">
        <f t="shared" si="3"/>
        <v>vis</v>
      </c>
      <c r="E51" s="30" t="e">
        <f>VLOOKUP(C51,#REF!,3,FALSE)</f>
        <v>#REF!</v>
      </c>
      <c r="F51" s="10" t="s">
        <v>189</v>
      </c>
      <c r="G51" s="8" t="str">
        <f t="shared" si="4"/>
        <v>44166.270</v>
      </c>
      <c r="H51" s="6">
        <f t="shared" si="5"/>
        <v>-112</v>
      </c>
      <c r="I51" s="31" t="s">
        <v>620</v>
      </c>
      <c r="J51" s="32" t="s">
        <v>621</v>
      </c>
      <c r="K51" s="31">
        <v>-112</v>
      </c>
      <c r="L51" s="31" t="s">
        <v>622</v>
      </c>
      <c r="M51" s="32" t="s">
        <v>203</v>
      </c>
      <c r="N51" s="32"/>
      <c r="O51" s="33" t="s">
        <v>604</v>
      </c>
      <c r="P51" s="33" t="s">
        <v>619</v>
      </c>
    </row>
    <row r="52" spans="1:16" ht="12.75" customHeight="1" thickBot="1" x14ac:dyDescent="0.25">
      <c r="A52" s="6" t="str">
        <f t="shared" si="0"/>
        <v> BBS 49 </v>
      </c>
      <c r="B52" s="10" t="str">
        <f t="shared" si="1"/>
        <v>I</v>
      </c>
      <c r="C52" s="6">
        <f t="shared" si="2"/>
        <v>44432.428999999996</v>
      </c>
      <c r="D52" s="8" t="str">
        <f t="shared" si="3"/>
        <v>vis</v>
      </c>
      <c r="E52" s="30" t="e">
        <f>VLOOKUP(C52,#REF!,3,FALSE)</f>
        <v>#REF!</v>
      </c>
      <c r="F52" s="10" t="s">
        <v>189</v>
      </c>
      <c r="G52" s="8" t="str">
        <f t="shared" si="4"/>
        <v>44432.429</v>
      </c>
      <c r="H52" s="6">
        <f t="shared" si="5"/>
        <v>-18</v>
      </c>
      <c r="I52" s="31" t="s">
        <v>623</v>
      </c>
      <c r="J52" s="32" t="s">
        <v>624</v>
      </c>
      <c r="K52" s="31">
        <v>-18</v>
      </c>
      <c r="L52" s="31" t="s">
        <v>512</v>
      </c>
      <c r="M52" s="32" t="s">
        <v>203</v>
      </c>
      <c r="N52" s="32"/>
      <c r="O52" s="33" t="s">
        <v>478</v>
      </c>
      <c r="P52" s="33" t="s">
        <v>625</v>
      </c>
    </row>
    <row r="53" spans="1:16" ht="12.75" customHeight="1" thickBot="1" x14ac:dyDescent="0.25">
      <c r="A53" s="6" t="str">
        <f t="shared" si="0"/>
        <v> BBS 49 </v>
      </c>
      <c r="B53" s="10" t="str">
        <f t="shared" si="1"/>
        <v>I</v>
      </c>
      <c r="C53" s="6">
        <f t="shared" si="2"/>
        <v>44449.409</v>
      </c>
      <c r="D53" s="8" t="str">
        <f t="shared" si="3"/>
        <v>vis</v>
      </c>
      <c r="E53" s="30" t="e">
        <f>VLOOKUP(C53,#REF!,3,FALSE)</f>
        <v>#REF!</v>
      </c>
      <c r="F53" s="10" t="s">
        <v>189</v>
      </c>
      <c r="G53" s="8" t="str">
        <f t="shared" si="4"/>
        <v>44449.409</v>
      </c>
      <c r="H53" s="6">
        <f t="shared" si="5"/>
        <v>-12</v>
      </c>
      <c r="I53" s="31" t="s">
        <v>626</v>
      </c>
      <c r="J53" s="32" t="s">
        <v>627</v>
      </c>
      <c r="K53" s="31">
        <v>-12</v>
      </c>
      <c r="L53" s="31" t="s">
        <v>628</v>
      </c>
      <c r="M53" s="32" t="s">
        <v>203</v>
      </c>
      <c r="N53" s="32"/>
      <c r="O53" s="33" t="s">
        <v>550</v>
      </c>
      <c r="P53" s="33" t="s">
        <v>625</v>
      </c>
    </row>
    <row r="54" spans="1:16" ht="12.75" customHeight="1" thickBot="1" x14ac:dyDescent="0.25">
      <c r="A54" s="6" t="str">
        <f t="shared" si="0"/>
        <v> BBS 49 </v>
      </c>
      <c r="B54" s="10" t="str">
        <f t="shared" si="1"/>
        <v>I</v>
      </c>
      <c r="C54" s="6">
        <f t="shared" si="2"/>
        <v>44466.404000000002</v>
      </c>
      <c r="D54" s="8" t="str">
        <f t="shared" si="3"/>
        <v>vis</v>
      </c>
      <c r="E54" s="30" t="e">
        <f>VLOOKUP(C54,#REF!,3,FALSE)</f>
        <v>#REF!</v>
      </c>
      <c r="F54" s="10" t="s">
        <v>189</v>
      </c>
      <c r="G54" s="8" t="str">
        <f t="shared" si="4"/>
        <v>44466.404</v>
      </c>
      <c r="H54" s="6">
        <f t="shared" si="5"/>
        <v>-6</v>
      </c>
      <c r="I54" s="31" t="s">
        <v>629</v>
      </c>
      <c r="J54" s="32" t="s">
        <v>630</v>
      </c>
      <c r="K54" s="31">
        <v>-6</v>
      </c>
      <c r="L54" s="31" t="s">
        <v>485</v>
      </c>
      <c r="M54" s="32" t="s">
        <v>203</v>
      </c>
      <c r="N54" s="32"/>
      <c r="O54" s="33" t="s">
        <v>478</v>
      </c>
      <c r="P54" s="33" t="s">
        <v>625</v>
      </c>
    </row>
    <row r="55" spans="1:16" ht="12.75" customHeight="1" thickBot="1" x14ac:dyDescent="0.25">
      <c r="A55" s="6" t="str">
        <f t="shared" si="0"/>
        <v> BBS 49 </v>
      </c>
      <c r="B55" s="10" t="str">
        <f t="shared" si="1"/>
        <v>I</v>
      </c>
      <c r="C55" s="6">
        <f t="shared" si="2"/>
        <v>44483.391000000003</v>
      </c>
      <c r="D55" s="8" t="str">
        <f t="shared" si="3"/>
        <v>vis</v>
      </c>
      <c r="E55" s="30" t="e">
        <f>VLOOKUP(C55,#REF!,3,FALSE)</f>
        <v>#REF!</v>
      </c>
      <c r="F55" s="10" t="s">
        <v>189</v>
      </c>
      <c r="G55" s="8" t="str">
        <f t="shared" si="4"/>
        <v>44483.391</v>
      </c>
      <c r="H55" s="6">
        <f t="shared" si="5"/>
        <v>0</v>
      </c>
      <c r="I55" s="31" t="s">
        <v>631</v>
      </c>
      <c r="J55" s="32" t="s">
        <v>632</v>
      </c>
      <c r="K55" s="31">
        <v>0</v>
      </c>
      <c r="L55" s="31" t="s">
        <v>520</v>
      </c>
      <c r="M55" s="32" t="s">
        <v>203</v>
      </c>
      <c r="N55" s="32"/>
      <c r="O55" s="33" t="s">
        <v>633</v>
      </c>
      <c r="P55" s="33" t="s">
        <v>625</v>
      </c>
    </row>
    <row r="56" spans="1:16" ht="12.75" customHeight="1" thickBot="1" x14ac:dyDescent="0.25">
      <c r="A56" s="6" t="str">
        <f t="shared" si="0"/>
        <v> BBS 51 </v>
      </c>
      <c r="B56" s="10" t="str">
        <f t="shared" si="1"/>
        <v>I</v>
      </c>
      <c r="C56" s="6">
        <f t="shared" si="2"/>
        <v>44534.360999999997</v>
      </c>
      <c r="D56" s="8" t="str">
        <f t="shared" si="3"/>
        <v>vis</v>
      </c>
      <c r="E56" s="30" t="e">
        <f>VLOOKUP(C56,#REF!,3,FALSE)</f>
        <v>#REF!</v>
      </c>
      <c r="F56" s="10" t="s">
        <v>189</v>
      </c>
      <c r="G56" s="8" t="str">
        <f t="shared" si="4"/>
        <v>44534.361</v>
      </c>
      <c r="H56" s="6">
        <f t="shared" si="5"/>
        <v>18</v>
      </c>
      <c r="I56" s="31" t="s">
        <v>634</v>
      </c>
      <c r="J56" s="32" t="s">
        <v>635</v>
      </c>
      <c r="K56" s="31">
        <v>18</v>
      </c>
      <c r="L56" s="31" t="s">
        <v>589</v>
      </c>
      <c r="M56" s="32" t="s">
        <v>203</v>
      </c>
      <c r="N56" s="32"/>
      <c r="O56" s="33" t="s">
        <v>550</v>
      </c>
      <c r="P56" s="33" t="s">
        <v>636</v>
      </c>
    </row>
    <row r="57" spans="1:16" ht="12.75" customHeight="1" thickBot="1" x14ac:dyDescent="0.25">
      <c r="A57" s="6" t="str">
        <f t="shared" si="0"/>
        <v> MVS 9.90 </v>
      </c>
      <c r="B57" s="10" t="str">
        <f t="shared" si="1"/>
        <v>I</v>
      </c>
      <c r="C57" s="6">
        <f t="shared" si="2"/>
        <v>44817.457000000002</v>
      </c>
      <c r="D57" s="8" t="str">
        <f t="shared" si="3"/>
        <v>vis</v>
      </c>
      <c r="E57" s="30" t="e">
        <f>VLOOKUP(C57,#REF!,3,FALSE)</f>
        <v>#REF!</v>
      </c>
      <c r="F57" s="10" t="s">
        <v>189</v>
      </c>
      <c r="G57" s="8" t="str">
        <f t="shared" si="4"/>
        <v>44817.457</v>
      </c>
      <c r="H57" s="6">
        <f t="shared" si="5"/>
        <v>118</v>
      </c>
      <c r="I57" s="31" t="s">
        <v>637</v>
      </c>
      <c r="J57" s="32" t="s">
        <v>638</v>
      </c>
      <c r="K57" s="31">
        <v>118</v>
      </c>
      <c r="L57" s="31" t="s">
        <v>639</v>
      </c>
      <c r="M57" s="32" t="s">
        <v>203</v>
      </c>
      <c r="N57" s="32"/>
      <c r="O57" s="33" t="s">
        <v>640</v>
      </c>
      <c r="P57" s="33" t="s">
        <v>641</v>
      </c>
    </row>
    <row r="58" spans="1:16" ht="12.75" customHeight="1" thickBot="1" x14ac:dyDescent="0.25">
      <c r="A58" s="6" t="str">
        <f t="shared" si="0"/>
        <v> MVS 9.90 </v>
      </c>
      <c r="B58" s="10" t="str">
        <f t="shared" si="1"/>
        <v>I</v>
      </c>
      <c r="C58" s="6">
        <f t="shared" si="2"/>
        <v>44817.461000000003</v>
      </c>
      <c r="D58" s="8" t="str">
        <f t="shared" si="3"/>
        <v>vis</v>
      </c>
      <c r="E58" s="30" t="e">
        <f>VLOOKUP(C58,#REF!,3,FALSE)</f>
        <v>#REF!</v>
      </c>
      <c r="F58" s="10" t="s">
        <v>189</v>
      </c>
      <c r="G58" s="8" t="str">
        <f t="shared" si="4"/>
        <v>44817.461</v>
      </c>
      <c r="H58" s="6">
        <f t="shared" si="5"/>
        <v>118</v>
      </c>
      <c r="I58" s="31" t="s">
        <v>642</v>
      </c>
      <c r="J58" s="32" t="s">
        <v>643</v>
      </c>
      <c r="K58" s="31">
        <v>118</v>
      </c>
      <c r="L58" s="31" t="s">
        <v>644</v>
      </c>
      <c r="M58" s="32" t="s">
        <v>203</v>
      </c>
      <c r="N58" s="32"/>
      <c r="O58" s="33" t="s">
        <v>645</v>
      </c>
      <c r="P58" s="33" t="s">
        <v>641</v>
      </c>
    </row>
    <row r="59" spans="1:16" ht="12.75" customHeight="1" thickBot="1" x14ac:dyDescent="0.25">
      <c r="A59" s="6" t="str">
        <f t="shared" si="0"/>
        <v> BRNO 26 </v>
      </c>
      <c r="B59" s="10" t="str">
        <f t="shared" si="1"/>
        <v>I</v>
      </c>
      <c r="C59" s="6">
        <f t="shared" si="2"/>
        <v>44817.491000000002</v>
      </c>
      <c r="D59" s="8" t="str">
        <f t="shared" si="3"/>
        <v>vis</v>
      </c>
      <c r="E59" s="30" t="e">
        <f>VLOOKUP(C59,#REF!,3,FALSE)</f>
        <v>#REF!</v>
      </c>
      <c r="F59" s="10" t="s">
        <v>189</v>
      </c>
      <c r="G59" s="8" t="str">
        <f t="shared" si="4"/>
        <v>44817.491</v>
      </c>
      <c r="H59" s="6">
        <f t="shared" si="5"/>
        <v>118</v>
      </c>
      <c r="I59" s="31" t="s">
        <v>646</v>
      </c>
      <c r="J59" s="32" t="s">
        <v>647</v>
      </c>
      <c r="K59" s="31">
        <v>118</v>
      </c>
      <c r="L59" s="31" t="s">
        <v>498</v>
      </c>
      <c r="M59" s="32" t="s">
        <v>203</v>
      </c>
      <c r="N59" s="32"/>
      <c r="O59" s="33" t="s">
        <v>648</v>
      </c>
      <c r="P59" s="33" t="s">
        <v>649</v>
      </c>
    </row>
    <row r="60" spans="1:16" ht="12.75" customHeight="1" thickBot="1" x14ac:dyDescent="0.25">
      <c r="A60" s="6" t="str">
        <f t="shared" si="0"/>
        <v> BRNO 26 </v>
      </c>
      <c r="B60" s="10" t="str">
        <f t="shared" si="1"/>
        <v>I</v>
      </c>
      <c r="C60" s="6">
        <f t="shared" si="2"/>
        <v>44817.493999999999</v>
      </c>
      <c r="D60" s="8" t="str">
        <f t="shared" si="3"/>
        <v>vis</v>
      </c>
      <c r="E60" s="30" t="e">
        <f>VLOOKUP(C60,#REF!,3,FALSE)</f>
        <v>#REF!</v>
      </c>
      <c r="F60" s="10" t="s">
        <v>189</v>
      </c>
      <c r="G60" s="8" t="str">
        <f t="shared" si="4"/>
        <v>44817.494</v>
      </c>
      <c r="H60" s="6">
        <f t="shared" si="5"/>
        <v>118</v>
      </c>
      <c r="I60" s="31" t="s">
        <v>650</v>
      </c>
      <c r="J60" s="32" t="s">
        <v>651</v>
      </c>
      <c r="K60" s="31">
        <v>118</v>
      </c>
      <c r="L60" s="31" t="s">
        <v>600</v>
      </c>
      <c r="M60" s="32" t="s">
        <v>203</v>
      </c>
      <c r="N60" s="32"/>
      <c r="O60" s="33" t="s">
        <v>652</v>
      </c>
      <c r="P60" s="33" t="s">
        <v>649</v>
      </c>
    </row>
    <row r="61" spans="1:16" ht="12.75" customHeight="1" thickBot="1" x14ac:dyDescent="0.25">
      <c r="A61" s="6" t="str">
        <f t="shared" si="0"/>
        <v> BRNO 26 </v>
      </c>
      <c r="B61" s="10" t="str">
        <f t="shared" si="1"/>
        <v>I</v>
      </c>
      <c r="C61" s="6">
        <f t="shared" si="2"/>
        <v>44817.495999999999</v>
      </c>
      <c r="D61" s="8" t="str">
        <f t="shared" si="3"/>
        <v>vis</v>
      </c>
      <c r="E61" s="30" t="e">
        <f>VLOOKUP(C61,#REF!,3,FALSE)</f>
        <v>#REF!</v>
      </c>
      <c r="F61" s="10" t="s">
        <v>189</v>
      </c>
      <c r="G61" s="8" t="str">
        <f t="shared" si="4"/>
        <v>44817.496</v>
      </c>
      <c r="H61" s="6">
        <f t="shared" si="5"/>
        <v>118</v>
      </c>
      <c r="I61" s="31" t="s">
        <v>653</v>
      </c>
      <c r="J61" s="32" t="s">
        <v>654</v>
      </c>
      <c r="K61" s="31">
        <v>118</v>
      </c>
      <c r="L61" s="31" t="s">
        <v>655</v>
      </c>
      <c r="M61" s="32" t="s">
        <v>203</v>
      </c>
      <c r="N61" s="32"/>
      <c r="O61" s="33" t="s">
        <v>656</v>
      </c>
      <c r="P61" s="33" t="s">
        <v>649</v>
      </c>
    </row>
    <row r="62" spans="1:16" ht="12.75" customHeight="1" thickBot="1" x14ac:dyDescent="0.25">
      <c r="A62" s="6" t="str">
        <f t="shared" si="0"/>
        <v> BRNO 26 </v>
      </c>
      <c r="B62" s="10" t="str">
        <f t="shared" si="1"/>
        <v>I</v>
      </c>
      <c r="C62" s="6">
        <f t="shared" si="2"/>
        <v>44817.497000000003</v>
      </c>
      <c r="D62" s="8" t="str">
        <f t="shared" si="3"/>
        <v>vis</v>
      </c>
      <c r="E62" s="30" t="e">
        <f>VLOOKUP(C62,#REF!,3,FALSE)</f>
        <v>#REF!</v>
      </c>
      <c r="F62" s="10" t="s">
        <v>189</v>
      </c>
      <c r="G62" s="8" t="str">
        <f t="shared" si="4"/>
        <v>44817.497</v>
      </c>
      <c r="H62" s="6">
        <f t="shared" si="5"/>
        <v>118</v>
      </c>
      <c r="I62" s="31" t="s">
        <v>657</v>
      </c>
      <c r="J62" s="32" t="s">
        <v>658</v>
      </c>
      <c r="K62" s="31">
        <v>118</v>
      </c>
      <c r="L62" s="31" t="s">
        <v>659</v>
      </c>
      <c r="M62" s="32" t="s">
        <v>203</v>
      </c>
      <c r="N62" s="32"/>
      <c r="O62" s="33" t="s">
        <v>660</v>
      </c>
      <c r="P62" s="33" t="s">
        <v>649</v>
      </c>
    </row>
    <row r="63" spans="1:16" ht="12.75" customHeight="1" thickBot="1" x14ac:dyDescent="0.25">
      <c r="A63" s="6" t="str">
        <f t="shared" si="0"/>
        <v> BRNO 26 </v>
      </c>
      <c r="B63" s="10" t="str">
        <f t="shared" si="1"/>
        <v>I</v>
      </c>
      <c r="C63" s="6">
        <f t="shared" si="2"/>
        <v>44817.497000000003</v>
      </c>
      <c r="D63" s="8" t="str">
        <f t="shared" si="3"/>
        <v>vis</v>
      </c>
      <c r="E63" s="30" t="e">
        <f>VLOOKUP(C63,#REF!,3,FALSE)</f>
        <v>#REF!</v>
      </c>
      <c r="F63" s="10" t="s">
        <v>189</v>
      </c>
      <c r="G63" s="8" t="str">
        <f t="shared" si="4"/>
        <v>44817.497</v>
      </c>
      <c r="H63" s="6">
        <f t="shared" si="5"/>
        <v>118</v>
      </c>
      <c r="I63" s="31" t="s">
        <v>657</v>
      </c>
      <c r="J63" s="32" t="s">
        <v>658</v>
      </c>
      <c r="K63" s="31">
        <v>118</v>
      </c>
      <c r="L63" s="31" t="s">
        <v>659</v>
      </c>
      <c r="M63" s="32" t="s">
        <v>203</v>
      </c>
      <c r="N63" s="32"/>
      <c r="O63" s="33" t="s">
        <v>490</v>
      </c>
      <c r="P63" s="33" t="s">
        <v>649</v>
      </c>
    </row>
    <row r="64" spans="1:16" ht="12.75" customHeight="1" thickBot="1" x14ac:dyDescent="0.25">
      <c r="A64" s="6" t="str">
        <f t="shared" si="0"/>
        <v> BBS 56 </v>
      </c>
      <c r="B64" s="10" t="str">
        <f t="shared" si="1"/>
        <v>I</v>
      </c>
      <c r="C64" s="6">
        <f t="shared" si="2"/>
        <v>44834.478000000003</v>
      </c>
      <c r="D64" s="8" t="str">
        <f t="shared" si="3"/>
        <v>vis</v>
      </c>
      <c r="E64" s="30" t="e">
        <f>VLOOKUP(C64,#REF!,3,FALSE)</f>
        <v>#REF!</v>
      </c>
      <c r="F64" s="10" t="s">
        <v>189</v>
      </c>
      <c r="G64" s="8" t="str">
        <f t="shared" si="4"/>
        <v>44834.478</v>
      </c>
      <c r="H64" s="6">
        <f t="shared" si="5"/>
        <v>124</v>
      </c>
      <c r="I64" s="31" t="s">
        <v>661</v>
      </c>
      <c r="J64" s="32" t="s">
        <v>662</v>
      </c>
      <c r="K64" s="31">
        <v>124</v>
      </c>
      <c r="L64" s="31" t="s">
        <v>516</v>
      </c>
      <c r="M64" s="32" t="s">
        <v>203</v>
      </c>
      <c r="N64" s="32"/>
      <c r="O64" s="33" t="s">
        <v>550</v>
      </c>
      <c r="P64" s="33" t="s">
        <v>663</v>
      </c>
    </row>
    <row r="65" spans="1:16" ht="12.75" customHeight="1" thickBot="1" x14ac:dyDescent="0.25">
      <c r="A65" s="6" t="str">
        <f t="shared" si="0"/>
        <v> BBS 62 </v>
      </c>
      <c r="B65" s="10" t="str">
        <f t="shared" si="1"/>
        <v>I</v>
      </c>
      <c r="C65" s="6">
        <f t="shared" si="2"/>
        <v>45222.364000000001</v>
      </c>
      <c r="D65" s="8" t="str">
        <f t="shared" si="3"/>
        <v>vis</v>
      </c>
      <c r="E65" s="30" t="e">
        <f>VLOOKUP(C65,#REF!,3,FALSE)</f>
        <v>#REF!</v>
      </c>
      <c r="F65" s="10" t="s">
        <v>189</v>
      </c>
      <c r="G65" s="8" t="str">
        <f t="shared" si="4"/>
        <v>45222.364</v>
      </c>
      <c r="H65" s="6">
        <f t="shared" si="5"/>
        <v>261</v>
      </c>
      <c r="I65" s="31" t="s">
        <v>664</v>
      </c>
      <c r="J65" s="32" t="s">
        <v>665</v>
      </c>
      <c r="K65" s="31">
        <v>261</v>
      </c>
      <c r="L65" s="31" t="s">
        <v>494</v>
      </c>
      <c r="M65" s="32" t="s">
        <v>203</v>
      </c>
      <c r="N65" s="32"/>
      <c r="O65" s="33" t="s">
        <v>604</v>
      </c>
      <c r="P65" s="33" t="s">
        <v>666</v>
      </c>
    </row>
    <row r="66" spans="1:16" ht="12.75" customHeight="1" thickBot="1" x14ac:dyDescent="0.25">
      <c r="A66" s="6" t="str">
        <f t="shared" si="0"/>
        <v> BBS 62 </v>
      </c>
      <c r="B66" s="10" t="str">
        <f t="shared" si="1"/>
        <v>I</v>
      </c>
      <c r="C66" s="6">
        <f t="shared" si="2"/>
        <v>45222.37</v>
      </c>
      <c r="D66" s="8" t="str">
        <f t="shared" si="3"/>
        <v>vis</v>
      </c>
      <c r="E66" s="30" t="e">
        <f>VLOOKUP(C66,#REF!,3,FALSE)</f>
        <v>#REF!</v>
      </c>
      <c r="F66" s="10" t="s">
        <v>189</v>
      </c>
      <c r="G66" s="8" t="str">
        <f t="shared" si="4"/>
        <v>45222.370</v>
      </c>
      <c r="H66" s="6">
        <f t="shared" si="5"/>
        <v>261</v>
      </c>
      <c r="I66" s="31" t="s">
        <v>667</v>
      </c>
      <c r="J66" s="32" t="s">
        <v>668</v>
      </c>
      <c r="K66" s="31">
        <v>261</v>
      </c>
      <c r="L66" s="31" t="s">
        <v>498</v>
      </c>
      <c r="M66" s="32" t="s">
        <v>203</v>
      </c>
      <c r="N66" s="32"/>
      <c r="O66" s="33" t="s">
        <v>550</v>
      </c>
      <c r="P66" s="33" t="s">
        <v>666</v>
      </c>
    </row>
    <row r="67" spans="1:16" ht="12.75" customHeight="1" thickBot="1" x14ac:dyDescent="0.25">
      <c r="A67" s="6" t="str">
        <f t="shared" si="0"/>
        <v> BBS 62 </v>
      </c>
      <c r="B67" s="10" t="str">
        <f t="shared" si="1"/>
        <v>I</v>
      </c>
      <c r="C67" s="6">
        <f t="shared" si="2"/>
        <v>45236.534</v>
      </c>
      <c r="D67" s="8" t="str">
        <f t="shared" si="3"/>
        <v>vis</v>
      </c>
      <c r="E67" s="30" t="e">
        <f>VLOOKUP(C67,#REF!,3,FALSE)</f>
        <v>#REF!</v>
      </c>
      <c r="F67" s="10" t="s">
        <v>189</v>
      </c>
      <c r="G67" s="8" t="str">
        <f t="shared" si="4"/>
        <v>45236.534</v>
      </c>
      <c r="H67" s="6">
        <f t="shared" si="5"/>
        <v>266</v>
      </c>
      <c r="I67" s="31" t="s">
        <v>669</v>
      </c>
      <c r="J67" s="32" t="s">
        <v>670</v>
      </c>
      <c r="K67" s="31">
        <v>266</v>
      </c>
      <c r="L67" s="31" t="s">
        <v>671</v>
      </c>
      <c r="M67" s="32" t="s">
        <v>203</v>
      </c>
      <c r="N67" s="32"/>
      <c r="O67" s="33" t="s">
        <v>550</v>
      </c>
      <c r="P67" s="33" t="s">
        <v>666</v>
      </c>
    </row>
    <row r="68" spans="1:16" ht="12.75" customHeight="1" thickBot="1" x14ac:dyDescent="0.25">
      <c r="A68" s="6" t="str">
        <f t="shared" si="0"/>
        <v> BBS 66 </v>
      </c>
      <c r="B68" s="10" t="str">
        <f t="shared" si="1"/>
        <v>I</v>
      </c>
      <c r="C68" s="6">
        <f t="shared" si="2"/>
        <v>45471.53</v>
      </c>
      <c r="D68" s="8" t="str">
        <f t="shared" si="3"/>
        <v>vis</v>
      </c>
      <c r="E68" s="30" t="e">
        <f>VLOOKUP(C68,#REF!,3,FALSE)</f>
        <v>#REF!</v>
      </c>
      <c r="F68" s="10" t="s">
        <v>189</v>
      </c>
      <c r="G68" s="8" t="str">
        <f t="shared" si="4"/>
        <v>45471.530</v>
      </c>
      <c r="H68" s="6">
        <f t="shared" si="5"/>
        <v>349</v>
      </c>
      <c r="I68" s="31" t="s">
        <v>672</v>
      </c>
      <c r="J68" s="32" t="s">
        <v>673</v>
      </c>
      <c r="K68" s="31">
        <v>349</v>
      </c>
      <c r="L68" s="31" t="s">
        <v>482</v>
      </c>
      <c r="M68" s="32" t="s">
        <v>203</v>
      </c>
      <c r="N68" s="32"/>
      <c r="O68" s="33" t="s">
        <v>550</v>
      </c>
      <c r="P68" s="33" t="s">
        <v>674</v>
      </c>
    </row>
    <row r="69" spans="1:16" ht="12.75" customHeight="1" thickBot="1" x14ac:dyDescent="0.25">
      <c r="A69" s="6" t="str">
        <f t="shared" si="0"/>
        <v> BBS 71 </v>
      </c>
      <c r="B69" s="10" t="str">
        <f t="shared" si="1"/>
        <v>I</v>
      </c>
      <c r="C69" s="6">
        <f t="shared" si="2"/>
        <v>45771.639000000003</v>
      </c>
      <c r="D69" s="8" t="str">
        <f t="shared" si="3"/>
        <v>vis</v>
      </c>
      <c r="E69" s="30" t="e">
        <f>VLOOKUP(C69,#REF!,3,FALSE)</f>
        <v>#REF!</v>
      </c>
      <c r="F69" s="10" t="s">
        <v>189</v>
      </c>
      <c r="G69" s="8" t="str">
        <f t="shared" si="4"/>
        <v>45771.639</v>
      </c>
      <c r="H69" s="6">
        <f t="shared" si="5"/>
        <v>455</v>
      </c>
      <c r="I69" s="31" t="s">
        <v>675</v>
      </c>
      <c r="J69" s="32" t="s">
        <v>676</v>
      </c>
      <c r="K69" s="31">
        <v>455</v>
      </c>
      <c r="L69" s="31" t="s">
        <v>191</v>
      </c>
      <c r="M69" s="32" t="s">
        <v>203</v>
      </c>
      <c r="N69" s="32"/>
      <c r="O69" s="33" t="s">
        <v>550</v>
      </c>
      <c r="P69" s="33" t="s">
        <v>677</v>
      </c>
    </row>
    <row r="70" spans="1:16" ht="12.75" customHeight="1" thickBot="1" x14ac:dyDescent="0.25">
      <c r="A70" s="6" t="str">
        <f t="shared" si="0"/>
        <v> BBS 73 </v>
      </c>
      <c r="B70" s="10" t="str">
        <f t="shared" si="1"/>
        <v>I</v>
      </c>
      <c r="C70" s="6">
        <f t="shared" si="2"/>
        <v>45893.402000000002</v>
      </c>
      <c r="D70" s="8" t="str">
        <f t="shared" si="3"/>
        <v>vis</v>
      </c>
      <c r="E70" s="30" t="e">
        <f>VLOOKUP(C70,#REF!,3,FALSE)</f>
        <v>#REF!</v>
      </c>
      <c r="F70" s="10" t="s">
        <v>189</v>
      </c>
      <c r="G70" s="8" t="str">
        <f t="shared" si="4"/>
        <v>45893.402</v>
      </c>
      <c r="H70" s="6">
        <f t="shared" si="5"/>
        <v>498</v>
      </c>
      <c r="I70" s="31" t="s">
        <v>678</v>
      </c>
      <c r="J70" s="32" t="s">
        <v>679</v>
      </c>
      <c r="K70" s="31">
        <v>498</v>
      </c>
      <c r="L70" s="31" t="s">
        <v>680</v>
      </c>
      <c r="M70" s="32" t="s">
        <v>203</v>
      </c>
      <c r="N70" s="32"/>
      <c r="O70" s="33" t="s">
        <v>550</v>
      </c>
      <c r="P70" s="33" t="s">
        <v>681</v>
      </c>
    </row>
    <row r="71" spans="1:16" ht="12.75" customHeight="1" thickBot="1" x14ac:dyDescent="0.25">
      <c r="A71" s="6" t="str">
        <f t="shared" si="0"/>
        <v> BBS 73 </v>
      </c>
      <c r="B71" s="10" t="str">
        <f t="shared" si="1"/>
        <v>I</v>
      </c>
      <c r="C71" s="6">
        <f t="shared" si="2"/>
        <v>45893.404999999999</v>
      </c>
      <c r="D71" s="8" t="str">
        <f t="shared" si="3"/>
        <v>vis</v>
      </c>
      <c r="E71" s="30" t="e">
        <f>VLOOKUP(C71,#REF!,3,FALSE)</f>
        <v>#REF!</v>
      </c>
      <c r="F71" s="10" t="s">
        <v>189</v>
      </c>
      <c r="G71" s="8" t="str">
        <f t="shared" si="4"/>
        <v>45893.405</v>
      </c>
      <c r="H71" s="6">
        <f t="shared" si="5"/>
        <v>498</v>
      </c>
      <c r="I71" s="31" t="s">
        <v>682</v>
      </c>
      <c r="J71" s="32" t="s">
        <v>683</v>
      </c>
      <c r="K71" s="31">
        <v>498</v>
      </c>
      <c r="L71" s="31" t="s">
        <v>684</v>
      </c>
      <c r="M71" s="32" t="s">
        <v>203</v>
      </c>
      <c r="N71" s="32"/>
      <c r="O71" s="33" t="s">
        <v>633</v>
      </c>
      <c r="P71" s="33" t="s">
        <v>681</v>
      </c>
    </row>
    <row r="72" spans="1:16" ht="12.75" customHeight="1" thickBot="1" x14ac:dyDescent="0.25">
      <c r="A72" s="6" t="str">
        <f t="shared" si="0"/>
        <v> BBS 73 </v>
      </c>
      <c r="B72" s="10" t="str">
        <f t="shared" si="1"/>
        <v>I</v>
      </c>
      <c r="C72" s="6">
        <f t="shared" si="2"/>
        <v>45944.366000000002</v>
      </c>
      <c r="D72" s="8" t="str">
        <f t="shared" si="3"/>
        <v>vis</v>
      </c>
      <c r="E72" s="30" t="e">
        <f>VLOOKUP(C72,#REF!,3,FALSE)</f>
        <v>#REF!</v>
      </c>
      <c r="F72" s="10" t="s">
        <v>189</v>
      </c>
      <c r="G72" s="8" t="str">
        <f t="shared" si="4"/>
        <v>45944.366</v>
      </c>
      <c r="H72" s="6">
        <f t="shared" si="5"/>
        <v>516</v>
      </c>
      <c r="I72" s="31" t="s">
        <v>685</v>
      </c>
      <c r="J72" s="32" t="s">
        <v>686</v>
      </c>
      <c r="K72" s="31">
        <v>516</v>
      </c>
      <c r="L72" s="31" t="s">
        <v>680</v>
      </c>
      <c r="M72" s="32" t="s">
        <v>203</v>
      </c>
      <c r="N72" s="32"/>
      <c r="O72" s="33" t="s">
        <v>478</v>
      </c>
      <c r="P72" s="33" t="s">
        <v>681</v>
      </c>
    </row>
    <row r="73" spans="1:16" ht="12.75" customHeight="1" thickBot="1" x14ac:dyDescent="0.25">
      <c r="A73" s="6" t="str">
        <f t="shared" si="0"/>
        <v> BBS 77 </v>
      </c>
      <c r="B73" s="10" t="str">
        <f t="shared" si="1"/>
        <v>I</v>
      </c>
      <c r="C73" s="6">
        <f t="shared" si="2"/>
        <v>46261.481</v>
      </c>
      <c r="D73" s="8" t="str">
        <f t="shared" si="3"/>
        <v>vis</v>
      </c>
      <c r="E73" s="30" t="e">
        <f>VLOOKUP(C73,#REF!,3,FALSE)</f>
        <v>#REF!</v>
      </c>
      <c r="F73" s="10" t="s">
        <v>189</v>
      </c>
      <c r="G73" s="8" t="str">
        <f t="shared" si="4"/>
        <v>46261.481</v>
      </c>
      <c r="H73" s="6">
        <f t="shared" si="5"/>
        <v>628</v>
      </c>
      <c r="I73" s="31" t="s">
        <v>687</v>
      </c>
      <c r="J73" s="32" t="s">
        <v>688</v>
      </c>
      <c r="K73" s="31">
        <v>628</v>
      </c>
      <c r="L73" s="31" t="s">
        <v>473</v>
      </c>
      <c r="M73" s="32" t="s">
        <v>203</v>
      </c>
      <c r="N73" s="32"/>
      <c r="O73" s="33" t="s">
        <v>478</v>
      </c>
      <c r="P73" s="33" t="s">
        <v>689</v>
      </c>
    </row>
    <row r="74" spans="1:16" ht="12.75" customHeight="1" thickBot="1" x14ac:dyDescent="0.25">
      <c r="A74" s="6" t="str">
        <f t="shared" si="0"/>
        <v> BBS 78 </v>
      </c>
      <c r="B74" s="10" t="str">
        <f t="shared" si="1"/>
        <v>I</v>
      </c>
      <c r="C74" s="6">
        <f t="shared" si="2"/>
        <v>46329.436000000002</v>
      </c>
      <c r="D74" s="8" t="str">
        <f t="shared" si="3"/>
        <v>vis</v>
      </c>
      <c r="E74" s="30" t="e">
        <f>VLOOKUP(C74,#REF!,3,FALSE)</f>
        <v>#REF!</v>
      </c>
      <c r="F74" s="10" t="s">
        <v>189</v>
      </c>
      <c r="G74" s="8" t="str">
        <f t="shared" si="4"/>
        <v>46329.436</v>
      </c>
      <c r="H74" s="6">
        <f t="shared" si="5"/>
        <v>652</v>
      </c>
      <c r="I74" s="31" t="s">
        <v>690</v>
      </c>
      <c r="J74" s="32" t="s">
        <v>691</v>
      </c>
      <c r="K74" s="31">
        <v>652</v>
      </c>
      <c r="L74" s="31" t="s">
        <v>692</v>
      </c>
      <c r="M74" s="32" t="s">
        <v>203</v>
      </c>
      <c r="N74" s="32"/>
      <c r="O74" s="33" t="s">
        <v>550</v>
      </c>
      <c r="P74" s="33" t="s">
        <v>693</v>
      </c>
    </row>
    <row r="75" spans="1:16" ht="12.75" customHeight="1" thickBot="1" x14ac:dyDescent="0.25">
      <c r="A75" s="6" t="str">
        <f t="shared" ref="A75:A138" si="6">P75</f>
        <v> BBS 78 </v>
      </c>
      <c r="B75" s="10" t="str">
        <f t="shared" ref="B75:B138" si="7">IF(H75=INT(H75),"I","II")</f>
        <v>I</v>
      </c>
      <c r="C75" s="6">
        <f t="shared" ref="C75:C138" si="8">1*G75</f>
        <v>46329.436999999998</v>
      </c>
      <c r="D75" s="8" t="str">
        <f t="shared" ref="D75:D138" si="9">VLOOKUP(F75,I$1:J$5,2,FALSE)</f>
        <v>vis</v>
      </c>
      <c r="E75" s="30" t="e">
        <f>VLOOKUP(C75,#REF!,3,FALSE)</f>
        <v>#REF!</v>
      </c>
      <c r="F75" s="10" t="s">
        <v>189</v>
      </c>
      <c r="G75" s="8" t="str">
        <f t="shared" ref="G75:G138" si="10">MID(I75,3,LEN(I75)-3)</f>
        <v>46329.437</v>
      </c>
      <c r="H75" s="6">
        <f t="shared" ref="H75:H138" si="11">1*K75</f>
        <v>652</v>
      </c>
      <c r="I75" s="31" t="s">
        <v>694</v>
      </c>
      <c r="J75" s="32" t="s">
        <v>695</v>
      </c>
      <c r="K75" s="31">
        <v>652</v>
      </c>
      <c r="L75" s="31" t="s">
        <v>696</v>
      </c>
      <c r="M75" s="32" t="s">
        <v>203</v>
      </c>
      <c r="N75" s="32"/>
      <c r="O75" s="33" t="s">
        <v>478</v>
      </c>
      <c r="P75" s="33" t="s">
        <v>693</v>
      </c>
    </row>
    <row r="76" spans="1:16" ht="12.75" customHeight="1" thickBot="1" x14ac:dyDescent="0.25">
      <c r="A76" s="6" t="str">
        <f t="shared" si="6"/>
        <v> BBS 80 </v>
      </c>
      <c r="B76" s="10" t="str">
        <f t="shared" si="7"/>
        <v>I</v>
      </c>
      <c r="C76" s="6">
        <f t="shared" si="8"/>
        <v>46612.563000000002</v>
      </c>
      <c r="D76" s="8" t="str">
        <f t="shared" si="9"/>
        <v>vis</v>
      </c>
      <c r="E76" s="30" t="e">
        <f>VLOOKUP(C76,#REF!,3,FALSE)</f>
        <v>#REF!</v>
      </c>
      <c r="F76" s="10" t="s">
        <v>189</v>
      </c>
      <c r="G76" s="8" t="str">
        <f t="shared" si="10"/>
        <v>46612.563</v>
      </c>
      <c r="H76" s="6">
        <f t="shared" si="11"/>
        <v>752</v>
      </c>
      <c r="I76" s="31" t="s">
        <v>697</v>
      </c>
      <c r="J76" s="32" t="s">
        <v>698</v>
      </c>
      <c r="K76" s="31">
        <v>752</v>
      </c>
      <c r="L76" s="31" t="s">
        <v>699</v>
      </c>
      <c r="M76" s="32" t="s">
        <v>203</v>
      </c>
      <c r="N76" s="32"/>
      <c r="O76" s="33" t="s">
        <v>550</v>
      </c>
      <c r="P76" s="33" t="s">
        <v>700</v>
      </c>
    </row>
    <row r="77" spans="1:16" ht="12.75" customHeight="1" thickBot="1" x14ac:dyDescent="0.25">
      <c r="A77" s="6" t="str">
        <f t="shared" si="6"/>
        <v> BBS 81 </v>
      </c>
      <c r="B77" s="10" t="str">
        <f t="shared" si="7"/>
        <v>I</v>
      </c>
      <c r="C77" s="6">
        <f t="shared" si="8"/>
        <v>46700.339</v>
      </c>
      <c r="D77" s="8" t="str">
        <f t="shared" si="9"/>
        <v>vis</v>
      </c>
      <c r="E77" s="30" t="e">
        <f>VLOOKUP(C77,#REF!,3,FALSE)</f>
        <v>#REF!</v>
      </c>
      <c r="F77" s="10" t="s">
        <v>189</v>
      </c>
      <c r="G77" s="8" t="str">
        <f t="shared" si="10"/>
        <v>46700.339</v>
      </c>
      <c r="H77" s="6">
        <f t="shared" si="11"/>
        <v>783</v>
      </c>
      <c r="I77" s="31" t="s">
        <v>701</v>
      </c>
      <c r="J77" s="32" t="s">
        <v>702</v>
      </c>
      <c r="K77" s="31">
        <v>783</v>
      </c>
      <c r="L77" s="31" t="s">
        <v>692</v>
      </c>
      <c r="M77" s="32" t="s">
        <v>203</v>
      </c>
      <c r="N77" s="32"/>
      <c r="O77" s="33" t="s">
        <v>550</v>
      </c>
      <c r="P77" s="33" t="s">
        <v>703</v>
      </c>
    </row>
    <row r="78" spans="1:16" ht="12.75" customHeight="1" thickBot="1" x14ac:dyDescent="0.25">
      <c r="A78" s="6" t="str">
        <f t="shared" si="6"/>
        <v> BBS 84 </v>
      </c>
      <c r="B78" s="10" t="str">
        <f t="shared" si="7"/>
        <v>I</v>
      </c>
      <c r="C78" s="6">
        <f t="shared" si="8"/>
        <v>46932.514999999999</v>
      </c>
      <c r="D78" s="8" t="str">
        <f t="shared" si="9"/>
        <v>vis</v>
      </c>
      <c r="E78" s="30" t="e">
        <f>VLOOKUP(C78,#REF!,3,FALSE)</f>
        <v>#REF!</v>
      </c>
      <c r="F78" s="10" t="s">
        <v>189</v>
      </c>
      <c r="G78" s="8" t="str">
        <f t="shared" si="10"/>
        <v>46932.515</v>
      </c>
      <c r="H78" s="6">
        <f t="shared" si="11"/>
        <v>865</v>
      </c>
      <c r="I78" s="31" t="s">
        <v>704</v>
      </c>
      <c r="J78" s="32" t="s">
        <v>705</v>
      </c>
      <c r="K78" s="31">
        <v>865</v>
      </c>
      <c r="L78" s="31" t="s">
        <v>706</v>
      </c>
      <c r="M78" s="32" t="s">
        <v>203</v>
      </c>
      <c r="N78" s="32"/>
      <c r="O78" s="33" t="s">
        <v>550</v>
      </c>
      <c r="P78" s="33" t="s">
        <v>707</v>
      </c>
    </row>
    <row r="79" spans="1:16" ht="12.75" customHeight="1" thickBot="1" x14ac:dyDescent="0.25">
      <c r="A79" s="6" t="str">
        <f t="shared" si="6"/>
        <v> BBS 84 </v>
      </c>
      <c r="B79" s="10" t="str">
        <f t="shared" si="7"/>
        <v>I</v>
      </c>
      <c r="C79" s="6">
        <f t="shared" si="8"/>
        <v>47068.42</v>
      </c>
      <c r="D79" s="8" t="str">
        <f t="shared" si="9"/>
        <v>vis</v>
      </c>
      <c r="E79" s="30" t="e">
        <f>VLOOKUP(C79,#REF!,3,FALSE)</f>
        <v>#REF!</v>
      </c>
      <c r="F79" s="10" t="s">
        <v>189</v>
      </c>
      <c r="G79" s="8" t="str">
        <f t="shared" si="10"/>
        <v>47068.420</v>
      </c>
      <c r="H79" s="6">
        <f t="shared" si="11"/>
        <v>913</v>
      </c>
      <c r="I79" s="31" t="s">
        <v>708</v>
      </c>
      <c r="J79" s="32" t="s">
        <v>709</v>
      </c>
      <c r="K79" s="31">
        <v>913</v>
      </c>
      <c r="L79" s="31" t="s">
        <v>710</v>
      </c>
      <c r="M79" s="32" t="s">
        <v>203</v>
      </c>
      <c r="N79" s="32"/>
      <c r="O79" s="33" t="s">
        <v>550</v>
      </c>
      <c r="P79" s="33" t="s">
        <v>707</v>
      </c>
    </row>
    <row r="80" spans="1:16" ht="12.75" customHeight="1" thickBot="1" x14ac:dyDescent="0.25">
      <c r="A80" s="6" t="str">
        <f t="shared" si="6"/>
        <v> BBS 86 </v>
      </c>
      <c r="B80" s="10" t="str">
        <f t="shared" si="7"/>
        <v>I</v>
      </c>
      <c r="C80" s="6">
        <f t="shared" si="8"/>
        <v>47068.423000000003</v>
      </c>
      <c r="D80" s="8" t="str">
        <f t="shared" si="9"/>
        <v>vis</v>
      </c>
      <c r="E80" s="30" t="e">
        <f>VLOOKUP(C80,#REF!,3,FALSE)</f>
        <v>#REF!</v>
      </c>
      <c r="F80" s="10" t="s">
        <v>189</v>
      </c>
      <c r="G80" s="8" t="str">
        <f t="shared" si="10"/>
        <v>47068.423</v>
      </c>
      <c r="H80" s="6">
        <f t="shared" si="11"/>
        <v>913</v>
      </c>
      <c r="I80" s="31" t="s">
        <v>711</v>
      </c>
      <c r="J80" s="32" t="s">
        <v>712</v>
      </c>
      <c r="K80" s="31">
        <v>913</v>
      </c>
      <c r="L80" s="31" t="s">
        <v>713</v>
      </c>
      <c r="M80" s="32" t="s">
        <v>203</v>
      </c>
      <c r="N80" s="32"/>
      <c r="O80" s="33" t="s">
        <v>478</v>
      </c>
      <c r="P80" s="33" t="s">
        <v>714</v>
      </c>
    </row>
    <row r="81" spans="1:16" ht="12.75" customHeight="1" thickBot="1" x14ac:dyDescent="0.25">
      <c r="A81" s="6" t="str">
        <f t="shared" si="6"/>
        <v> BBS 87 </v>
      </c>
      <c r="B81" s="10" t="str">
        <f t="shared" si="7"/>
        <v>I</v>
      </c>
      <c r="C81" s="6">
        <f t="shared" si="8"/>
        <v>47170.351000000002</v>
      </c>
      <c r="D81" s="8" t="str">
        <f t="shared" si="9"/>
        <v>vis</v>
      </c>
      <c r="E81" s="30" t="e">
        <f>VLOOKUP(C81,#REF!,3,FALSE)</f>
        <v>#REF!</v>
      </c>
      <c r="F81" s="10" t="s">
        <v>189</v>
      </c>
      <c r="G81" s="8" t="str">
        <f t="shared" si="10"/>
        <v>47170.351</v>
      </c>
      <c r="H81" s="6">
        <f t="shared" si="11"/>
        <v>949</v>
      </c>
      <c r="I81" s="31" t="s">
        <v>715</v>
      </c>
      <c r="J81" s="32" t="s">
        <v>716</v>
      </c>
      <c r="K81" s="31">
        <v>949</v>
      </c>
      <c r="L81" s="31" t="s">
        <v>717</v>
      </c>
      <c r="M81" s="32" t="s">
        <v>203</v>
      </c>
      <c r="N81" s="32"/>
      <c r="O81" s="33" t="s">
        <v>718</v>
      </c>
      <c r="P81" s="33" t="s">
        <v>719</v>
      </c>
    </row>
    <row r="82" spans="1:16" ht="12.75" customHeight="1" thickBot="1" x14ac:dyDescent="0.25">
      <c r="A82" s="6" t="str">
        <f t="shared" si="6"/>
        <v> BBS 89 </v>
      </c>
      <c r="B82" s="10" t="str">
        <f t="shared" si="7"/>
        <v>I</v>
      </c>
      <c r="C82" s="6">
        <f t="shared" si="8"/>
        <v>47368.544000000002</v>
      </c>
      <c r="D82" s="8" t="str">
        <f t="shared" si="9"/>
        <v>vis</v>
      </c>
      <c r="E82" s="30" t="e">
        <f>VLOOKUP(C82,#REF!,3,FALSE)</f>
        <v>#REF!</v>
      </c>
      <c r="F82" s="10" t="s">
        <v>189</v>
      </c>
      <c r="G82" s="8" t="str">
        <f t="shared" si="10"/>
        <v>47368.544</v>
      </c>
      <c r="H82" s="6">
        <f t="shared" si="11"/>
        <v>1019</v>
      </c>
      <c r="I82" s="31" t="s">
        <v>720</v>
      </c>
      <c r="J82" s="32" t="s">
        <v>721</v>
      </c>
      <c r="K82" s="31">
        <v>1019</v>
      </c>
      <c r="L82" s="31" t="s">
        <v>717</v>
      </c>
      <c r="M82" s="32" t="s">
        <v>203</v>
      </c>
      <c r="N82" s="32"/>
      <c r="O82" s="33" t="s">
        <v>722</v>
      </c>
      <c r="P82" s="33" t="s">
        <v>723</v>
      </c>
    </row>
    <row r="83" spans="1:16" ht="12.75" customHeight="1" thickBot="1" x14ac:dyDescent="0.25">
      <c r="A83" s="6" t="str">
        <f t="shared" si="6"/>
        <v> BBS 90 </v>
      </c>
      <c r="B83" s="10" t="str">
        <f t="shared" si="7"/>
        <v>I</v>
      </c>
      <c r="C83" s="6">
        <f t="shared" si="8"/>
        <v>47456.36</v>
      </c>
      <c r="D83" s="8" t="str">
        <f t="shared" si="9"/>
        <v>vis</v>
      </c>
      <c r="E83" s="30" t="e">
        <f>VLOOKUP(C83,#REF!,3,FALSE)</f>
        <v>#REF!</v>
      </c>
      <c r="F83" s="10" t="s">
        <v>189</v>
      </c>
      <c r="G83" s="8" t="str">
        <f t="shared" si="10"/>
        <v>47456.360</v>
      </c>
      <c r="H83" s="6">
        <f t="shared" si="11"/>
        <v>1050</v>
      </c>
      <c r="I83" s="31" t="s">
        <v>724</v>
      </c>
      <c r="J83" s="32" t="s">
        <v>725</v>
      </c>
      <c r="K83" s="31">
        <v>1050</v>
      </c>
      <c r="L83" s="31" t="s">
        <v>726</v>
      </c>
      <c r="M83" s="32" t="s">
        <v>203</v>
      </c>
      <c r="N83" s="32"/>
      <c r="O83" s="33" t="s">
        <v>478</v>
      </c>
      <c r="P83" s="33" t="s">
        <v>727</v>
      </c>
    </row>
    <row r="84" spans="1:16" ht="12.75" customHeight="1" thickBot="1" x14ac:dyDescent="0.25">
      <c r="A84" s="6" t="str">
        <f t="shared" si="6"/>
        <v> BBS 92 </v>
      </c>
      <c r="B84" s="10" t="str">
        <f t="shared" si="7"/>
        <v>I</v>
      </c>
      <c r="C84" s="6">
        <f t="shared" si="8"/>
        <v>47654.502</v>
      </c>
      <c r="D84" s="8" t="str">
        <f t="shared" si="9"/>
        <v>vis</v>
      </c>
      <c r="E84" s="30" t="e">
        <f>VLOOKUP(C84,#REF!,3,FALSE)</f>
        <v>#REF!</v>
      </c>
      <c r="F84" s="10" t="s">
        <v>189</v>
      </c>
      <c r="G84" s="8" t="str">
        <f t="shared" si="10"/>
        <v>47654.502</v>
      </c>
      <c r="H84" s="6">
        <f t="shared" si="11"/>
        <v>1120</v>
      </c>
      <c r="I84" s="31" t="s">
        <v>728</v>
      </c>
      <c r="J84" s="32" t="s">
        <v>729</v>
      </c>
      <c r="K84" s="31">
        <v>1120</v>
      </c>
      <c r="L84" s="31" t="s">
        <v>706</v>
      </c>
      <c r="M84" s="32" t="s">
        <v>203</v>
      </c>
      <c r="N84" s="32"/>
      <c r="O84" s="33" t="s">
        <v>550</v>
      </c>
      <c r="P84" s="33" t="s">
        <v>730</v>
      </c>
    </row>
    <row r="85" spans="1:16" ht="12.75" customHeight="1" thickBot="1" x14ac:dyDescent="0.25">
      <c r="A85" s="6" t="str">
        <f t="shared" si="6"/>
        <v> BBS 93 </v>
      </c>
      <c r="B85" s="10" t="str">
        <f t="shared" si="7"/>
        <v>I</v>
      </c>
      <c r="C85" s="6">
        <f t="shared" si="8"/>
        <v>47824.391000000003</v>
      </c>
      <c r="D85" s="8" t="str">
        <f t="shared" si="9"/>
        <v>vis</v>
      </c>
      <c r="E85" s="30" t="e">
        <f>VLOOKUP(C85,#REF!,3,FALSE)</f>
        <v>#REF!</v>
      </c>
      <c r="F85" s="10" t="s">
        <v>189</v>
      </c>
      <c r="G85" s="8" t="str">
        <f t="shared" si="10"/>
        <v>47824.391</v>
      </c>
      <c r="H85" s="6">
        <f t="shared" si="11"/>
        <v>1180</v>
      </c>
      <c r="I85" s="31" t="s">
        <v>731</v>
      </c>
      <c r="J85" s="32" t="s">
        <v>732</v>
      </c>
      <c r="K85" s="31">
        <v>1180</v>
      </c>
      <c r="L85" s="31" t="s">
        <v>733</v>
      </c>
      <c r="M85" s="32" t="s">
        <v>203</v>
      </c>
      <c r="N85" s="32"/>
      <c r="O85" s="33" t="s">
        <v>478</v>
      </c>
      <c r="P85" s="33" t="s">
        <v>734</v>
      </c>
    </row>
    <row r="86" spans="1:16" ht="12.75" customHeight="1" thickBot="1" x14ac:dyDescent="0.25">
      <c r="A86" s="6" t="str">
        <f t="shared" si="6"/>
        <v> BBS 93 </v>
      </c>
      <c r="B86" s="10" t="str">
        <f t="shared" si="7"/>
        <v>I</v>
      </c>
      <c r="C86" s="6">
        <f t="shared" si="8"/>
        <v>47824.392999999996</v>
      </c>
      <c r="D86" s="8" t="str">
        <f t="shared" si="9"/>
        <v>vis</v>
      </c>
      <c r="E86" s="30" t="e">
        <f>VLOOKUP(C86,#REF!,3,FALSE)</f>
        <v>#REF!</v>
      </c>
      <c r="F86" s="10" t="s">
        <v>189</v>
      </c>
      <c r="G86" s="8" t="str">
        <f t="shared" si="10"/>
        <v>47824.393</v>
      </c>
      <c r="H86" s="6">
        <f t="shared" si="11"/>
        <v>1180</v>
      </c>
      <c r="I86" s="31" t="s">
        <v>735</v>
      </c>
      <c r="J86" s="32" t="s">
        <v>736</v>
      </c>
      <c r="K86" s="31">
        <v>1180</v>
      </c>
      <c r="L86" s="31" t="s">
        <v>737</v>
      </c>
      <c r="M86" s="32" t="s">
        <v>203</v>
      </c>
      <c r="N86" s="32"/>
      <c r="O86" s="33" t="s">
        <v>550</v>
      </c>
      <c r="P86" s="33" t="s">
        <v>734</v>
      </c>
    </row>
    <row r="87" spans="1:16" ht="12.75" customHeight="1" thickBot="1" x14ac:dyDescent="0.25">
      <c r="A87" s="6" t="str">
        <f t="shared" si="6"/>
        <v> BBS 94 </v>
      </c>
      <c r="B87" s="10" t="str">
        <f t="shared" si="7"/>
        <v>I</v>
      </c>
      <c r="C87" s="6">
        <f t="shared" si="8"/>
        <v>47954.629000000001</v>
      </c>
      <c r="D87" s="8" t="str">
        <f t="shared" si="9"/>
        <v>vis</v>
      </c>
      <c r="E87" s="30" t="e">
        <f>VLOOKUP(C87,#REF!,3,FALSE)</f>
        <v>#REF!</v>
      </c>
      <c r="F87" s="10" t="s">
        <v>189</v>
      </c>
      <c r="G87" s="8" t="str">
        <f t="shared" si="10"/>
        <v>47954.629</v>
      </c>
      <c r="H87" s="6">
        <f t="shared" si="11"/>
        <v>1226</v>
      </c>
      <c r="I87" s="31" t="s">
        <v>738</v>
      </c>
      <c r="J87" s="32" t="s">
        <v>739</v>
      </c>
      <c r="K87" s="31">
        <v>1226</v>
      </c>
      <c r="L87" s="31" t="s">
        <v>740</v>
      </c>
      <c r="M87" s="32" t="s">
        <v>203</v>
      </c>
      <c r="N87" s="32"/>
      <c r="O87" s="33" t="s">
        <v>550</v>
      </c>
      <c r="P87" s="33" t="s">
        <v>741</v>
      </c>
    </row>
    <row r="88" spans="1:16" ht="12.75" customHeight="1" thickBot="1" x14ac:dyDescent="0.25">
      <c r="A88" s="6" t="str">
        <f t="shared" si="6"/>
        <v> BBS 95 </v>
      </c>
      <c r="B88" s="10" t="str">
        <f t="shared" si="7"/>
        <v>I</v>
      </c>
      <c r="C88" s="6">
        <f t="shared" si="8"/>
        <v>48042.402000000002</v>
      </c>
      <c r="D88" s="8" t="str">
        <f t="shared" si="9"/>
        <v>vis</v>
      </c>
      <c r="E88" s="30" t="e">
        <f>VLOOKUP(C88,#REF!,3,FALSE)</f>
        <v>#REF!</v>
      </c>
      <c r="F88" s="10" t="s">
        <v>189</v>
      </c>
      <c r="G88" s="8" t="str">
        <f t="shared" si="10"/>
        <v>48042.402</v>
      </c>
      <c r="H88" s="6">
        <f t="shared" si="11"/>
        <v>1257</v>
      </c>
      <c r="I88" s="31" t="s">
        <v>742</v>
      </c>
      <c r="J88" s="32" t="s">
        <v>743</v>
      </c>
      <c r="K88" s="31">
        <v>1257</v>
      </c>
      <c r="L88" s="31" t="s">
        <v>744</v>
      </c>
      <c r="M88" s="32" t="s">
        <v>203</v>
      </c>
      <c r="N88" s="32"/>
      <c r="O88" s="33" t="s">
        <v>478</v>
      </c>
      <c r="P88" s="33" t="s">
        <v>745</v>
      </c>
    </row>
    <row r="89" spans="1:16" ht="12.75" customHeight="1" thickBot="1" x14ac:dyDescent="0.25">
      <c r="A89" s="6" t="str">
        <f t="shared" si="6"/>
        <v> BBS 95 </v>
      </c>
      <c r="B89" s="10" t="str">
        <f t="shared" si="7"/>
        <v>I</v>
      </c>
      <c r="C89" s="6">
        <f t="shared" si="8"/>
        <v>48042.404000000002</v>
      </c>
      <c r="D89" s="8" t="str">
        <f t="shared" si="9"/>
        <v>vis</v>
      </c>
      <c r="E89" s="30" t="e">
        <f>VLOOKUP(C89,#REF!,3,FALSE)</f>
        <v>#REF!</v>
      </c>
      <c r="F89" s="10" t="s">
        <v>189</v>
      </c>
      <c r="G89" s="8" t="str">
        <f t="shared" si="10"/>
        <v>48042.404</v>
      </c>
      <c r="H89" s="6">
        <f t="shared" si="11"/>
        <v>1257</v>
      </c>
      <c r="I89" s="31" t="s">
        <v>746</v>
      </c>
      <c r="J89" s="32" t="s">
        <v>747</v>
      </c>
      <c r="K89" s="31">
        <v>1257</v>
      </c>
      <c r="L89" s="31" t="s">
        <v>748</v>
      </c>
      <c r="M89" s="32" t="s">
        <v>203</v>
      </c>
      <c r="N89" s="32"/>
      <c r="O89" s="33" t="s">
        <v>550</v>
      </c>
      <c r="P89" s="33" t="s">
        <v>745</v>
      </c>
    </row>
    <row r="90" spans="1:16" ht="12.75" customHeight="1" thickBot="1" x14ac:dyDescent="0.25">
      <c r="A90" s="6" t="str">
        <f t="shared" si="6"/>
        <v> BBS 96 </v>
      </c>
      <c r="B90" s="10" t="str">
        <f t="shared" si="7"/>
        <v>I</v>
      </c>
      <c r="C90" s="6">
        <f t="shared" si="8"/>
        <v>48144.332000000002</v>
      </c>
      <c r="D90" s="8" t="str">
        <f t="shared" si="9"/>
        <v>vis</v>
      </c>
      <c r="E90" s="30" t="e">
        <f>VLOOKUP(C90,#REF!,3,FALSE)</f>
        <v>#REF!</v>
      </c>
      <c r="F90" s="10" t="s">
        <v>189</v>
      </c>
      <c r="G90" s="8" t="str">
        <f t="shared" si="10"/>
        <v>48144.332</v>
      </c>
      <c r="H90" s="6">
        <f t="shared" si="11"/>
        <v>1293</v>
      </c>
      <c r="I90" s="31" t="s">
        <v>749</v>
      </c>
      <c r="J90" s="32" t="s">
        <v>750</v>
      </c>
      <c r="K90" s="31">
        <v>1293</v>
      </c>
      <c r="L90" s="31" t="s">
        <v>748</v>
      </c>
      <c r="M90" s="32" t="s">
        <v>203</v>
      </c>
      <c r="N90" s="32"/>
      <c r="O90" s="33" t="s">
        <v>550</v>
      </c>
      <c r="P90" s="33" t="s">
        <v>751</v>
      </c>
    </row>
    <row r="91" spans="1:16" ht="12.75" customHeight="1" thickBot="1" x14ac:dyDescent="0.25">
      <c r="A91" s="6" t="str">
        <f t="shared" si="6"/>
        <v> BBS 96 </v>
      </c>
      <c r="B91" s="10" t="str">
        <f t="shared" si="7"/>
        <v>I</v>
      </c>
      <c r="C91" s="6">
        <f t="shared" si="8"/>
        <v>48144.339</v>
      </c>
      <c r="D91" s="8" t="str">
        <f t="shared" si="9"/>
        <v>vis</v>
      </c>
      <c r="E91" s="30" t="e">
        <f>VLOOKUP(C91,#REF!,3,FALSE)</f>
        <v>#REF!</v>
      </c>
      <c r="F91" s="10" t="s">
        <v>189</v>
      </c>
      <c r="G91" s="8" t="str">
        <f t="shared" si="10"/>
        <v>48144.339</v>
      </c>
      <c r="H91" s="6">
        <f t="shared" si="11"/>
        <v>1293</v>
      </c>
      <c r="I91" s="31" t="s">
        <v>752</v>
      </c>
      <c r="J91" s="32" t="s">
        <v>753</v>
      </c>
      <c r="K91" s="31">
        <v>1293</v>
      </c>
      <c r="L91" s="31" t="s">
        <v>754</v>
      </c>
      <c r="M91" s="32" t="s">
        <v>203</v>
      </c>
      <c r="N91" s="32"/>
      <c r="O91" s="33" t="s">
        <v>478</v>
      </c>
      <c r="P91" s="33" t="s">
        <v>751</v>
      </c>
    </row>
    <row r="92" spans="1:16" ht="12.75" customHeight="1" thickBot="1" x14ac:dyDescent="0.25">
      <c r="A92" s="6" t="str">
        <f t="shared" si="6"/>
        <v> BBS 96 </v>
      </c>
      <c r="B92" s="10" t="str">
        <f t="shared" si="7"/>
        <v>I</v>
      </c>
      <c r="C92" s="6">
        <f t="shared" si="8"/>
        <v>48178.313999999998</v>
      </c>
      <c r="D92" s="8" t="str">
        <f t="shared" si="9"/>
        <v>vis</v>
      </c>
      <c r="E92" s="30" t="e">
        <f>VLOOKUP(C92,#REF!,3,FALSE)</f>
        <v>#REF!</v>
      </c>
      <c r="F92" s="10" t="s">
        <v>189</v>
      </c>
      <c r="G92" s="8" t="str">
        <f t="shared" si="10"/>
        <v>48178.314</v>
      </c>
      <c r="H92" s="6">
        <f t="shared" si="11"/>
        <v>1305</v>
      </c>
      <c r="I92" s="31" t="s">
        <v>755</v>
      </c>
      <c r="J92" s="32" t="s">
        <v>756</v>
      </c>
      <c r="K92" s="31">
        <v>1305</v>
      </c>
      <c r="L92" s="31" t="s">
        <v>757</v>
      </c>
      <c r="M92" s="32" t="s">
        <v>203</v>
      </c>
      <c r="N92" s="32"/>
      <c r="O92" s="33" t="s">
        <v>478</v>
      </c>
      <c r="P92" s="33" t="s">
        <v>751</v>
      </c>
    </row>
    <row r="93" spans="1:16" ht="12.75" customHeight="1" thickBot="1" x14ac:dyDescent="0.25">
      <c r="A93" s="6" t="str">
        <f t="shared" si="6"/>
        <v> BBS 97 </v>
      </c>
      <c r="B93" s="10" t="str">
        <f t="shared" si="7"/>
        <v>I</v>
      </c>
      <c r="C93" s="6">
        <f t="shared" si="8"/>
        <v>48260.421999999999</v>
      </c>
      <c r="D93" s="8" t="str">
        <f t="shared" si="9"/>
        <v>vis</v>
      </c>
      <c r="E93" s="30" t="e">
        <f>VLOOKUP(C93,#REF!,3,FALSE)</f>
        <v>#REF!</v>
      </c>
      <c r="F93" s="10" t="s">
        <v>189</v>
      </c>
      <c r="G93" s="8" t="str">
        <f t="shared" si="10"/>
        <v>48260.422</v>
      </c>
      <c r="H93" s="6">
        <f t="shared" si="11"/>
        <v>1334</v>
      </c>
      <c r="I93" s="31" t="s">
        <v>758</v>
      </c>
      <c r="J93" s="32" t="s">
        <v>759</v>
      </c>
      <c r="K93" s="31">
        <v>1334</v>
      </c>
      <c r="L93" s="31" t="s">
        <v>757</v>
      </c>
      <c r="M93" s="32" t="s">
        <v>203</v>
      </c>
      <c r="N93" s="32"/>
      <c r="O93" s="33" t="s">
        <v>550</v>
      </c>
      <c r="P93" s="33" t="s">
        <v>760</v>
      </c>
    </row>
    <row r="94" spans="1:16" ht="12.75" customHeight="1" thickBot="1" x14ac:dyDescent="0.25">
      <c r="A94" s="6" t="str">
        <f t="shared" si="6"/>
        <v> BBS 98 </v>
      </c>
      <c r="B94" s="10" t="str">
        <f t="shared" si="7"/>
        <v>I</v>
      </c>
      <c r="C94" s="6">
        <f t="shared" si="8"/>
        <v>48444.457000000002</v>
      </c>
      <c r="D94" s="8" t="str">
        <f t="shared" si="9"/>
        <v>vis</v>
      </c>
      <c r="E94" s="30" t="e">
        <f>VLOOKUP(C94,#REF!,3,FALSE)</f>
        <v>#REF!</v>
      </c>
      <c r="F94" s="10" t="s">
        <v>189</v>
      </c>
      <c r="G94" s="8" t="str">
        <f t="shared" si="10"/>
        <v>48444.457</v>
      </c>
      <c r="H94" s="6">
        <f t="shared" si="11"/>
        <v>1399</v>
      </c>
      <c r="I94" s="31" t="s">
        <v>761</v>
      </c>
      <c r="J94" s="32" t="s">
        <v>762</v>
      </c>
      <c r="K94" s="31">
        <v>1399</v>
      </c>
      <c r="L94" s="31" t="s">
        <v>763</v>
      </c>
      <c r="M94" s="32" t="s">
        <v>203</v>
      </c>
      <c r="N94" s="32"/>
      <c r="O94" s="33" t="s">
        <v>478</v>
      </c>
      <c r="P94" s="33" t="s">
        <v>764</v>
      </c>
    </row>
    <row r="95" spans="1:16" ht="12.75" customHeight="1" thickBot="1" x14ac:dyDescent="0.25">
      <c r="A95" s="6" t="str">
        <f t="shared" si="6"/>
        <v> BBS 98 </v>
      </c>
      <c r="B95" s="10" t="str">
        <f t="shared" si="7"/>
        <v>I</v>
      </c>
      <c r="C95" s="6">
        <f t="shared" si="8"/>
        <v>48495.417000000001</v>
      </c>
      <c r="D95" s="8" t="str">
        <f t="shared" si="9"/>
        <v>vis</v>
      </c>
      <c r="E95" s="30" t="e">
        <f>VLOOKUP(C95,#REF!,3,FALSE)</f>
        <v>#REF!</v>
      </c>
      <c r="F95" s="10" t="s">
        <v>189</v>
      </c>
      <c r="G95" s="8" t="str">
        <f t="shared" si="10"/>
        <v>48495.417</v>
      </c>
      <c r="H95" s="6">
        <f t="shared" si="11"/>
        <v>1417</v>
      </c>
      <c r="I95" s="31" t="s">
        <v>765</v>
      </c>
      <c r="J95" s="32" t="s">
        <v>766</v>
      </c>
      <c r="K95" s="31">
        <v>1417</v>
      </c>
      <c r="L95" s="31" t="s">
        <v>737</v>
      </c>
      <c r="M95" s="32" t="s">
        <v>203</v>
      </c>
      <c r="N95" s="32"/>
      <c r="O95" s="33" t="s">
        <v>550</v>
      </c>
      <c r="P95" s="33" t="s">
        <v>764</v>
      </c>
    </row>
    <row r="96" spans="1:16" ht="12.75" customHeight="1" thickBot="1" x14ac:dyDescent="0.25">
      <c r="A96" s="6" t="str">
        <f t="shared" si="6"/>
        <v> BBS 98 </v>
      </c>
      <c r="B96" s="10" t="str">
        <f t="shared" si="7"/>
        <v>I</v>
      </c>
      <c r="C96" s="6">
        <f t="shared" si="8"/>
        <v>48495.425000000003</v>
      </c>
      <c r="D96" s="8" t="str">
        <f t="shared" si="9"/>
        <v>vis</v>
      </c>
      <c r="E96" s="30" t="e">
        <f>VLOOKUP(C96,#REF!,3,FALSE)</f>
        <v>#REF!</v>
      </c>
      <c r="F96" s="10" t="s">
        <v>189</v>
      </c>
      <c r="G96" s="8" t="str">
        <f t="shared" si="10"/>
        <v>48495.425</v>
      </c>
      <c r="H96" s="6">
        <f t="shared" si="11"/>
        <v>1417</v>
      </c>
      <c r="I96" s="31" t="s">
        <v>767</v>
      </c>
      <c r="J96" s="32" t="s">
        <v>768</v>
      </c>
      <c r="K96" s="31">
        <v>1417</v>
      </c>
      <c r="L96" s="31" t="s">
        <v>769</v>
      </c>
      <c r="M96" s="32" t="s">
        <v>203</v>
      </c>
      <c r="N96" s="32"/>
      <c r="O96" s="33" t="s">
        <v>478</v>
      </c>
      <c r="P96" s="33" t="s">
        <v>764</v>
      </c>
    </row>
    <row r="97" spans="1:16" ht="12.75" customHeight="1" thickBot="1" x14ac:dyDescent="0.25">
      <c r="A97" s="6" t="str">
        <f t="shared" si="6"/>
        <v> BBS 99 </v>
      </c>
      <c r="B97" s="10" t="str">
        <f t="shared" si="7"/>
        <v>I</v>
      </c>
      <c r="C97" s="6">
        <f t="shared" si="8"/>
        <v>48546.385999999999</v>
      </c>
      <c r="D97" s="8" t="str">
        <f t="shared" si="9"/>
        <v>vis</v>
      </c>
      <c r="E97" s="30" t="e">
        <f>VLOOKUP(C97,#REF!,3,FALSE)</f>
        <v>#REF!</v>
      </c>
      <c r="F97" s="10" t="s">
        <v>189</v>
      </c>
      <c r="G97" s="8" t="str">
        <f t="shared" si="10"/>
        <v>48546.386</v>
      </c>
      <c r="H97" s="6">
        <f t="shared" si="11"/>
        <v>1435</v>
      </c>
      <c r="I97" s="31" t="s">
        <v>770</v>
      </c>
      <c r="J97" s="32" t="s">
        <v>771</v>
      </c>
      <c r="K97" s="31">
        <v>1435</v>
      </c>
      <c r="L97" s="31" t="s">
        <v>754</v>
      </c>
      <c r="M97" s="32" t="s">
        <v>203</v>
      </c>
      <c r="N97" s="32"/>
      <c r="O97" s="33" t="s">
        <v>478</v>
      </c>
      <c r="P97" s="33" t="s">
        <v>772</v>
      </c>
    </row>
    <row r="98" spans="1:16" ht="12.75" customHeight="1" thickBot="1" x14ac:dyDescent="0.25">
      <c r="A98" s="6" t="str">
        <f t="shared" si="6"/>
        <v> BBS 99 </v>
      </c>
      <c r="B98" s="10" t="str">
        <f t="shared" si="7"/>
        <v>I</v>
      </c>
      <c r="C98" s="6">
        <f t="shared" si="8"/>
        <v>48597.341</v>
      </c>
      <c r="D98" s="8" t="str">
        <f t="shared" si="9"/>
        <v>vis</v>
      </c>
      <c r="E98" s="30" t="e">
        <f>VLOOKUP(C98,#REF!,3,FALSE)</f>
        <v>#REF!</v>
      </c>
      <c r="F98" s="10" t="s">
        <v>189</v>
      </c>
      <c r="G98" s="8" t="str">
        <f t="shared" si="10"/>
        <v>48597.341</v>
      </c>
      <c r="H98" s="6">
        <f t="shared" si="11"/>
        <v>1453</v>
      </c>
      <c r="I98" s="31" t="s">
        <v>773</v>
      </c>
      <c r="J98" s="32" t="s">
        <v>774</v>
      </c>
      <c r="K98" s="31">
        <v>1453</v>
      </c>
      <c r="L98" s="31" t="s">
        <v>744</v>
      </c>
      <c r="M98" s="32" t="s">
        <v>203</v>
      </c>
      <c r="N98" s="32"/>
      <c r="O98" s="33" t="s">
        <v>478</v>
      </c>
      <c r="P98" s="33" t="s">
        <v>772</v>
      </c>
    </row>
    <row r="99" spans="1:16" ht="12.75" customHeight="1" thickBot="1" x14ac:dyDescent="0.25">
      <c r="A99" s="6" t="str">
        <f t="shared" si="6"/>
        <v> BBS 101 </v>
      </c>
      <c r="B99" s="10" t="str">
        <f t="shared" si="7"/>
        <v>I</v>
      </c>
      <c r="C99" s="6">
        <f t="shared" si="8"/>
        <v>48795.529000000002</v>
      </c>
      <c r="D99" s="8" t="str">
        <f t="shared" si="9"/>
        <v>vis</v>
      </c>
      <c r="E99" s="30" t="e">
        <f>VLOOKUP(C99,#REF!,3,FALSE)</f>
        <v>#REF!</v>
      </c>
      <c r="F99" s="10" t="s">
        <v>189</v>
      </c>
      <c r="G99" s="8" t="str">
        <f t="shared" si="10"/>
        <v>48795.529</v>
      </c>
      <c r="H99" s="6">
        <f t="shared" si="11"/>
        <v>1523</v>
      </c>
      <c r="I99" s="31" t="s">
        <v>775</v>
      </c>
      <c r="J99" s="32" t="s">
        <v>776</v>
      </c>
      <c r="K99" s="31">
        <v>1523</v>
      </c>
      <c r="L99" s="31" t="s">
        <v>713</v>
      </c>
      <c r="M99" s="32" t="s">
        <v>203</v>
      </c>
      <c r="N99" s="32"/>
      <c r="O99" s="33" t="s">
        <v>550</v>
      </c>
      <c r="P99" s="33" t="s">
        <v>777</v>
      </c>
    </row>
    <row r="100" spans="1:16" ht="12.75" customHeight="1" thickBot="1" x14ac:dyDescent="0.25">
      <c r="A100" s="6" t="str">
        <f t="shared" si="6"/>
        <v> BBS 102 </v>
      </c>
      <c r="B100" s="10" t="str">
        <f t="shared" si="7"/>
        <v>I</v>
      </c>
      <c r="C100" s="6">
        <f t="shared" si="8"/>
        <v>48934.281999999999</v>
      </c>
      <c r="D100" s="8" t="str">
        <f t="shared" si="9"/>
        <v>vis</v>
      </c>
      <c r="E100" s="30" t="e">
        <f>VLOOKUP(C100,#REF!,3,FALSE)</f>
        <v>#REF!</v>
      </c>
      <c r="F100" s="10" t="s">
        <v>189</v>
      </c>
      <c r="G100" s="8" t="str">
        <f t="shared" si="10"/>
        <v>48934.282</v>
      </c>
      <c r="H100" s="6">
        <f t="shared" si="11"/>
        <v>1572</v>
      </c>
      <c r="I100" s="31" t="s">
        <v>778</v>
      </c>
      <c r="J100" s="32" t="s">
        <v>779</v>
      </c>
      <c r="K100" s="31">
        <v>1572</v>
      </c>
      <c r="L100" s="31" t="s">
        <v>780</v>
      </c>
      <c r="M100" s="32" t="s">
        <v>203</v>
      </c>
      <c r="N100" s="32"/>
      <c r="O100" s="33" t="s">
        <v>550</v>
      </c>
      <c r="P100" s="33" t="s">
        <v>781</v>
      </c>
    </row>
    <row r="101" spans="1:16" ht="12.75" customHeight="1" thickBot="1" x14ac:dyDescent="0.25">
      <c r="A101" s="6" t="str">
        <f t="shared" si="6"/>
        <v> BBS 104 </v>
      </c>
      <c r="B101" s="10" t="str">
        <f t="shared" si="7"/>
        <v>I</v>
      </c>
      <c r="C101" s="6">
        <f t="shared" si="8"/>
        <v>49132.478000000003</v>
      </c>
      <c r="D101" s="8" t="str">
        <f t="shared" si="9"/>
        <v>vis</v>
      </c>
      <c r="E101" s="30" t="e">
        <f>VLOOKUP(C101,#REF!,3,FALSE)</f>
        <v>#REF!</v>
      </c>
      <c r="F101" s="10" t="s">
        <v>189</v>
      </c>
      <c r="G101" s="8" t="str">
        <f t="shared" si="10"/>
        <v>49132.478</v>
      </c>
      <c r="H101" s="6">
        <f t="shared" si="11"/>
        <v>1642</v>
      </c>
      <c r="I101" s="31" t="s">
        <v>782</v>
      </c>
      <c r="J101" s="32" t="s">
        <v>783</v>
      </c>
      <c r="K101" s="31">
        <v>1642</v>
      </c>
      <c r="L101" s="31" t="s">
        <v>784</v>
      </c>
      <c r="M101" s="32" t="s">
        <v>203</v>
      </c>
      <c r="N101" s="32"/>
      <c r="O101" s="33" t="s">
        <v>478</v>
      </c>
      <c r="P101" s="33" t="s">
        <v>785</v>
      </c>
    </row>
    <row r="102" spans="1:16" ht="12.75" customHeight="1" thickBot="1" x14ac:dyDescent="0.25">
      <c r="A102" s="6" t="str">
        <f t="shared" si="6"/>
        <v> BBS 104 </v>
      </c>
      <c r="B102" s="10" t="str">
        <f t="shared" si="7"/>
        <v>I</v>
      </c>
      <c r="C102" s="6">
        <f t="shared" si="8"/>
        <v>49166.453000000001</v>
      </c>
      <c r="D102" s="8" t="str">
        <f t="shared" si="9"/>
        <v>vis</v>
      </c>
      <c r="E102" s="30" t="e">
        <f>VLOOKUP(C102,#REF!,3,FALSE)</f>
        <v>#REF!</v>
      </c>
      <c r="F102" s="10" t="s">
        <v>189</v>
      </c>
      <c r="G102" s="8" t="str">
        <f t="shared" si="10"/>
        <v>49166.453</v>
      </c>
      <c r="H102" s="6">
        <f t="shared" si="11"/>
        <v>1654</v>
      </c>
      <c r="I102" s="31" t="s">
        <v>786</v>
      </c>
      <c r="J102" s="32" t="s">
        <v>787</v>
      </c>
      <c r="K102" s="31">
        <v>1654</v>
      </c>
      <c r="L102" s="31" t="s">
        <v>788</v>
      </c>
      <c r="M102" s="32" t="s">
        <v>203</v>
      </c>
      <c r="N102" s="32"/>
      <c r="O102" s="33" t="s">
        <v>478</v>
      </c>
      <c r="P102" s="33" t="s">
        <v>785</v>
      </c>
    </row>
    <row r="103" spans="1:16" ht="12.75" customHeight="1" thickBot="1" x14ac:dyDescent="0.25">
      <c r="A103" s="6" t="str">
        <f t="shared" si="6"/>
        <v> BBS 105 </v>
      </c>
      <c r="B103" s="10" t="str">
        <f t="shared" si="7"/>
        <v>I</v>
      </c>
      <c r="C103" s="6">
        <f t="shared" si="8"/>
        <v>49217.421000000002</v>
      </c>
      <c r="D103" s="8" t="str">
        <f t="shared" si="9"/>
        <v>vis</v>
      </c>
      <c r="E103" s="30" t="e">
        <f>VLOOKUP(C103,#REF!,3,FALSE)</f>
        <v>#REF!</v>
      </c>
      <c r="F103" s="10" t="s">
        <v>189</v>
      </c>
      <c r="G103" s="8" t="str">
        <f t="shared" si="10"/>
        <v>49217.421</v>
      </c>
      <c r="H103" s="6">
        <f t="shared" si="11"/>
        <v>1672</v>
      </c>
      <c r="I103" s="31" t="s">
        <v>789</v>
      </c>
      <c r="J103" s="32" t="s">
        <v>790</v>
      </c>
      <c r="K103" s="31">
        <v>1672</v>
      </c>
      <c r="L103" s="31" t="s">
        <v>791</v>
      </c>
      <c r="M103" s="32" t="s">
        <v>203</v>
      </c>
      <c r="N103" s="32"/>
      <c r="O103" s="33" t="s">
        <v>478</v>
      </c>
      <c r="P103" s="33" t="s">
        <v>792</v>
      </c>
    </row>
    <row r="104" spans="1:16" ht="12.75" customHeight="1" thickBot="1" x14ac:dyDescent="0.25">
      <c r="A104" s="6" t="str">
        <f t="shared" si="6"/>
        <v> BBS 105 </v>
      </c>
      <c r="B104" s="10" t="str">
        <f t="shared" si="7"/>
        <v>I</v>
      </c>
      <c r="C104" s="6">
        <f t="shared" si="8"/>
        <v>49251.389000000003</v>
      </c>
      <c r="D104" s="8" t="str">
        <f t="shared" si="9"/>
        <v>vis</v>
      </c>
      <c r="E104" s="30" t="e">
        <f>VLOOKUP(C104,#REF!,3,FALSE)</f>
        <v>#REF!</v>
      </c>
      <c r="F104" s="10" t="s">
        <v>189</v>
      </c>
      <c r="G104" s="8" t="str">
        <f t="shared" si="10"/>
        <v>49251.389</v>
      </c>
      <c r="H104" s="6">
        <f t="shared" si="11"/>
        <v>1684</v>
      </c>
      <c r="I104" s="31" t="s">
        <v>793</v>
      </c>
      <c r="J104" s="32" t="s">
        <v>794</v>
      </c>
      <c r="K104" s="31">
        <v>1684</v>
      </c>
      <c r="L104" s="31" t="s">
        <v>795</v>
      </c>
      <c r="M104" s="32" t="s">
        <v>203</v>
      </c>
      <c r="N104" s="32"/>
      <c r="O104" s="33" t="s">
        <v>550</v>
      </c>
      <c r="P104" s="33" t="s">
        <v>792</v>
      </c>
    </row>
    <row r="105" spans="1:16" ht="12.75" customHeight="1" thickBot="1" x14ac:dyDescent="0.25">
      <c r="A105" s="6" t="str">
        <f t="shared" si="6"/>
        <v> BBS 105 </v>
      </c>
      <c r="B105" s="10" t="str">
        <f t="shared" si="7"/>
        <v>I</v>
      </c>
      <c r="C105" s="6">
        <f t="shared" si="8"/>
        <v>49251.389000000003</v>
      </c>
      <c r="D105" s="8" t="str">
        <f t="shared" si="9"/>
        <v>vis</v>
      </c>
      <c r="E105" s="30" t="e">
        <f>VLOOKUP(C105,#REF!,3,FALSE)</f>
        <v>#REF!</v>
      </c>
      <c r="F105" s="10" t="s">
        <v>189</v>
      </c>
      <c r="G105" s="8" t="str">
        <f t="shared" si="10"/>
        <v>49251.389</v>
      </c>
      <c r="H105" s="6">
        <f t="shared" si="11"/>
        <v>1684</v>
      </c>
      <c r="I105" s="31" t="s">
        <v>793</v>
      </c>
      <c r="J105" s="32" t="s">
        <v>794</v>
      </c>
      <c r="K105" s="31">
        <v>1684</v>
      </c>
      <c r="L105" s="31" t="s">
        <v>795</v>
      </c>
      <c r="M105" s="32" t="s">
        <v>203</v>
      </c>
      <c r="N105" s="32"/>
      <c r="O105" s="33" t="s">
        <v>478</v>
      </c>
      <c r="P105" s="33" t="s">
        <v>792</v>
      </c>
    </row>
    <row r="106" spans="1:16" ht="12.75" customHeight="1" thickBot="1" x14ac:dyDescent="0.25">
      <c r="A106" s="6" t="str">
        <f t="shared" si="6"/>
        <v> BBS 106 </v>
      </c>
      <c r="B106" s="10" t="str">
        <f t="shared" si="7"/>
        <v>I</v>
      </c>
      <c r="C106" s="6">
        <f t="shared" si="8"/>
        <v>49486.392999999996</v>
      </c>
      <c r="D106" s="8" t="str">
        <f t="shared" si="9"/>
        <v>vis</v>
      </c>
      <c r="E106" s="30" t="e">
        <f>VLOOKUP(C106,#REF!,3,FALSE)</f>
        <v>#REF!</v>
      </c>
      <c r="F106" s="10" t="s">
        <v>189</v>
      </c>
      <c r="G106" s="8" t="str">
        <f t="shared" si="10"/>
        <v>49486.393</v>
      </c>
      <c r="H106" s="6">
        <f t="shared" si="11"/>
        <v>1767</v>
      </c>
      <c r="I106" s="31" t="s">
        <v>796</v>
      </c>
      <c r="J106" s="32" t="s">
        <v>797</v>
      </c>
      <c r="K106" s="31">
        <v>1767</v>
      </c>
      <c r="L106" s="31" t="s">
        <v>784</v>
      </c>
      <c r="M106" s="32" t="s">
        <v>203</v>
      </c>
      <c r="N106" s="32"/>
      <c r="O106" s="33" t="s">
        <v>478</v>
      </c>
      <c r="P106" s="33" t="s">
        <v>798</v>
      </c>
    </row>
    <row r="107" spans="1:16" ht="12.75" customHeight="1" thickBot="1" x14ac:dyDescent="0.25">
      <c r="A107" s="6" t="str">
        <f t="shared" si="6"/>
        <v> BBS 106 </v>
      </c>
      <c r="B107" s="10" t="str">
        <f t="shared" si="7"/>
        <v>I</v>
      </c>
      <c r="C107" s="6">
        <f t="shared" si="8"/>
        <v>49486.396000000001</v>
      </c>
      <c r="D107" s="8" t="str">
        <f t="shared" si="9"/>
        <v>vis</v>
      </c>
      <c r="E107" s="30" t="e">
        <f>VLOOKUP(C107,#REF!,3,FALSE)</f>
        <v>#REF!</v>
      </c>
      <c r="F107" s="10" t="s">
        <v>189</v>
      </c>
      <c r="G107" s="8" t="str">
        <f t="shared" si="10"/>
        <v>49486.396</v>
      </c>
      <c r="H107" s="6">
        <f t="shared" si="11"/>
        <v>1767</v>
      </c>
      <c r="I107" s="31" t="s">
        <v>799</v>
      </c>
      <c r="J107" s="32" t="s">
        <v>800</v>
      </c>
      <c r="K107" s="31">
        <v>1767</v>
      </c>
      <c r="L107" s="31" t="s">
        <v>791</v>
      </c>
      <c r="M107" s="32" t="s">
        <v>203</v>
      </c>
      <c r="N107" s="32"/>
      <c r="O107" s="33" t="s">
        <v>550</v>
      </c>
      <c r="P107" s="33" t="s">
        <v>798</v>
      </c>
    </row>
    <row r="108" spans="1:16" ht="12.75" customHeight="1" thickBot="1" x14ac:dyDescent="0.25">
      <c r="A108" s="6" t="str">
        <f t="shared" si="6"/>
        <v> BBS 108 </v>
      </c>
      <c r="B108" s="10" t="str">
        <f t="shared" si="7"/>
        <v>I</v>
      </c>
      <c r="C108" s="6">
        <f t="shared" si="8"/>
        <v>49568.495000000003</v>
      </c>
      <c r="D108" s="8" t="str">
        <f t="shared" si="9"/>
        <v>vis</v>
      </c>
      <c r="E108" s="30" t="e">
        <f>VLOOKUP(C108,#REF!,3,FALSE)</f>
        <v>#REF!</v>
      </c>
      <c r="F108" s="10" t="s">
        <v>189</v>
      </c>
      <c r="G108" s="8" t="str">
        <f t="shared" si="10"/>
        <v>49568.495</v>
      </c>
      <c r="H108" s="6">
        <f t="shared" si="11"/>
        <v>1796</v>
      </c>
      <c r="I108" s="31" t="s">
        <v>801</v>
      </c>
      <c r="J108" s="32" t="s">
        <v>802</v>
      </c>
      <c r="K108" s="31">
        <v>1796</v>
      </c>
      <c r="L108" s="31" t="s">
        <v>769</v>
      </c>
      <c r="M108" s="32" t="s">
        <v>203</v>
      </c>
      <c r="N108" s="32"/>
      <c r="O108" s="33" t="s">
        <v>722</v>
      </c>
      <c r="P108" s="33" t="s">
        <v>803</v>
      </c>
    </row>
    <row r="109" spans="1:16" ht="12.75" customHeight="1" thickBot="1" x14ac:dyDescent="0.25">
      <c r="A109" s="6" t="str">
        <f t="shared" si="6"/>
        <v> BBS 109 </v>
      </c>
      <c r="B109" s="10" t="str">
        <f t="shared" si="7"/>
        <v>I</v>
      </c>
      <c r="C109" s="6">
        <f t="shared" si="8"/>
        <v>49888.440999999999</v>
      </c>
      <c r="D109" s="8" t="str">
        <f t="shared" si="9"/>
        <v>vis</v>
      </c>
      <c r="E109" s="30" t="e">
        <f>VLOOKUP(C109,#REF!,3,FALSE)</f>
        <v>#REF!</v>
      </c>
      <c r="F109" s="10" t="s">
        <v>189</v>
      </c>
      <c r="G109" s="8" t="str">
        <f t="shared" si="10"/>
        <v>49888.441</v>
      </c>
      <c r="H109" s="6">
        <f t="shared" si="11"/>
        <v>1909</v>
      </c>
      <c r="I109" s="31" t="s">
        <v>804</v>
      </c>
      <c r="J109" s="32" t="s">
        <v>805</v>
      </c>
      <c r="K109" s="31">
        <v>1909</v>
      </c>
      <c r="L109" s="31" t="s">
        <v>784</v>
      </c>
      <c r="M109" s="32" t="s">
        <v>203</v>
      </c>
      <c r="N109" s="32"/>
      <c r="O109" s="33" t="s">
        <v>478</v>
      </c>
      <c r="P109" s="33" t="s">
        <v>806</v>
      </c>
    </row>
    <row r="110" spans="1:16" ht="12.75" customHeight="1" thickBot="1" x14ac:dyDescent="0.25">
      <c r="A110" s="6" t="str">
        <f t="shared" si="6"/>
        <v> BBS 110 </v>
      </c>
      <c r="B110" s="10" t="str">
        <f t="shared" si="7"/>
        <v>I</v>
      </c>
      <c r="C110" s="6">
        <f t="shared" si="8"/>
        <v>49905.434000000001</v>
      </c>
      <c r="D110" s="8" t="str">
        <f t="shared" si="9"/>
        <v>vis</v>
      </c>
      <c r="E110" s="30" t="e">
        <f>VLOOKUP(C110,#REF!,3,FALSE)</f>
        <v>#REF!</v>
      </c>
      <c r="F110" s="10" t="s">
        <v>189</v>
      </c>
      <c r="G110" s="8" t="str">
        <f t="shared" si="10"/>
        <v>49905.434</v>
      </c>
      <c r="H110" s="6">
        <f t="shared" si="11"/>
        <v>1915</v>
      </c>
      <c r="I110" s="31" t="s">
        <v>807</v>
      </c>
      <c r="J110" s="32" t="s">
        <v>808</v>
      </c>
      <c r="K110" s="31">
        <v>1915</v>
      </c>
      <c r="L110" s="31" t="s">
        <v>809</v>
      </c>
      <c r="M110" s="32" t="s">
        <v>203</v>
      </c>
      <c r="N110" s="32"/>
      <c r="O110" s="33" t="s">
        <v>478</v>
      </c>
      <c r="P110" s="33" t="s">
        <v>810</v>
      </c>
    </row>
    <row r="111" spans="1:16" ht="12.75" customHeight="1" thickBot="1" x14ac:dyDescent="0.25">
      <c r="A111" s="6" t="str">
        <f t="shared" si="6"/>
        <v> BBS 110 </v>
      </c>
      <c r="B111" s="10" t="str">
        <f t="shared" si="7"/>
        <v>I</v>
      </c>
      <c r="C111" s="6">
        <f t="shared" si="8"/>
        <v>49990.368999999999</v>
      </c>
      <c r="D111" s="8" t="str">
        <f t="shared" si="9"/>
        <v>vis</v>
      </c>
      <c r="E111" s="30" t="e">
        <f>VLOOKUP(C111,#REF!,3,FALSE)</f>
        <v>#REF!</v>
      </c>
      <c r="F111" s="10" t="s">
        <v>189</v>
      </c>
      <c r="G111" s="8" t="str">
        <f t="shared" si="10"/>
        <v>49990.369</v>
      </c>
      <c r="H111" s="6">
        <f t="shared" si="11"/>
        <v>1945</v>
      </c>
      <c r="I111" s="31" t="s">
        <v>811</v>
      </c>
      <c r="J111" s="32" t="s">
        <v>812</v>
      </c>
      <c r="K111" s="31">
        <v>1945</v>
      </c>
      <c r="L111" s="31" t="s">
        <v>813</v>
      </c>
      <c r="M111" s="32" t="s">
        <v>203</v>
      </c>
      <c r="N111" s="32"/>
      <c r="O111" s="33" t="s">
        <v>550</v>
      </c>
      <c r="P111" s="33" t="s">
        <v>810</v>
      </c>
    </row>
    <row r="112" spans="1:16" ht="12.75" customHeight="1" thickBot="1" x14ac:dyDescent="0.25">
      <c r="A112" s="6" t="str">
        <f t="shared" si="6"/>
        <v> BBS 110 </v>
      </c>
      <c r="B112" s="10" t="str">
        <f t="shared" si="7"/>
        <v>I</v>
      </c>
      <c r="C112" s="6">
        <f t="shared" si="8"/>
        <v>49990.375</v>
      </c>
      <c r="D112" s="8" t="str">
        <f t="shared" si="9"/>
        <v>vis</v>
      </c>
      <c r="E112" s="30" t="e">
        <f>VLOOKUP(C112,#REF!,3,FALSE)</f>
        <v>#REF!</v>
      </c>
      <c r="F112" s="10" t="s">
        <v>189</v>
      </c>
      <c r="G112" s="8" t="str">
        <f t="shared" si="10"/>
        <v>49990.375</v>
      </c>
      <c r="H112" s="6">
        <f t="shared" si="11"/>
        <v>1945</v>
      </c>
      <c r="I112" s="31" t="s">
        <v>814</v>
      </c>
      <c r="J112" s="32" t="s">
        <v>815</v>
      </c>
      <c r="K112" s="31">
        <v>1945</v>
      </c>
      <c r="L112" s="31" t="s">
        <v>816</v>
      </c>
      <c r="M112" s="32" t="s">
        <v>203</v>
      </c>
      <c r="N112" s="32"/>
      <c r="O112" s="33" t="s">
        <v>478</v>
      </c>
      <c r="P112" s="33" t="s">
        <v>810</v>
      </c>
    </row>
    <row r="113" spans="1:16" ht="12.75" customHeight="1" thickBot="1" x14ac:dyDescent="0.25">
      <c r="A113" s="6" t="str">
        <f t="shared" si="6"/>
        <v> BBS 112 </v>
      </c>
      <c r="B113" s="10" t="str">
        <f t="shared" si="7"/>
        <v>I</v>
      </c>
      <c r="C113" s="6">
        <f t="shared" si="8"/>
        <v>50188.565999999999</v>
      </c>
      <c r="D113" s="8" t="str">
        <f t="shared" si="9"/>
        <v>vis</v>
      </c>
      <c r="E113" s="30" t="e">
        <f>VLOOKUP(C113,#REF!,3,FALSE)</f>
        <v>#REF!</v>
      </c>
      <c r="F113" s="10" t="s">
        <v>189</v>
      </c>
      <c r="G113" s="8" t="str">
        <f t="shared" si="10"/>
        <v>50188.566</v>
      </c>
      <c r="H113" s="6">
        <f t="shared" si="11"/>
        <v>2015</v>
      </c>
      <c r="I113" s="31" t="s">
        <v>817</v>
      </c>
      <c r="J113" s="32" t="s">
        <v>818</v>
      </c>
      <c r="K113" s="31">
        <v>2015</v>
      </c>
      <c r="L113" s="31" t="s">
        <v>809</v>
      </c>
      <c r="M113" s="32" t="s">
        <v>203</v>
      </c>
      <c r="N113" s="32"/>
      <c r="O113" s="33" t="s">
        <v>550</v>
      </c>
      <c r="P113" s="33" t="s">
        <v>819</v>
      </c>
    </row>
    <row r="114" spans="1:16" ht="12.75" customHeight="1" thickBot="1" x14ac:dyDescent="0.25">
      <c r="A114" s="6" t="str">
        <f t="shared" si="6"/>
        <v> BBS 112 </v>
      </c>
      <c r="B114" s="10" t="str">
        <f t="shared" si="7"/>
        <v>I</v>
      </c>
      <c r="C114" s="6">
        <f t="shared" si="8"/>
        <v>50290.485999999997</v>
      </c>
      <c r="D114" s="8" t="str">
        <f t="shared" si="9"/>
        <v>vis</v>
      </c>
      <c r="E114" s="30" t="e">
        <f>VLOOKUP(C114,#REF!,3,FALSE)</f>
        <v>#REF!</v>
      </c>
      <c r="F114" s="10" t="s">
        <v>189</v>
      </c>
      <c r="G114" s="8" t="str">
        <f t="shared" si="10"/>
        <v>50290.486</v>
      </c>
      <c r="H114" s="6">
        <f t="shared" si="11"/>
        <v>2051</v>
      </c>
      <c r="I114" s="31" t="s">
        <v>820</v>
      </c>
      <c r="J114" s="32" t="s">
        <v>821</v>
      </c>
      <c r="K114" s="31">
        <v>2051</v>
      </c>
      <c r="L114" s="31" t="s">
        <v>822</v>
      </c>
      <c r="M114" s="32" t="s">
        <v>203</v>
      </c>
      <c r="N114" s="32"/>
      <c r="O114" s="33" t="s">
        <v>478</v>
      </c>
      <c r="P114" s="33" t="s">
        <v>819</v>
      </c>
    </row>
    <row r="115" spans="1:16" ht="12.75" customHeight="1" thickBot="1" x14ac:dyDescent="0.25">
      <c r="A115" s="6" t="str">
        <f t="shared" si="6"/>
        <v> BBS 114 </v>
      </c>
      <c r="B115" s="10" t="str">
        <f t="shared" si="7"/>
        <v>I</v>
      </c>
      <c r="C115" s="6">
        <f t="shared" si="8"/>
        <v>50392.411999999997</v>
      </c>
      <c r="D115" s="8" t="str">
        <f t="shared" si="9"/>
        <v>vis</v>
      </c>
      <c r="E115" s="30" t="e">
        <f>VLOOKUP(C115,#REF!,3,FALSE)</f>
        <v>#REF!</v>
      </c>
      <c r="F115" s="10" t="s">
        <v>189</v>
      </c>
      <c r="G115" s="8" t="str">
        <f t="shared" si="10"/>
        <v>50392.412</v>
      </c>
      <c r="H115" s="6">
        <f t="shared" si="11"/>
        <v>2087</v>
      </c>
      <c r="I115" s="31" t="s">
        <v>823</v>
      </c>
      <c r="J115" s="32" t="s">
        <v>824</v>
      </c>
      <c r="K115" s="31">
        <v>2087</v>
      </c>
      <c r="L115" s="31" t="s">
        <v>795</v>
      </c>
      <c r="M115" s="32" t="s">
        <v>203</v>
      </c>
      <c r="N115" s="32"/>
      <c r="O115" s="33" t="s">
        <v>550</v>
      </c>
      <c r="P115" s="33" t="s">
        <v>825</v>
      </c>
    </row>
    <row r="116" spans="1:16" ht="12.75" customHeight="1" thickBot="1" x14ac:dyDescent="0.25">
      <c r="A116" s="6" t="str">
        <f t="shared" si="6"/>
        <v> BBS 115 </v>
      </c>
      <c r="B116" s="10" t="str">
        <f t="shared" si="7"/>
        <v>I</v>
      </c>
      <c r="C116" s="6">
        <f t="shared" si="8"/>
        <v>50678.377</v>
      </c>
      <c r="D116" s="8" t="str">
        <f t="shared" si="9"/>
        <v>vis</v>
      </c>
      <c r="E116" s="30" t="e">
        <f>VLOOKUP(C116,#REF!,3,FALSE)</f>
        <v>#REF!</v>
      </c>
      <c r="F116" s="10" t="s">
        <v>189</v>
      </c>
      <c r="G116" s="8" t="str">
        <f t="shared" si="10"/>
        <v>50678.377</v>
      </c>
      <c r="H116" s="6">
        <f t="shared" si="11"/>
        <v>2188</v>
      </c>
      <c r="I116" s="31" t="s">
        <v>826</v>
      </c>
      <c r="J116" s="32" t="s">
        <v>827</v>
      </c>
      <c r="K116" s="31">
        <v>2188</v>
      </c>
      <c r="L116" s="31" t="s">
        <v>822</v>
      </c>
      <c r="M116" s="32" t="s">
        <v>203</v>
      </c>
      <c r="N116" s="32"/>
      <c r="O116" s="33" t="s">
        <v>478</v>
      </c>
      <c r="P116" s="33" t="s">
        <v>828</v>
      </c>
    </row>
    <row r="117" spans="1:16" ht="12.75" customHeight="1" thickBot="1" x14ac:dyDescent="0.25">
      <c r="A117" s="6" t="str">
        <f t="shared" si="6"/>
        <v> BBS 115 </v>
      </c>
      <c r="B117" s="10" t="str">
        <f t="shared" si="7"/>
        <v>I</v>
      </c>
      <c r="C117" s="6">
        <f t="shared" si="8"/>
        <v>50692.538999999997</v>
      </c>
      <c r="D117" s="8" t="str">
        <f t="shared" si="9"/>
        <v>vis</v>
      </c>
      <c r="E117" s="30" t="e">
        <f>VLOOKUP(C117,#REF!,3,FALSE)</f>
        <v>#REF!</v>
      </c>
      <c r="F117" s="10" t="s">
        <v>189</v>
      </c>
      <c r="G117" s="8" t="str">
        <f t="shared" si="10"/>
        <v>50692.539</v>
      </c>
      <c r="H117" s="6">
        <f t="shared" si="11"/>
        <v>2193</v>
      </c>
      <c r="I117" s="31" t="s">
        <v>829</v>
      </c>
      <c r="J117" s="32" t="s">
        <v>830</v>
      </c>
      <c r="K117" s="31">
        <v>2193</v>
      </c>
      <c r="L117" s="31" t="s">
        <v>791</v>
      </c>
      <c r="M117" s="32" t="s">
        <v>203</v>
      </c>
      <c r="N117" s="32"/>
      <c r="O117" s="33" t="s">
        <v>550</v>
      </c>
      <c r="P117" s="33" t="s">
        <v>828</v>
      </c>
    </row>
    <row r="118" spans="1:16" ht="12.75" customHeight="1" thickBot="1" x14ac:dyDescent="0.25">
      <c r="A118" s="6" t="str">
        <f t="shared" si="6"/>
        <v> BBS 117 </v>
      </c>
      <c r="B118" s="10" t="str">
        <f t="shared" si="7"/>
        <v>I</v>
      </c>
      <c r="C118" s="6">
        <f t="shared" si="8"/>
        <v>50862.42</v>
      </c>
      <c r="D118" s="8" t="str">
        <f t="shared" si="9"/>
        <v>vis</v>
      </c>
      <c r="E118" s="30" t="e">
        <f>VLOOKUP(C118,#REF!,3,FALSE)</f>
        <v>#REF!</v>
      </c>
      <c r="F118" s="10" t="s">
        <v>189</v>
      </c>
      <c r="G118" s="8" t="str">
        <f t="shared" si="10"/>
        <v>50862.420</v>
      </c>
      <c r="H118" s="6">
        <f t="shared" si="11"/>
        <v>2253</v>
      </c>
      <c r="I118" s="31" t="s">
        <v>831</v>
      </c>
      <c r="J118" s="32" t="s">
        <v>832</v>
      </c>
      <c r="K118" s="31">
        <v>2253</v>
      </c>
      <c r="L118" s="31" t="s">
        <v>809</v>
      </c>
      <c r="M118" s="32" t="s">
        <v>203</v>
      </c>
      <c r="N118" s="32"/>
      <c r="O118" s="33" t="s">
        <v>550</v>
      </c>
      <c r="P118" s="33" t="s">
        <v>833</v>
      </c>
    </row>
    <row r="119" spans="1:16" ht="12.75" customHeight="1" thickBot="1" x14ac:dyDescent="0.25">
      <c r="A119" s="6" t="str">
        <f t="shared" si="6"/>
        <v> BBS 118 </v>
      </c>
      <c r="B119" s="10" t="str">
        <f t="shared" si="7"/>
        <v>I</v>
      </c>
      <c r="C119" s="6">
        <f t="shared" si="8"/>
        <v>50862.423999999999</v>
      </c>
      <c r="D119" s="8" t="str">
        <f t="shared" si="9"/>
        <v>vis</v>
      </c>
      <c r="E119" s="30" t="e">
        <f>VLOOKUP(C119,#REF!,3,FALSE)</f>
        <v>#REF!</v>
      </c>
      <c r="F119" s="10" t="s">
        <v>189</v>
      </c>
      <c r="G119" s="8" t="str">
        <f t="shared" si="10"/>
        <v>50862.424</v>
      </c>
      <c r="H119" s="6">
        <f t="shared" si="11"/>
        <v>2253</v>
      </c>
      <c r="I119" s="31" t="s">
        <v>834</v>
      </c>
      <c r="J119" s="32" t="s">
        <v>835</v>
      </c>
      <c r="K119" s="31">
        <v>2253</v>
      </c>
      <c r="L119" s="31" t="s">
        <v>836</v>
      </c>
      <c r="M119" s="32" t="s">
        <v>203</v>
      </c>
      <c r="N119" s="32"/>
      <c r="O119" s="33" t="s">
        <v>722</v>
      </c>
      <c r="P119" s="33" t="s">
        <v>837</v>
      </c>
    </row>
    <row r="120" spans="1:16" ht="12.75" customHeight="1" thickBot="1" x14ac:dyDescent="0.25">
      <c r="A120" s="6" t="str">
        <f t="shared" si="6"/>
        <v> BBS 118 </v>
      </c>
      <c r="B120" s="10" t="str">
        <f t="shared" si="7"/>
        <v>I</v>
      </c>
      <c r="C120" s="6">
        <f t="shared" si="8"/>
        <v>50961.506999999998</v>
      </c>
      <c r="D120" s="8" t="str">
        <f t="shared" si="9"/>
        <v>vis</v>
      </c>
      <c r="E120" s="30" t="e">
        <f>VLOOKUP(C120,#REF!,3,FALSE)</f>
        <v>#REF!</v>
      </c>
      <c r="F120" s="10" t="s">
        <v>189</v>
      </c>
      <c r="G120" s="8" t="str">
        <f t="shared" si="10"/>
        <v>50961.507</v>
      </c>
      <c r="H120" s="6">
        <f t="shared" si="11"/>
        <v>2288</v>
      </c>
      <c r="I120" s="31" t="s">
        <v>838</v>
      </c>
      <c r="J120" s="32" t="s">
        <v>839</v>
      </c>
      <c r="K120" s="31">
        <v>2288</v>
      </c>
      <c r="L120" s="31" t="s">
        <v>840</v>
      </c>
      <c r="M120" s="32" t="s">
        <v>203</v>
      </c>
      <c r="N120" s="32"/>
      <c r="O120" s="33" t="s">
        <v>550</v>
      </c>
      <c r="P120" s="33" t="s">
        <v>837</v>
      </c>
    </row>
    <row r="121" spans="1:16" ht="12.75" customHeight="1" thickBot="1" x14ac:dyDescent="0.25">
      <c r="A121" s="6" t="str">
        <f t="shared" si="6"/>
        <v>IBVS 5745 </v>
      </c>
      <c r="B121" s="10" t="str">
        <f t="shared" si="7"/>
        <v>I</v>
      </c>
      <c r="C121" s="6">
        <f t="shared" si="8"/>
        <v>51043.618300000002</v>
      </c>
      <c r="D121" s="8" t="str">
        <f t="shared" si="9"/>
        <v>vis</v>
      </c>
      <c r="E121" s="30" t="e">
        <f>VLOOKUP(C121,#REF!,3,FALSE)</f>
        <v>#REF!</v>
      </c>
      <c r="F121" s="10" t="s">
        <v>189</v>
      </c>
      <c r="G121" s="8" t="str">
        <f t="shared" si="10"/>
        <v>51043.6183</v>
      </c>
      <c r="H121" s="6">
        <f t="shared" si="11"/>
        <v>2317</v>
      </c>
      <c r="I121" s="31" t="s">
        <v>841</v>
      </c>
      <c r="J121" s="32" t="s">
        <v>842</v>
      </c>
      <c r="K121" s="31">
        <v>2317</v>
      </c>
      <c r="L121" s="31" t="s">
        <v>843</v>
      </c>
      <c r="M121" s="32" t="s">
        <v>844</v>
      </c>
      <c r="N121" s="32" t="s">
        <v>845</v>
      </c>
      <c r="O121" s="33" t="s">
        <v>846</v>
      </c>
      <c r="P121" s="34" t="s">
        <v>847</v>
      </c>
    </row>
    <row r="122" spans="1:16" ht="12.75" customHeight="1" thickBot="1" x14ac:dyDescent="0.25">
      <c r="A122" s="6" t="str">
        <f t="shared" si="6"/>
        <v> BBS 119 </v>
      </c>
      <c r="B122" s="10" t="str">
        <f t="shared" si="7"/>
        <v>I</v>
      </c>
      <c r="C122" s="6">
        <f t="shared" si="8"/>
        <v>51199.338000000003</v>
      </c>
      <c r="D122" s="8" t="str">
        <f t="shared" si="9"/>
        <v>vis</v>
      </c>
      <c r="E122" s="30" t="e">
        <f>VLOOKUP(C122,#REF!,3,FALSE)</f>
        <v>#REF!</v>
      </c>
      <c r="F122" s="10" t="s">
        <v>189</v>
      </c>
      <c r="G122" s="8" t="str">
        <f t="shared" si="10"/>
        <v>51199.338</v>
      </c>
      <c r="H122" s="6">
        <f t="shared" si="11"/>
        <v>2372</v>
      </c>
      <c r="I122" s="31" t="s">
        <v>852</v>
      </c>
      <c r="J122" s="32" t="s">
        <v>853</v>
      </c>
      <c r="K122" s="31">
        <v>2372</v>
      </c>
      <c r="L122" s="31" t="s">
        <v>840</v>
      </c>
      <c r="M122" s="32" t="s">
        <v>203</v>
      </c>
      <c r="N122" s="32"/>
      <c r="O122" s="33" t="s">
        <v>550</v>
      </c>
      <c r="P122" s="33" t="s">
        <v>854</v>
      </c>
    </row>
    <row r="123" spans="1:16" ht="12.75" customHeight="1" thickBot="1" x14ac:dyDescent="0.25">
      <c r="A123" s="6" t="str">
        <f t="shared" si="6"/>
        <v>BAVM 133 </v>
      </c>
      <c r="B123" s="10" t="str">
        <f t="shared" si="7"/>
        <v>I</v>
      </c>
      <c r="C123" s="6">
        <f t="shared" si="8"/>
        <v>51315.424700000003</v>
      </c>
      <c r="D123" s="8" t="str">
        <f t="shared" si="9"/>
        <v>vis</v>
      </c>
      <c r="E123" s="30" t="e">
        <f>VLOOKUP(C123,#REF!,3,FALSE)</f>
        <v>#REF!</v>
      </c>
      <c r="F123" s="10" t="s">
        <v>189</v>
      </c>
      <c r="G123" s="8" t="str">
        <f t="shared" si="10"/>
        <v>51315.4247</v>
      </c>
      <c r="H123" s="6">
        <f t="shared" si="11"/>
        <v>2413</v>
      </c>
      <c r="I123" s="31" t="s">
        <v>855</v>
      </c>
      <c r="J123" s="32" t="s">
        <v>856</v>
      </c>
      <c r="K123" s="31">
        <v>2413</v>
      </c>
      <c r="L123" s="31" t="s">
        <v>857</v>
      </c>
      <c r="M123" s="32" t="s">
        <v>844</v>
      </c>
      <c r="N123" s="32" t="s">
        <v>858</v>
      </c>
      <c r="O123" s="33" t="s">
        <v>859</v>
      </c>
      <c r="P123" s="34" t="s">
        <v>860</v>
      </c>
    </row>
    <row r="124" spans="1:16" ht="12.75" customHeight="1" thickBot="1" x14ac:dyDescent="0.25">
      <c r="A124" s="6" t="str">
        <f t="shared" si="6"/>
        <v>BAVM 133 </v>
      </c>
      <c r="B124" s="10" t="str">
        <f t="shared" si="7"/>
        <v>I</v>
      </c>
      <c r="C124" s="6">
        <f t="shared" si="8"/>
        <v>51315.424700000003</v>
      </c>
      <c r="D124" s="8" t="str">
        <f t="shared" si="9"/>
        <v>vis</v>
      </c>
      <c r="E124" s="30" t="e">
        <f>VLOOKUP(C124,#REF!,3,FALSE)</f>
        <v>#REF!</v>
      </c>
      <c r="F124" s="10" t="s">
        <v>189</v>
      </c>
      <c r="G124" s="8" t="str">
        <f t="shared" si="10"/>
        <v>51315.4247</v>
      </c>
      <c r="H124" s="6">
        <f t="shared" si="11"/>
        <v>2413</v>
      </c>
      <c r="I124" s="31" t="s">
        <v>855</v>
      </c>
      <c r="J124" s="32" t="s">
        <v>856</v>
      </c>
      <c r="K124" s="31">
        <v>2413</v>
      </c>
      <c r="L124" s="31" t="s">
        <v>857</v>
      </c>
      <c r="M124" s="32" t="s">
        <v>844</v>
      </c>
      <c r="N124" s="32" t="s">
        <v>861</v>
      </c>
      <c r="O124" s="33" t="s">
        <v>859</v>
      </c>
      <c r="P124" s="34" t="s">
        <v>860</v>
      </c>
    </row>
    <row r="125" spans="1:16" ht="12.75" customHeight="1" thickBot="1" x14ac:dyDescent="0.25">
      <c r="A125" s="6" t="str">
        <f t="shared" si="6"/>
        <v> BBS 120 </v>
      </c>
      <c r="B125" s="10" t="str">
        <f t="shared" si="7"/>
        <v>I</v>
      </c>
      <c r="C125" s="6">
        <f t="shared" si="8"/>
        <v>51363.55</v>
      </c>
      <c r="D125" s="8" t="str">
        <f t="shared" si="9"/>
        <v>vis</v>
      </c>
      <c r="E125" s="30" t="e">
        <f>VLOOKUP(C125,#REF!,3,FALSE)</f>
        <v>#REF!</v>
      </c>
      <c r="F125" s="10" t="s">
        <v>189</v>
      </c>
      <c r="G125" s="8" t="str">
        <f t="shared" si="10"/>
        <v>51363.550</v>
      </c>
      <c r="H125" s="6">
        <f t="shared" si="11"/>
        <v>2430</v>
      </c>
      <c r="I125" s="31" t="s">
        <v>862</v>
      </c>
      <c r="J125" s="32" t="s">
        <v>863</v>
      </c>
      <c r="K125" s="31">
        <v>2430</v>
      </c>
      <c r="L125" s="31" t="s">
        <v>757</v>
      </c>
      <c r="M125" s="32" t="s">
        <v>203</v>
      </c>
      <c r="N125" s="32"/>
      <c r="O125" s="33" t="s">
        <v>550</v>
      </c>
      <c r="P125" s="33" t="s">
        <v>864</v>
      </c>
    </row>
    <row r="126" spans="1:16" ht="12.75" customHeight="1" thickBot="1" x14ac:dyDescent="0.25">
      <c r="A126" s="6" t="str">
        <f t="shared" si="6"/>
        <v>BAVM 133 </v>
      </c>
      <c r="B126" s="10" t="str">
        <f t="shared" si="7"/>
        <v>I</v>
      </c>
      <c r="C126" s="6">
        <f t="shared" si="8"/>
        <v>51414.521500000003</v>
      </c>
      <c r="D126" s="8" t="str">
        <f t="shared" si="9"/>
        <v>vis</v>
      </c>
      <c r="E126" s="30" t="e">
        <f>VLOOKUP(C126,#REF!,3,FALSE)</f>
        <v>#REF!</v>
      </c>
      <c r="F126" s="10" t="s">
        <v>189</v>
      </c>
      <c r="G126" s="8" t="str">
        <f t="shared" si="10"/>
        <v>51414.5215</v>
      </c>
      <c r="H126" s="6">
        <f t="shared" si="11"/>
        <v>2448</v>
      </c>
      <c r="I126" s="31" t="s">
        <v>865</v>
      </c>
      <c r="J126" s="32" t="s">
        <v>866</v>
      </c>
      <c r="K126" s="31">
        <v>2448</v>
      </c>
      <c r="L126" s="31" t="s">
        <v>867</v>
      </c>
      <c r="M126" s="32" t="s">
        <v>844</v>
      </c>
      <c r="N126" s="32" t="s">
        <v>868</v>
      </c>
      <c r="O126" s="33" t="s">
        <v>869</v>
      </c>
      <c r="P126" s="34" t="s">
        <v>860</v>
      </c>
    </row>
    <row r="127" spans="1:16" ht="12.75" customHeight="1" thickBot="1" x14ac:dyDescent="0.25">
      <c r="A127" s="6" t="str">
        <f t="shared" si="6"/>
        <v> JAAVSO 41;122 </v>
      </c>
      <c r="B127" s="10" t="str">
        <f t="shared" si="7"/>
        <v>I</v>
      </c>
      <c r="C127" s="6">
        <f t="shared" si="8"/>
        <v>52470.607799999998</v>
      </c>
      <c r="D127" s="8" t="str">
        <f t="shared" si="9"/>
        <v>vis</v>
      </c>
      <c r="E127" s="30" t="e">
        <f>VLOOKUP(C127,#REF!,3,FALSE)</f>
        <v>#REF!</v>
      </c>
      <c r="F127" s="10" t="s">
        <v>189</v>
      </c>
      <c r="G127" s="8" t="str">
        <f t="shared" si="10"/>
        <v>52470.6078</v>
      </c>
      <c r="H127" s="6">
        <f t="shared" si="11"/>
        <v>2821</v>
      </c>
      <c r="I127" s="31" t="s">
        <v>885</v>
      </c>
      <c r="J127" s="32" t="s">
        <v>886</v>
      </c>
      <c r="K127" s="31">
        <v>2821</v>
      </c>
      <c r="L127" s="31" t="s">
        <v>887</v>
      </c>
      <c r="M127" s="32" t="s">
        <v>888</v>
      </c>
      <c r="N127" s="32" t="s">
        <v>203</v>
      </c>
      <c r="O127" s="33" t="s">
        <v>889</v>
      </c>
      <c r="P127" s="33" t="s">
        <v>890</v>
      </c>
    </row>
    <row r="128" spans="1:16" ht="12.75" customHeight="1" thickBot="1" x14ac:dyDescent="0.25">
      <c r="A128" s="6" t="str">
        <f t="shared" si="6"/>
        <v> BBS 129 </v>
      </c>
      <c r="B128" s="10" t="str">
        <f t="shared" si="7"/>
        <v>I</v>
      </c>
      <c r="C128" s="6">
        <f t="shared" si="8"/>
        <v>52722.597000000002</v>
      </c>
      <c r="D128" s="8" t="str">
        <f t="shared" si="9"/>
        <v>vis</v>
      </c>
      <c r="E128" s="30" t="e">
        <f>VLOOKUP(C128,#REF!,3,FALSE)</f>
        <v>#REF!</v>
      </c>
      <c r="F128" s="10" t="s">
        <v>189</v>
      </c>
      <c r="G128" s="8" t="str">
        <f t="shared" si="10"/>
        <v>52722.597</v>
      </c>
      <c r="H128" s="6">
        <f t="shared" si="11"/>
        <v>2910</v>
      </c>
      <c r="I128" s="31" t="s">
        <v>891</v>
      </c>
      <c r="J128" s="32" t="s">
        <v>892</v>
      </c>
      <c r="K128" s="31">
        <v>2910</v>
      </c>
      <c r="L128" s="31" t="s">
        <v>791</v>
      </c>
      <c r="M128" s="32" t="s">
        <v>203</v>
      </c>
      <c r="N128" s="32"/>
      <c r="O128" s="33" t="s">
        <v>550</v>
      </c>
      <c r="P128" s="33" t="s">
        <v>893</v>
      </c>
    </row>
    <row r="129" spans="1:16" ht="12.75" customHeight="1" thickBot="1" x14ac:dyDescent="0.25">
      <c r="A129" s="6" t="str">
        <f t="shared" si="6"/>
        <v> BBS 130 </v>
      </c>
      <c r="B129" s="10" t="str">
        <f t="shared" si="7"/>
        <v>I</v>
      </c>
      <c r="C129" s="6">
        <f t="shared" si="8"/>
        <v>52858.499000000003</v>
      </c>
      <c r="D129" s="8" t="str">
        <f t="shared" si="9"/>
        <v>vis</v>
      </c>
      <c r="E129" s="30" t="e">
        <f>VLOOKUP(C129,#REF!,3,FALSE)</f>
        <v>#REF!</v>
      </c>
      <c r="F129" s="10" t="s">
        <v>189</v>
      </c>
      <c r="G129" s="8" t="str">
        <f t="shared" si="10"/>
        <v>52858.499</v>
      </c>
      <c r="H129" s="6">
        <f t="shared" si="11"/>
        <v>2958</v>
      </c>
      <c r="I129" s="31" t="s">
        <v>894</v>
      </c>
      <c r="J129" s="32" t="s">
        <v>895</v>
      </c>
      <c r="K129" s="31">
        <v>2958</v>
      </c>
      <c r="L129" s="31" t="s">
        <v>896</v>
      </c>
      <c r="M129" s="32" t="s">
        <v>203</v>
      </c>
      <c r="N129" s="32"/>
      <c r="O129" s="33" t="s">
        <v>550</v>
      </c>
      <c r="P129" s="33" t="s">
        <v>897</v>
      </c>
    </row>
    <row r="130" spans="1:16" ht="12.75" customHeight="1" thickBot="1" x14ac:dyDescent="0.25">
      <c r="A130" s="6" t="str">
        <f t="shared" si="6"/>
        <v>OEJV 0003 </v>
      </c>
      <c r="B130" s="10" t="str">
        <f t="shared" si="7"/>
        <v>I</v>
      </c>
      <c r="C130" s="6">
        <f t="shared" si="8"/>
        <v>53226.572999999997</v>
      </c>
      <c r="D130" s="8" t="str">
        <f t="shared" si="9"/>
        <v>vis</v>
      </c>
      <c r="E130" s="30" t="e">
        <f>VLOOKUP(C130,#REF!,3,FALSE)</f>
        <v>#REF!</v>
      </c>
      <c r="F130" s="10" t="s">
        <v>189</v>
      </c>
      <c r="G130" s="8" t="str">
        <f t="shared" si="10"/>
        <v>53226.573</v>
      </c>
      <c r="H130" s="6">
        <f t="shared" si="11"/>
        <v>3088</v>
      </c>
      <c r="I130" s="31" t="s">
        <v>902</v>
      </c>
      <c r="J130" s="32" t="s">
        <v>903</v>
      </c>
      <c r="K130" s="31">
        <v>3088</v>
      </c>
      <c r="L130" s="31" t="s">
        <v>904</v>
      </c>
      <c r="M130" s="32" t="s">
        <v>203</v>
      </c>
      <c r="N130" s="32"/>
      <c r="O130" s="33" t="s">
        <v>550</v>
      </c>
      <c r="P130" s="34" t="s">
        <v>905</v>
      </c>
    </row>
    <row r="131" spans="1:16" ht="12.75" customHeight="1" thickBot="1" x14ac:dyDescent="0.25">
      <c r="A131" s="6" t="str">
        <f t="shared" si="6"/>
        <v>BAVM 178 </v>
      </c>
      <c r="B131" s="10" t="str">
        <f t="shared" si="7"/>
        <v>I</v>
      </c>
      <c r="C131" s="6">
        <f t="shared" si="8"/>
        <v>53900.416599999997</v>
      </c>
      <c r="D131" s="8" t="str">
        <f t="shared" si="9"/>
        <v>vis</v>
      </c>
      <c r="E131" s="30" t="e">
        <f>VLOOKUP(C131,#REF!,3,FALSE)</f>
        <v>#REF!</v>
      </c>
      <c r="F131" s="10" t="s">
        <v>189</v>
      </c>
      <c r="G131" s="8" t="str">
        <f t="shared" si="10"/>
        <v>53900.4166</v>
      </c>
      <c r="H131" s="6">
        <f t="shared" si="11"/>
        <v>3326</v>
      </c>
      <c r="I131" s="31" t="s">
        <v>906</v>
      </c>
      <c r="J131" s="32" t="s">
        <v>907</v>
      </c>
      <c r="K131" s="31">
        <v>3326</v>
      </c>
      <c r="L131" s="31" t="s">
        <v>908</v>
      </c>
      <c r="M131" s="32" t="s">
        <v>888</v>
      </c>
      <c r="N131" s="32" t="s">
        <v>909</v>
      </c>
      <c r="O131" s="33" t="s">
        <v>910</v>
      </c>
      <c r="P131" s="34" t="s">
        <v>911</v>
      </c>
    </row>
    <row r="132" spans="1:16" ht="12.75" customHeight="1" thickBot="1" x14ac:dyDescent="0.25">
      <c r="A132" s="6" t="str">
        <f t="shared" si="6"/>
        <v>BAVM 186 </v>
      </c>
      <c r="B132" s="10" t="str">
        <f t="shared" si="7"/>
        <v>I</v>
      </c>
      <c r="C132" s="6">
        <f t="shared" si="8"/>
        <v>54200.534099999997</v>
      </c>
      <c r="D132" s="8" t="str">
        <f t="shared" si="9"/>
        <v>vis</v>
      </c>
      <c r="E132" s="30" t="e">
        <f>VLOOKUP(C132,#REF!,3,FALSE)</f>
        <v>#REF!</v>
      </c>
      <c r="F132" s="10" t="s">
        <v>189</v>
      </c>
      <c r="G132" s="8" t="str">
        <f t="shared" si="10"/>
        <v>54200.5341</v>
      </c>
      <c r="H132" s="6">
        <f t="shared" si="11"/>
        <v>3432</v>
      </c>
      <c r="I132" s="31" t="s">
        <v>912</v>
      </c>
      <c r="J132" s="32" t="s">
        <v>913</v>
      </c>
      <c r="K132" s="31" t="s">
        <v>914</v>
      </c>
      <c r="L132" s="31" t="s">
        <v>915</v>
      </c>
      <c r="M132" s="32" t="s">
        <v>888</v>
      </c>
      <c r="N132" s="32" t="s">
        <v>909</v>
      </c>
      <c r="O132" s="33" t="s">
        <v>859</v>
      </c>
      <c r="P132" s="34" t="s">
        <v>916</v>
      </c>
    </row>
    <row r="133" spans="1:16" ht="12.75" customHeight="1" thickBot="1" x14ac:dyDescent="0.25">
      <c r="A133" s="6" t="str">
        <f t="shared" si="6"/>
        <v>IBVS 5931 </v>
      </c>
      <c r="B133" s="10" t="str">
        <f t="shared" si="7"/>
        <v>I</v>
      </c>
      <c r="C133" s="6">
        <f t="shared" si="8"/>
        <v>54613.903299999998</v>
      </c>
      <c r="D133" s="8" t="str">
        <f t="shared" si="9"/>
        <v>vis</v>
      </c>
      <c r="E133" s="30" t="e">
        <f>VLOOKUP(C133,#REF!,3,FALSE)</f>
        <v>#REF!</v>
      </c>
      <c r="F133" s="10" t="s">
        <v>189</v>
      </c>
      <c r="G133" s="8" t="str">
        <f t="shared" si="10"/>
        <v>54613.9033</v>
      </c>
      <c r="H133" s="6">
        <f t="shared" si="11"/>
        <v>3578</v>
      </c>
      <c r="I133" s="31" t="s">
        <v>917</v>
      </c>
      <c r="J133" s="32" t="s">
        <v>918</v>
      </c>
      <c r="K133" s="31" t="s">
        <v>919</v>
      </c>
      <c r="L133" s="31" t="s">
        <v>920</v>
      </c>
      <c r="M133" s="32" t="s">
        <v>888</v>
      </c>
      <c r="N133" s="32" t="s">
        <v>189</v>
      </c>
      <c r="O133" s="33" t="s">
        <v>921</v>
      </c>
      <c r="P133" s="34" t="s">
        <v>922</v>
      </c>
    </row>
    <row r="134" spans="1:16" ht="12.75" customHeight="1" thickBot="1" x14ac:dyDescent="0.25">
      <c r="A134" s="6" t="str">
        <f t="shared" si="6"/>
        <v>IBVS 5924 </v>
      </c>
      <c r="B134" s="10" t="str">
        <f t="shared" si="7"/>
        <v>I</v>
      </c>
      <c r="C134" s="6">
        <f t="shared" si="8"/>
        <v>55160.339099999997</v>
      </c>
      <c r="D134" s="8" t="str">
        <f t="shared" si="9"/>
        <v>vis</v>
      </c>
      <c r="E134" s="30" t="e">
        <f>VLOOKUP(C134,#REF!,3,FALSE)</f>
        <v>#REF!</v>
      </c>
      <c r="F134" s="10" t="s">
        <v>189</v>
      </c>
      <c r="G134" s="8" t="str">
        <f t="shared" si="10"/>
        <v>55160.3391</v>
      </c>
      <c r="H134" s="6">
        <f t="shared" si="11"/>
        <v>3771</v>
      </c>
      <c r="I134" s="31" t="s">
        <v>923</v>
      </c>
      <c r="J134" s="32" t="s">
        <v>924</v>
      </c>
      <c r="K134" s="31" t="s">
        <v>925</v>
      </c>
      <c r="L134" s="31" t="s">
        <v>926</v>
      </c>
      <c r="M134" s="32" t="s">
        <v>888</v>
      </c>
      <c r="N134" s="32" t="s">
        <v>181</v>
      </c>
      <c r="O134" s="33" t="s">
        <v>927</v>
      </c>
      <c r="P134" s="34" t="s">
        <v>928</v>
      </c>
    </row>
    <row r="135" spans="1:16" ht="12.75" customHeight="1" thickBot="1" x14ac:dyDescent="0.25">
      <c r="A135" s="6" t="str">
        <f t="shared" si="6"/>
        <v>IBVS 6114 </v>
      </c>
      <c r="B135" s="10" t="str">
        <f t="shared" si="7"/>
        <v>I</v>
      </c>
      <c r="C135" s="6">
        <f t="shared" si="8"/>
        <v>56349.478080000001</v>
      </c>
      <c r="D135" s="8" t="str">
        <f t="shared" si="9"/>
        <v>vis</v>
      </c>
      <c r="E135" s="30" t="e">
        <f>VLOOKUP(C135,#REF!,3,FALSE)</f>
        <v>#REF!</v>
      </c>
      <c r="F135" s="10" t="s">
        <v>189</v>
      </c>
      <c r="G135" s="8" t="str">
        <f t="shared" si="10"/>
        <v>56349.47808</v>
      </c>
      <c r="H135" s="6">
        <f t="shared" si="11"/>
        <v>4191</v>
      </c>
      <c r="I135" s="31" t="s">
        <v>936</v>
      </c>
      <c r="J135" s="32" t="s">
        <v>937</v>
      </c>
      <c r="K135" s="31" t="s">
        <v>938</v>
      </c>
      <c r="L135" s="31" t="s">
        <v>939</v>
      </c>
      <c r="M135" s="32" t="s">
        <v>888</v>
      </c>
      <c r="N135" s="32" t="s">
        <v>940</v>
      </c>
      <c r="O135" s="33" t="s">
        <v>941</v>
      </c>
      <c r="P135" s="34" t="s">
        <v>942</v>
      </c>
    </row>
    <row r="136" spans="1:16" ht="12.75" customHeight="1" thickBot="1" x14ac:dyDescent="0.25">
      <c r="A136" s="6" t="str">
        <f t="shared" si="6"/>
        <v>BAVM 238 </v>
      </c>
      <c r="B136" s="10" t="str">
        <f t="shared" si="7"/>
        <v>I</v>
      </c>
      <c r="C136" s="6">
        <f t="shared" si="8"/>
        <v>56870.435599999997</v>
      </c>
      <c r="D136" s="8" t="str">
        <f t="shared" si="9"/>
        <v>vis</v>
      </c>
      <c r="E136" s="30" t="e">
        <f>VLOOKUP(C136,#REF!,3,FALSE)</f>
        <v>#REF!</v>
      </c>
      <c r="F136" s="10" t="s">
        <v>189</v>
      </c>
      <c r="G136" s="8" t="str">
        <f t="shared" si="10"/>
        <v>56870.4356</v>
      </c>
      <c r="H136" s="6">
        <f t="shared" si="11"/>
        <v>4375</v>
      </c>
      <c r="I136" s="31" t="s">
        <v>943</v>
      </c>
      <c r="J136" s="32" t="s">
        <v>944</v>
      </c>
      <c r="K136" s="31" t="s">
        <v>945</v>
      </c>
      <c r="L136" s="31" t="s">
        <v>946</v>
      </c>
      <c r="M136" s="32" t="s">
        <v>888</v>
      </c>
      <c r="N136" s="32" t="s">
        <v>909</v>
      </c>
      <c r="O136" s="33" t="s">
        <v>859</v>
      </c>
      <c r="P136" s="34" t="s">
        <v>947</v>
      </c>
    </row>
    <row r="137" spans="1:16" ht="12.75" customHeight="1" thickBot="1" x14ac:dyDescent="0.25">
      <c r="A137" s="6" t="str">
        <f t="shared" si="6"/>
        <v> CPRI 19.41 </v>
      </c>
      <c r="B137" s="10" t="str">
        <f t="shared" si="7"/>
        <v>I</v>
      </c>
      <c r="C137" s="6">
        <f t="shared" si="8"/>
        <v>14988.303</v>
      </c>
      <c r="D137" s="8" t="str">
        <f t="shared" si="9"/>
        <v>vis</v>
      </c>
      <c r="E137" s="30" t="e">
        <f>VLOOKUP(C137,#REF!,3,FALSE)</f>
        <v>#REF!</v>
      </c>
      <c r="F137" s="10" t="s">
        <v>189</v>
      </c>
      <c r="G137" s="8" t="str">
        <f t="shared" si="10"/>
        <v>14988.303</v>
      </c>
      <c r="H137" s="6">
        <f t="shared" si="11"/>
        <v>-10418</v>
      </c>
      <c r="I137" s="31" t="s">
        <v>193</v>
      </c>
      <c r="J137" s="32" t="s">
        <v>194</v>
      </c>
      <c r="K137" s="31">
        <v>-10418</v>
      </c>
      <c r="L137" s="31" t="s">
        <v>195</v>
      </c>
      <c r="M137" s="32" t="s">
        <v>192</v>
      </c>
      <c r="N137" s="32"/>
      <c r="O137" s="33" t="s">
        <v>196</v>
      </c>
      <c r="P137" s="33" t="s">
        <v>197</v>
      </c>
    </row>
    <row r="138" spans="1:16" ht="12.75" customHeight="1" thickBot="1" x14ac:dyDescent="0.25">
      <c r="A138" s="6" t="str">
        <f t="shared" si="6"/>
        <v> CPRI 19.41 </v>
      </c>
      <c r="B138" s="10" t="str">
        <f t="shared" si="7"/>
        <v>I</v>
      </c>
      <c r="C138" s="6">
        <f t="shared" si="8"/>
        <v>16998.373</v>
      </c>
      <c r="D138" s="8" t="str">
        <f t="shared" si="9"/>
        <v>vis</v>
      </c>
      <c r="E138" s="30" t="e">
        <f>VLOOKUP(C138,#REF!,3,FALSE)</f>
        <v>#REF!</v>
      </c>
      <c r="F138" s="10" t="s">
        <v>189</v>
      </c>
      <c r="G138" s="8" t="str">
        <f t="shared" si="10"/>
        <v>16998.373</v>
      </c>
      <c r="H138" s="6">
        <f t="shared" si="11"/>
        <v>-9708</v>
      </c>
      <c r="I138" s="31" t="s">
        <v>198</v>
      </c>
      <c r="J138" s="32" t="s">
        <v>199</v>
      </c>
      <c r="K138" s="31">
        <v>-9708</v>
      </c>
      <c r="L138" s="31" t="s">
        <v>200</v>
      </c>
      <c r="M138" s="32" t="s">
        <v>192</v>
      </c>
      <c r="N138" s="32"/>
      <c r="O138" s="33" t="s">
        <v>196</v>
      </c>
      <c r="P138" s="33" t="s">
        <v>197</v>
      </c>
    </row>
    <row r="139" spans="1:16" ht="12.75" customHeight="1" thickBot="1" x14ac:dyDescent="0.25">
      <c r="A139" s="6" t="str">
        <f t="shared" ref="A139:A202" si="12">P139</f>
        <v> LAWS 1.139 </v>
      </c>
      <c r="B139" s="10" t="str">
        <f t="shared" ref="B139:B202" si="13">IF(H139=INT(H139),"I","II")</f>
        <v>I</v>
      </c>
      <c r="C139" s="6">
        <f t="shared" ref="C139:C202" si="14">1*G139</f>
        <v>17026.686000000002</v>
      </c>
      <c r="D139" s="8" t="str">
        <f t="shared" ref="D139:D202" si="15">VLOOKUP(F139,I$1:J$5,2,FALSE)</f>
        <v>vis</v>
      </c>
      <c r="E139" s="30" t="e">
        <f>VLOOKUP(C139,#REF!,3,FALSE)</f>
        <v>#REF!</v>
      </c>
      <c r="F139" s="10" t="s">
        <v>189</v>
      </c>
      <c r="G139" s="8" t="str">
        <f t="shared" ref="G139:G202" si="16">MID(I139,3,LEN(I139)-3)</f>
        <v>17026.686</v>
      </c>
      <c r="H139" s="6">
        <f t="shared" ref="H139:H202" si="17">1*K139</f>
        <v>-9698</v>
      </c>
      <c r="I139" s="31" t="s">
        <v>201</v>
      </c>
      <c r="J139" s="32" t="s">
        <v>202</v>
      </c>
      <c r="K139" s="31">
        <v>-9698</v>
      </c>
      <c r="L139" s="31" t="s">
        <v>200</v>
      </c>
      <c r="M139" s="32" t="s">
        <v>203</v>
      </c>
      <c r="N139" s="32"/>
      <c r="O139" s="33" t="s">
        <v>204</v>
      </c>
      <c r="P139" s="33" t="s">
        <v>205</v>
      </c>
    </row>
    <row r="140" spans="1:16" ht="12.75" customHeight="1" thickBot="1" x14ac:dyDescent="0.25">
      <c r="A140" s="6" t="str">
        <f t="shared" si="12"/>
        <v> LAWS 1.139 </v>
      </c>
      <c r="B140" s="10" t="str">
        <f t="shared" si="13"/>
        <v>I</v>
      </c>
      <c r="C140" s="6">
        <f t="shared" si="14"/>
        <v>17040.826000000001</v>
      </c>
      <c r="D140" s="8" t="str">
        <f t="shared" si="15"/>
        <v>vis</v>
      </c>
      <c r="E140" s="30" t="e">
        <f>VLOOKUP(C140,#REF!,3,FALSE)</f>
        <v>#REF!</v>
      </c>
      <c r="F140" s="10" t="s">
        <v>189</v>
      </c>
      <c r="G140" s="8" t="str">
        <f t="shared" si="16"/>
        <v>17040.826</v>
      </c>
      <c r="H140" s="6">
        <f t="shared" si="17"/>
        <v>-9693</v>
      </c>
      <c r="I140" s="31" t="s">
        <v>206</v>
      </c>
      <c r="J140" s="32" t="s">
        <v>207</v>
      </c>
      <c r="K140" s="31">
        <v>-9693</v>
      </c>
      <c r="L140" s="31" t="s">
        <v>208</v>
      </c>
      <c r="M140" s="32" t="s">
        <v>203</v>
      </c>
      <c r="N140" s="32"/>
      <c r="O140" s="33" t="s">
        <v>204</v>
      </c>
      <c r="P140" s="33" t="s">
        <v>205</v>
      </c>
    </row>
    <row r="141" spans="1:16" ht="12.75" customHeight="1" thickBot="1" x14ac:dyDescent="0.25">
      <c r="A141" s="6" t="str">
        <f t="shared" si="12"/>
        <v> LAWS 1.139 </v>
      </c>
      <c r="B141" s="10" t="str">
        <f t="shared" si="13"/>
        <v>I</v>
      </c>
      <c r="C141" s="6">
        <f t="shared" si="14"/>
        <v>17043.702000000001</v>
      </c>
      <c r="D141" s="8" t="str">
        <f t="shared" si="15"/>
        <v>vis</v>
      </c>
      <c r="E141" s="30" t="e">
        <f>VLOOKUP(C141,#REF!,3,FALSE)</f>
        <v>#REF!</v>
      </c>
      <c r="F141" s="10" t="s">
        <v>189</v>
      </c>
      <c r="G141" s="8" t="str">
        <f t="shared" si="16"/>
        <v>17043.702</v>
      </c>
      <c r="H141" s="6">
        <f t="shared" si="17"/>
        <v>-9692</v>
      </c>
      <c r="I141" s="31" t="s">
        <v>209</v>
      </c>
      <c r="J141" s="32" t="s">
        <v>210</v>
      </c>
      <c r="K141" s="31">
        <v>-9692</v>
      </c>
      <c r="L141" s="31" t="s">
        <v>211</v>
      </c>
      <c r="M141" s="32" t="s">
        <v>203</v>
      </c>
      <c r="N141" s="32"/>
      <c r="O141" s="33" t="s">
        <v>204</v>
      </c>
      <c r="P141" s="33" t="s">
        <v>205</v>
      </c>
    </row>
    <row r="142" spans="1:16" ht="12.75" customHeight="1" thickBot="1" x14ac:dyDescent="0.25">
      <c r="A142" s="6" t="str">
        <f t="shared" si="12"/>
        <v> LAWS 1.139 </v>
      </c>
      <c r="B142" s="10" t="str">
        <f t="shared" si="13"/>
        <v>I</v>
      </c>
      <c r="C142" s="6">
        <f t="shared" si="14"/>
        <v>17077.649000000001</v>
      </c>
      <c r="D142" s="8" t="str">
        <f t="shared" si="15"/>
        <v>vis</v>
      </c>
      <c r="E142" s="30" t="e">
        <f>VLOOKUP(C142,#REF!,3,FALSE)</f>
        <v>#REF!</v>
      </c>
      <c r="F142" s="10" t="s">
        <v>189</v>
      </c>
      <c r="G142" s="8" t="str">
        <f t="shared" si="16"/>
        <v>17077.649</v>
      </c>
      <c r="H142" s="6">
        <f t="shared" si="17"/>
        <v>-9680</v>
      </c>
      <c r="I142" s="31" t="s">
        <v>212</v>
      </c>
      <c r="J142" s="32" t="s">
        <v>213</v>
      </c>
      <c r="K142" s="31">
        <v>-9680</v>
      </c>
      <c r="L142" s="31" t="s">
        <v>214</v>
      </c>
      <c r="M142" s="32" t="s">
        <v>203</v>
      </c>
      <c r="N142" s="32"/>
      <c r="O142" s="33" t="s">
        <v>204</v>
      </c>
      <c r="P142" s="33" t="s">
        <v>205</v>
      </c>
    </row>
    <row r="143" spans="1:16" ht="12.75" customHeight="1" thickBot="1" x14ac:dyDescent="0.25">
      <c r="A143" s="6" t="str">
        <f t="shared" si="12"/>
        <v> LAWS 1.139 </v>
      </c>
      <c r="B143" s="10" t="str">
        <f t="shared" si="13"/>
        <v>I</v>
      </c>
      <c r="C143" s="6">
        <f t="shared" si="14"/>
        <v>17091.802</v>
      </c>
      <c r="D143" s="8" t="str">
        <f t="shared" si="15"/>
        <v>vis</v>
      </c>
      <c r="E143" s="30" t="e">
        <f>VLOOKUP(C143,#REF!,3,FALSE)</f>
        <v>#REF!</v>
      </c>
      <c r="F143" s="10" t="s">
        <v>189</v>
      </c>
      <c r="G143" s="8" t="str">
        <f t="shared" si="16"/>
        <v>17091.802</v>
      </c>
      <c r="H143" s="6">
        <f t="shared" si="17"/>
        <v>-9675</v>
      </c>
      <c r="I143" s="31" t="s">
        <v>215</v>
      </c>
      <c r="J143" s="32" t="s">
        <v>216</v>
      </c>
      <c r="K143" s="31">
        <v>-9675</v>
      </c>
      <c r="L143" s="31" t="s">
        <v>217</v>
      </c>
      <c r="M143" s="32" t="s">
        <v>203</v>
      </c>
      <c r="N143" s="32"/>
      <c r="O143" s="33" t="s">
        <v>204</v>
      </c>
      <c r="P143" s="33" t="s">
        <v>205</v>
      </c>
    </row>
    <row r="144" spans="1:16" ht="12.75" customHeight="1" thickBot="1" x14ac:dyDescent="0.25">
      <c r="A144" s="6" t="str">
        <f t="shared" si="12"/>
        <v> LAWS 1.139 </v>
      </c>
      <c r="B144" s="10" t="str">
        <f t="shared" si="13"/>
        <v>I</v>
      </c>
      <c r="C144" s="6">
        <f t="shared" si="14"/>
        <v>17145.585999999999</v>
      </c>
      <c r="D144" s="8" t="str">
        <f t="shared" si="15"/>
        <v>vis</v>
      </c>
      <c r="E144" s="30" t="e">
        <f>VLOOKUP(C144,#REF!,3,FALSE)</f>
        <v>#REF!</v>
      </c>
      <c r="F144" s="10" t="s">
        <v>189</v>
      </c>
      <c r="G144" s="8" t="str">
        <f t="shared" si="16"/>
        <v>17145.586</v>
      </c>
      <c r="H144" s="6">
        <f t="shared" si="17"/>
        <v>-9656</v>
      </c>
      <c r="I144" s="31" t="s">
        <v>218</v>
      </c>
      <c r="J144" s="32" t="s">
        <v>219</v>
      </c>
      <c r="K144" s="31">
        <v>-9656</v>
      </c>
      <c r="L144" s="31" t="s">
        <v>220</v>
      </c>
      <c r="M144" s="32" t="s">
        <v>203</v>
      </c>
      <c r="N144" s="32"/>
      <c r="O144" s="33" t="s">
        <v>204</v>
      </c>
      <c r="P144" s="33" t="s">
        <v>205</v>
      </c>
    </row>
    <row r="145" spans="1:16" ht="12.75" customHeight="1" thickBot="1" x14ac:dyDescent="0.25">
      <c r="A145" s="6" t="str">
        <f t="shared" si="12"/>
        <v> LAWS 1.139 </v>
      </c>
      <c r="B145" s="10" t="str">
        <f t="shared" si="13"/>
        <v>I</v>
      </c>
      <c r="C145" s="6">
        <f t="shared" si="14"/>
        <v>17445.681</v>
      </c>
      <c r="D145" s="8" t="str">
        <f t="shared" si="15"/>
        <v>vis</v>
      </c>
      <c r="E145" s="30" t="e">
        <f>VLOOKUP(C145,#REF!,3,FALSE)</f>
        <v>#REF!</v>
      </c>
      <c r="F145" s="10" t="s">
        <v>189</v>
      </c>
      <c r="G145" s="8" t="str">
        <f t="shared" si="16"/>
        <v>17445.681</v>
      </c>
      <c r="H145" s="6">
        <f t="shared" si="17"/>
        <v>-9550</v>
      </c>
      <c r="I145" s="31" t="s">
        <v>221</v>
      </c>
      <c r="J145" s="32" t="s">
        <v>222</v>
      </c>
      <c r="K145" s="31">
        <v>-9550</v>
      </c>
      <c r="L145" s="31" t="s">
        <v>223</v>
      </c>
      <c r="M145" s="32" t="s">
        <v>203</v>
      </c>
      <c r="N145" s="32"/>
      <c r="O145" s="33" t="s">
        <v>204</v>
      </c>
      <c r="P145" s="33" t="s">
        <v>205</v>
      </c>
    </row>
    <row r="146" spans="1:16" ht="12.75" customHeight="1" thickBot="1" x14ac:dyDescent="0.25">
      <c r="A146" s="6" t="str">
        <f t="shared" si="12"/>
        <v> LAWS 1.139 </v>
      </c>
      <c r="B146" s="10" t="str">
        <f t="shared" si="13"/>
        <v>I</v>
      </c>
      <c r="C146" s="6">
        <f t="shared" si="14"/>
        <v>17462.668000000001</v>
      </c>
      <c r="D146" s="8" t="str">
        <f t="shared" si="15"/>
        <v>vis</v>
      </c>
      <c r="E146" s="30" t="e">
        <f>VLOOKUP(C146,#REF!,3,FALSE)</f>
        <v>#REF!</v>
      </c>
      <c r="F146" s="10" t="s">
        <v>189</v>
      </c>
      <c r="G146" s="8" t="str">
        <f t="shared" si="16"/>
        <v>17462.668</v>
      </c>
      <c r="H146" s="6">
        <f t="shared" si="17"/>
        <v>-9544</v>
      </c>
      <c r="I146" s="31" t="s">
        <v>224</v>
      </c>
      <c r="J146" s="32" t="s">
        <v>225</v>
      </c>
      <c r="K146" s="31">
        <v>-9544</v>
      </c>
      <c r="L146" s="31" t="s">
        <v>226</v>
      </c>
      <c r="M146" s="32" t="s">
        <v>203</v>
      </c>
      <c r="N146" s="32"/>
      <c r="O146" s="33" t="s">
        <v>204</v>
      </c>
      <c r="P146" s="33" t="s">
        <v>205</v>
      </c>
    </row>
    <row r="147" spans="1:16" ht="12.75" customHeight="1" thickBot="1" x14ac:dyDescent="0.25">
      <c r="A147" s="6" t="str">
        <f t="shared" si="12"/>
        <v> LAWS 1.139 </v>
      </c>
      <c r="B147" s="10" t="str">
        <f t="shared" si="13"/>
        <v>I</v>
      </c>
      <c r="C147" s="6">
        <f t="shared" si="14"/>
        <v>17479.655999999999</v>
      </c>
      <c r="D147" s="8" t="str">
        <f t="shared" si="15"/>
        <v>vis</v>
      </c>
      <c r="E147" s="30" t="e">
        <f>VLOOKUP(C147,#REF!,3,FALSE)</f>
        <v>#REF!</v>
      </c>
      <c r="F147" s="10" t="s">
        <v>189</v>
      </c>
      <c r="G147" s="8" t="str">
        <f t="shared" si="16"/>
        <v>17479.656</v>
      </c>
      <c r="H147" s="6">
        <f t="shared" si="17"/>
        <v>-9538</v>
      </c>
      <c r="I147" s="31" t="s">
        <v>227</v>
      </c>
      <c r="J147" s="32" t="s">
        <v>228</v>
      </c>
      <c r="K147" s="31">
        <v>-9538</v>
      </c>
      <c r="L147" s="31" t="s">
        <v>226</v>
      </c>
      <c r="M147" s="32" t="s">
        <v>203</v>
      </c>
      <c r="N147" s="32"/>
      <c r="O147" s="33" t="s">
        <v>204</v>
      </c>
      <c r="P147" s="33" t="s">
        <v>205</v>
      </c>
    </row>
    <row r="148" spans="1:16" ht="12.75" customHeight="1" thickBot="1" x14ac:dyDescent="0.25">
      <c r="A148" s="6" t="str">
        <f t="shared" si="12"/>
        <v> CPRI 19.41 </v>
      </c>
      <c r="B148" s="10" t="str">
        <f t="shared" si="13"/>
        <v>I</v>
      </c>
      <c r="C148" s="6">
        <f t="shared" si="14"/>
        <v>19008.434000000001</v>
      </c>
      <c r="D148" s="8" t="str">
        <f t="shared" si="15"/>
        <v>vis</v>
      </c>
      <c r="E148" s="30" t="e">
        <f>VLOOKUP(C148,#REF!,3,FALSE)</f>
        <v>#REF!</v>
      </c>
      <c r="F148" s="10" t="s">
        <v>189</v>
      </c>
      <c r="G148" s="8" t="str">
        <f t="shared" si="16"/>
        <v>19008.434</v>
      </c>
      <c r="H148" s="6">
        <f t="shared" si="17"/>
        <v>-8998</v>
      </c>
      <c r="I148" s="31" t="s">
        <v>229</v>
      </c>
      <c r="J148" s="32" t="s">
        <v>230</v>
      </c>
      <c r="K148" s="31">
        <v>-8998</v>
      </c>
      <c r="L148" s="31" t="s">
        <v>231</v>
      </c>
      <c r="M148" s="32" t="s">
        <v>192</v>
      </c>
      <c r="N148" s="32"/>
      <c r="O148" s="33" t="s">
        <v>196</v>
      </c>
      <c r="P148" s="33" t="s">
        <v>197</v>
      </c>
    </row>
    <row r="149" spans="1:16" ht="12.75" customHeight="1" thickBot="1" x14ac:dyDescent="0.25">
      <c r="A149" s="6" t="str">
        <f t="shared" si="12"/>
        <v> AN 192.201 </v>
      </c>
      <c r="B149" s="10" t="str">
        <f t="shared" si="13"/>
        <v>I</v>
      </c>
      <c r="C149" s="6">
        <f t="shared" si="14"/>
        <v>19291.544000000002</v>
      </c>
      <c r="D149" s="8" t="str">
        <f t="shared" si="15"/>
        <v>vis</v>
      </c>
      <c r="E149" s="30" t="e">
        <f>VLOOKUP(C149,#REF!,3,FALSE)</f>
        <v>#REF!</v>
      </c>
      <c r="F149" s="10" t="s">
        <v>189</v>
      </c>
      <c r="G149" s="8" t="str">
        <f t="shared" si="16"/>
        <v>19291.544</v>
      </c>
      <c r="H149" s="6">
        <f t="shared" si="17"/>
        <v>-8898</v>
      </c>
      <c r="I149" s="31" t="s">
        <v>232</v>
      </c>
      <c r="J149" s="32" t="s">
        <v>233</v>
      </c>
      <c r="K149" s="31">
        <v>-8898</v>
      </c>
      <c r="L149" s="31" t="s">
        <v>234</v>
      </c>
      <c r="M149" s="32" t="s">
        <v>203</v>
      </c>
      <c r="N149" s="32"/>
      <c r="O149" s="33" t="s">
        <v>235</v>
      </c>
      <c r="P149" s="33" t="s">
        <v>236</v>
      </c>
    </row>
    <row r="150" spans="1:16" ht="12.75" customHeight="1" thickBot="1" x14ac:dyDescent="0.25">
      <c r="A150" s="6" t="str">
        <f t="shared" si="12"/>
        <v> AN 192.201 </v>
      </c>
      <c r="B150" s="10" t="str">
        <f t="shared" si="13"/>
        <v>I</v>
      </c>
      <c r="C150" s="6">
        <f t="shared" si="14"/>
        <v>19325.517</v>
      </c>
      <c r="D150" s="8" t="str">
        <f t="shared" si="15"/>
        <v>vis</v>
      </c>
      <c r="E150" s="30" t="e">
        <f>VLOOKUP(C150,#REF!,3,FALSE)</f>
        <v>#REF!</v>
      </c>
      <c r="F150" s="10" t="s">
        <v>189</v>
      </c>
      <c r="G150" s="8" t="str">
        <f t="shared" si="16"/>
        <v>19325.517</v>
      </c>
      <c r="H150" s="6">
        <f t="shared" si="17"/>
        <v>-8886</v>
      </c>
      <c r="I150" s="31" t="s">
        <v>237</v>
      </c>
      <c r="J150" s="32" t="s">
        <v>238</v>
      </c>
      <c r="K150" s="31">
        <v>-8886</v>
      </c>
      <c r="L150" s="31" t="s">
        <v>239</v>
      </c>
      <c r="M150" s="32" t="s">
        <v>203</v>
      </c>
      <c r="N150" s="32"/>
      <c r="O150" s="33" t="s">
        <v>235</v>
      </c>
      <c r="P150" s="33" t="s">
        <v>236</v>
      </c>
    </row>
    <row r="151" spans="1:16" ht="12.75" customHeight="1" thickBot="1" x14ac:dyDescent="0.25">
      <c r="A151" s="6" t="str">
        <f t="shared" si="12"/>
        <v> AN 192.201 </v>
      </c>
      <c r="B151" s="10" t="str">
        <f t="shared" si="13"/>
        <v>I</v>
      </c>
      <c r="C151" s="6">
        <f t="shared" si="14"/>
        <v>19328.348000000002</v>
      </c>
      <c r="D151" s="8" t="str">
        <f t="shared" si="15"/>
        <v>vis</v>
      </c>
      <c r="E151" s="30" t="e">
        <f>VLOOKUP(C151,#REF!,3,FALSE)</f>
        <v>#REF!</v>
      </c>
      <c r="F151" s="10" t="s">
        <v>189</v>
      </c>
      <c r="G151" s="8" t="str">
        <f t="shared" si="16"/>
        <v>19328.348</v>
      </c>
      <c r="H151" s="6">
        <f t="shared" si="17"/>
        <v>-8885</v>
      </c>
      <c r="I151" s="31" t="s">
        <v>240</v>
      </c>
      <c r="J151" s="32" t="s">
        <v>241</v>
      </c>
      <c r="K151" s="31">
        <v>-8885</v>
      </c>
      <c r="L151" s="31" t="s">
        <v>239</v>
      </c>
      <c r="M151" s="32" t="s">
        <v>203</v>
      </c>
      <c r="N151" s="32"/>
      <c r="O151" s="33" t="s">
        <v>235</v>
      </c>
      <c r="P151" s="33" t="s">
        <v>236</v>
      </c>
    </row>
    <row r="152" spans="1:16" ht="12.75" customHeight="1" thickBot="1" x14ac:dyDescent="0.25">
      <c r="A152" s="6" t="str">
        <f t="shared" si="12"/>
        <v> APJ 37.154 </v>
      </c>
      <c r="B152" s="10" t="str">
        <f t="shared" si="13"/>
        <v>I</v>
      </c>
      <c r="C152" s="6">
        <f t="shared" si="14"/>
        <v>19574.650000000001</v>
      </c>
      <c r="D152" s="8" t="str">
        <f t="shared" si="15"/>
        <v>vis</v>
      </c>
      <c r="E152" s="30" t="e">
        <f>VLOOKUP(C152,#REF!,3,FALSE)</f>
        <v>#REF!</v>
      </c>
      <c r="F152" s="10" t="s">
        <v>189</v>
      </c>
      <c r="G152" s="8" t="str">
        <f t="shared" si="16"/>
        <v>19574.650</v>
      </c>
      <c r="H152" s="6">
        <f t="shared" si="17"/>
        <v>-8798</v>
      </c>
      <c r="I152" s="31" t="s">
        <v>242</v>
      </c>
      <c r="J152" s="32" t="s">
        <v>243</v>
      </c>
      <c r="K152" s="31">
        <v>-8798</v>
      </c>
      <c r="L152" s="31" t="s">
        <v>244</v>
      </c>
      <c r="M152" s="32" t="s">
        <v>203</v>
      </c>
      <c r="N152" s="32"/>
      <c r="O152" s="33" t="s">
        <v>245</v>
      </c>
      <c r="P152" s="33" t="s">
        <v>246</v>
      </c>
    </row>
    <row r="153" spans="1:16" ht="12.75" customHeight="1" thickBot="1" x14ac:dyDescent="0.25">
      <c r="A153" s="6" t="str">
        <f t="shared" si="12"/>
        <v> AN 203.404 </v>
      </c>
      <c r="B153" s="10" t="str">
        <f t="shared" si="13"/>
        <v>I</v>
      </c>
      <c r="C153" s="6">
        <f t="shared" si="14"/>
        <v>19778.483</v>
      </c>
      <c r="D153" s="8" t="str">
        <f t="shared" si="15"/>
        <v>vis</v>
      </c>
      <c r="E153" s="30" t="e">
        <f>VLOOKUP(C153,#REF!,3,FALSE)</f>
        <v>#REF!</v>
      </c>
      <c r="F153" s="10" t="s">
        <v>189</v>
      </c>
      <c r="G153" s="8" t="str">
        <f t="shared" si="16"/>
        <v>19778.483</v>
      </c>
      <c r="H153" s="6">
        <f t="shared" si="17"/>
        <v>-8726</v>
      </c>
      <c r="I153" s="31" t="s">
        <v>247</v>
      </c>
      <c r="J153" s="32" t="s">
        <v>248</v>
      </c>
      <c r="K153" s="31">
        <v>-8726</v>
      </c>
      <c r="L153" s="31" t="s">
        <v>249</v>
      </c>
      <c r="M153" s="32" t="s">
        <v>203</v>
      </c>
      <c r="N153" s="32"/>
      <c r="O153" s="33" t="s">
        <v>250</v>
      </c>
      <c r="P153" s="33" t="s">
        <v>251</v>
      </c>
    </row>
    <row r="154" spans="1:16" ht="12.75" customHeight="1" thickBot="1" x14ac:dyDescent="0.25">
      <c r="A154" s="6" t="str">
        <f t="shared" si="12"/>
        <v> AN 203.404 </v>
      </c>
      <c r="B154" s="10" t="str">
        <f t="shared" si="13"/>
        <v>I</v>
      </c>
      <c r="C154" s="6">
        <f t="shared" si="14"/>
        <v>19829.439999999999</v>
      </c>
      <c r="D154" s="8" t="str">
        <f t="shared" si="15"/>
        <v>vis</v>
      </c>
      <c r="E154" s="30" t="e">
        <f>VLOOKUP(C154,#REF!,3,FALSE)</f>
        <v>#REF!</v>
      </c>
      <c r="F154" s="10" t="s">
        <v>189</v>
      </c>
      <c r="G154" s="8" t="str">
        <f t="shared" si="16"/>
        <v>19829.440</v>
      </c>
      <c r="H154" s="6">
        <f t="shared" si="17"/>
        <v>-8708</v>
      </c>
      <c r="I154" s="31" t="s">
        <v>252</v>
      </c>
      <c r="J154" s="32" t="s">
        <v>253</v>
      </c>
      <c r="K154" s="31">
        <v>-8708</v>
      </c>
      <c r="L154" s="31" t="s">
        <v>254</v>
      </c>
      <c r="M154" s="32" t="s">
        <v>203</v>
      </c>
      <c r="N154" s="32"/>
      <c r="O154" s="33" t="s">
        <v>250</v>
      </c>
      <c r="P154" s="33" t="s">
        <v>251</v>
      </c>
    </row>
    <row r="155" spans="1:16" ht="12.75" customHeight="1" thickBot="1" x14ac:dyDescent="0.25">
      <c r="A155" s="6" t="str">
        <f t="shared" si="12"/>
        <v> AN 203.404 </v>
      </c>
      <c r="B155" s="10" t="str">
        <f t="shared" si="13"/>
        <v>I</v>
      </c>
      <c r="C155" s="6">
        <f t="shared" si="14"/>
        <v>19832.272000000001</v>
      </c>
      <c r="D155" s="8" t="str">
        <f t="shared" si="15"/>
        <v>vis</v>
      </c>
      <c r="E155" s="30" t="e">
        <f>VLOOKUP(C155,#REF!,3,FALSE)</f>
        <v>#REF!</v>
      </c>
      <c r="F155" s="10" t="s">
        <v>189</v>
      </c>
      <c r="G155" s="8" t="str">
        <f t="shared" si="16"/>
        <v>19832.272</v>
      </c>
      <c r="H155" s="6">
        <f t="shared" si="17"/>
        <v>-8707</v>
      </c>
      <c r="I155" s="31" t="s">
        <v>255</v>
      </c>
      <c r="J155" s="32" t="s">
        <v>256</v>
      </c>
      <c r="K155" s="31">
        <v>-8707</v>
      </c>
      <c r="L155" s="31" t="s">
        <v>254</v>
      </c>
      <c r="M155" s="32" t="s">
        <v>203</v>
      </c>
      <c r="N155" s="32"/>
      <c r="O155" s="33" t="s">
        <v>250</v>
      </c>
      <c r="P155" s="33" t="s">
        <v>251</v>
      </c>
    </row>
    <row r="156" spans="1:16" ht="12.75" customHeight="1" thickBot="1" x14ac:dyDescent="0.25">
      <c r="A156" s="6" t="str">
        <f t="shared" si="12"/>
        <v> AN 203.404 </v>
      </c>
      <c r="B156" s="10" t="str">
        <f t="shared" si="13"/>
        <v>I</v>
      </c>
      <c r="C156" s="6">
        <f t="shared" si="14"/>
        <v>20027.607</v>
      </c>
      <c r="D156" s="8" t="str">
        <f t="shared" si="15"/>
        <v>vis</v>
      </c>
      <c r="E156" s="30" t="e">
        <f>VLOOKUP(C156,#REF!,3,FALSE)</f>
        <v>#REF!</v>
      </c>
      <c r="F156" s="10" t="s">
        <v>189</v>
      </c>
      <c r="G156" s="8" t="str">
        <f t="shared" si="16"/>
        <v>20027.607</v>
      </c>
      <c r="H156" s="6">
        <f t="shared" si="17"/>
        <v>-8638</v>
      </c>
      <c r="I156" s="31" t="s">
        <v>257</v>
      </c>
      <c r="J156" s="32" t="s">
        <v>258</v>
      </c>
      <c r="K156" s="31">
        <v>-8638</v>
      </c>
      <c r="L156" s="31" t="s">
        <v>259</v>
      </c>
      <c r="M156" s="32" t="s">
        <v>203</v>
      </c>
      <c r="N156" s="32"/>
      <c r="O156" s="33" t="s">
        <v>250</v>
      </c>
      <c r="P156" s="33" t="s">
        <v>251</v>
      </c>
    </row>
    <row r="157" spans="1:16" ht="12.75" customHeight="1" thickBot="1" x14ac:dyDescent="0.25">
      <c r="A157" s="6" t="str">
        <f t="shared" si="12"/>
        <v> AN 203.404 </v>
      </c>
      <c r="B157" s="10" t="str">
        <f t="shared" si="13"/>
        <v>I</v>
      </c>
      <c r="C157" s="6">
        <f t="shared" si="14"/>
        <v>20030.439999999999</v>
      </c>
      <c r="D157" s="8" t="str">
        <f t="shared" si="15"/>
        <v>vis</v>
      </c>
      <c r="E157" s="30" t="e">
        <f>VLOOKUP(C157,#REF!,3,FALSE)</f>
        <v>#REF!</v>
      </c>
      <c r="F157" s="10" t="s">
        <v>189</v>
      </c>
      <c r="G157" s="8" t="str">
        <f t="shared" si="16"/>
        <v>20030.440</v>
      </c>
      <c r="H157" s="6">
        <f t="shared" si="17"/>
        <v>-8637</v>
      </c>
      <c r="I157" s="31" t="s">
        <v>260</v>
      </c>
      <c r="J157" s="32" t="s">
        <v>261</v>
      </c>
      <c r="K157" s="31">
        <v>-8637</v>
      </c>
      <c r="L157" s="31" t="s">
        <v>262</v>
      </c>
      <c r="M157" s="32" t="s">
        <v>203</v>
      </c>
      <c r="N157" s="32"/>
      <c r="O157" s="33" t="s">
        <v>250</v>
      </c>
      <c r="P157" s="33" t="s">
        <v>251</v>
      </c>
    </row>
    <row r="158" spans="1:16" ht="12.75" customHeight="1" thickBot="1" x14ac:dyDescent="0.25">
      <c r="A158" s="6" t="str">
        <f t="shared" si="12"/>
        <v> AN 203.404 </v>
      </c>
      <c r="B158" s="10" t="str">
        <f t="shared" si="13"/>
        <v>I</v>
      </c>
      <c r="C158" s="6">
        <f t="shared" si="14"/>
        <v>20044.605</v>
      </c>
      <c r="D158" s="8" t="str">
        <f t="shared" si="15"/>
        <v>vis</v>
      </c>
      <c r="E158" s="30" t="e">
        <f>VLOOKUP(C158,#REF!,3,FALSE)</f>
        <v>#REF!</v>
      </c>
      <c r="F158" s="10" t="s">
        <v>189</v>
      </c>
      <c r="G158" s="8" t="str">
        <f t="shared" si="16"/>
        <v>20044.605</v>
      </c>
      <c r="H158" s="6">
        <f t="shared" si="17"/>
        <v>-8632</v>
      </c>
      <c r="I158" s="31" t="s">
        <v>263</v>
      </c>
      <c r="J158" s="32" t="s">
        <v>264</v>
      </c>
      <c r="K158" s="31">
        <v>-8632</v>
      </c>
      <c r="L158" s="31" t="s">
        <v>265</v>
      </c>
      <c r="M158" s="32" t="s">
        <v>203</v>
      </c>
      <c r="N158" s="32"/>
      <c r="O158" s="33" t="s">
        <v>250</v>
      </c>
      <c r="P158" s="33" t="s">
        <v>251</v>
      </c>
    </row>
    <row r="159" spans="1:16" ht="12.75" customHeight="1" thickBot="1" x14ac:dyDescent="0.25">
      <c r="A159" s="6" t="str">
        <f t="shared" si="12"/>
        <v> AN 203.404 </v>
      </c>
      <c r="B159" s="10" t="str">
        <f t="shared" si="13"/>
        <v>I</v>
      </c>
      <c r="C159" s="6">
        <f t="shared" si="14"/>
        <v>20047.435000000001</v>
      </c>
      <c r="D159" s="8" t="str">
        <f t="shared" si="15"/>
        <v>vis</v>
      </c>
      <c r="E159" s="30" t="e">
        <f>VLOOKUP(C159,#REF!,3,FALSE)</f>
        <v>#REF!</v>
      </c>
      <c r="F159" s="10" t="s">
        <v>189</v>
      </c>
      <c r="G159" s="8" t="str">
        <f t="shared" si="16"/>
        <v>20047.435</v>
      </c>
      <c r="H159" s="6">
        <f t="shared" si="17"/>
        <v>-8631</v>
      </c>
      <c r="I159" s="31" t="s">
        <v>266</v>
      </c>
      <c r="J159" s="32" t="s">
        <v>267</v>
      </c>
      <c r="K159" s="31">
        <v>-8631</v>
      </c>
      <c r="L159" s="31" t="s">
        <v>268</v>
      </c>
      <c r="M159" s="32" t="s">
        <v>203</v>
      </c>
      <c r="N159" s="32"/>
      <c r="O159" s="33" t="s">
        <v>250</v>
      </c>
      <c r="P159" s="33" t="s">
        <v>251</v>
      </c>
    </row>
    <row r="160" spans="1:16" ht="12.75" customHeight="1" thickBot="1" x14ac:dyDescent="0.25">
      <c r="A160" s="6" t="str">
        <f t="shared" si="12"/>
        <v> AN 203.404 </v>
      </c>
      <c r="B160" s="10" t="str">
        <f t="shared" si="13"/>
        <v>I</v>
      </c>
      <c r="C160" s="6">
        <f t="shared" si="14"/>
        <v>20214.464</v>
      </c>
      <c r="D160" s="8" t="str">
        <f t="shared" si="15"/>
        <v>vis</v>
      </c>
      <c r="E160" s="30" t="e">
        <f>VLOOKUP(C160,#REF!,3,FALSE)</f>
        <v>#REF!</v>
      </c>
      <c r="F160" s="10" t="s">
        <v>189</v>
      </c>
      <c r="G160" s="8" t="str">
        <f t="shared" si="16"/>
        <v>20214.464</v>
      </c>
      <c r="H160" s="6">
        <f t="shared" si="17"/>
        <v>-8572</v>
      </c>
      <c r="I160" s="31" t="s">
        <v>269</v>
      </c>
      <c r="J160" s="32" t="s">
        <v>270</v>
      </c>
      <c r="K160" s="31">
        <v>-8572</v>
      </c>
      <c r="L160" s="31" t="s">
        <v>271</v>
      </c>
      <c r="M160" s="32" t="s">
        <v>203</v>
      </c>
      <c r="N160" s="32"/>
      <c r="O160" s="33" t="s">
        <v>250</v>
      </c>
      <c r="P160" s="33" t="s">
        <v>251</v>
      </c>
    </row>
    <row r="161" spans="1:16" ht="12.75" customHeight="1" thickBot="1" x14ac:dyDescent="0.25">
      <c r="A161" s="6" t="str">
        <f t="shared" si="12"/>
        <v> AN 203.404 </v>
      </c>
      <c r="B161" s="10" t="str">
        <f t="shared" si="13"/>
        <v>I</v>
      </c>
      <c r="C161" s="6">
        <f t="shared" si="14"/>
        <v>20245.602999999999</v>
      </c>
      <c r="D161" s="8" t="str">
        <f t="shared" si="15"/>
        <v>vis</v>
      </c>
      <c r="E161" s="30" t="e">
        <f>VLOOKUP(C161,#REF!,3,FALSE)</f>
        <v>#REF!</v>
      </c>
      <c r="F161" s="10" t="s">
        <v>189</v>
      </c>
      <c r="G161" s="8" t="str">
        <f t="shared" si="16"/>
        <v>20245.603</v>
      </c>
      <c r="H161" s="6">
        <f t="shared" si="17"/>
        <v>-8561</v>
      </c>
      <c r="I161" s="31" t="s">
        <v>272</v>
      </c>
      <c r="J161" s="32" t="s">
        <v>273</v>
      </c>
      <c r="K161" s="31">
        <v>-8561</v>
      </c>
      <c r="L161" s="31" t="s">
        <v>274</v>
      </c>
      <c r="M161" s="32" t="s">
        <v>203</v>
      </c>
      <c r="N161" s="32"/>
      <c r="O161" s="33" t="s">
        <v>250</v>
      </c>
      <c r="P161" s="33" t="s">
        <v>251</v>
      </c>
    </row>
    <row r="162" spans="1:16" ht="12.75" customHeight="1" thickBot="1" x14ac:dyDescent="0.25">
      <c r="A162" s="6" t="str">
        <f t="shared" si="12"/>
        <v> AN 203.404 </v>
      </c>
      <c r="B162" s="10" t="str">
        <f t="shared" si="13"/>
        <v>I</v>
      </c>
      <c r="C162" s="6">
        <f t="shared" si="14"/>
        <v>20313.55</v>
      </c>
      <c r="D162" s="8" t="str">
        <f t="shared" si="15"/>
        <v>vis</v>
      </c>
      <c r="E162" s="30" t="e">
        <f>VLOOKUP(C162,#REF!,3,FALSE)</f>
        <v>#REF!</v>
      </c>
      <c r="F162" s="10" t="s">
        <v>189</v>
      </c>
      <c r="G162" s="8" t="str">
        <f t="shared" si="16"/>
        <v>20313.550</v>
      </c>
      <c r="H162" s="6">
        <f t="shared" si="17"/>
        <v>-8537</v>
      </c>
      <c r="I162" s="31" t="s">
        <v>275</v>
      </c>
      <c r="J162" s="32" t="s">
        <v>276</v>
      </c>
      <c r="K162" s="31">
        <v>-8537</v>
      </c>
      <c r="L162" s="31" t="s">
        <v>277</v>
      </c>
      <c r="M162" s="32" t="s">
        <v>203</v>
      </c>
      <c r="N162" s="32"/>
      <c r="O162" s="33" t="s">
        <v>250</v>
      </c>
      <c r="P162" s="33" t="s">
        <v>251</v>
      </c>
    </row>
    <row r="163" spans="1:16" ht="12.75" customHeight="1" thickBot="1" x14ac:dyDescent="0.25">
      <c r="A163" s="6" t="str">
        <f t="shared" si="12"/>
        <v> AN 203.404 </v>
      </c>
      <c r="B163" s="10" t="str">
        <f t="shared" si="13"/>
        <v>I</v>
      </c>
      <c r="C163" s="6">
        <f t="shared" si="14"/>
        <v>20316.373</v>
      </c>
      <c r="D163" s="8" t="str">
        <f t="shared" si="15"/>
        <v>vis</v>
      </c>
      <c r="E163" s="30" t="e">
        <f>VLOOKUP(C163,#REF!,3,FALSE)</f>
        <v>#REF!</v>
      </c>
      <c r="F163" s="10" t="s">
        <v>189</v>
      </c>
      <c r="G163" s="8" t="str">
        <f t="shared" si="16"/>
        <v>20316.373</v>
      </c>
      <c r="H163" s="6">
        <f t="shared" si="17"/>
        <v>-8536</v>
      </c>
      <c r="I163" s="31" t="s">
        <v>278</v>
      </c>
      <c r="J163" s="32" t="s">
        <v>279</v>
      </c>
      <c r="K163" s="31">
        <v>-8536</v>
      </c>
      <c r="L163" s="31" t="s">
        <v>280</v>
      </c>
      <c r="M163" s="32" t="s">
        <v>203</v>
      </c>
      <c r="N163" s="32"/>
      <c r="O163" s="33" t="s">
        <v>250</v>
      </c>
      <c r="P163" s="33" t="s">
        <v>251</v>
      </c>
    </row>
    <row r="164" spans="1:16" ht="12.75" customHeight="1" thickBot="1" x14ac:dyDescent="0.25">
      <c r="A164" s="6" t="str">
        <f t="shared" si="12"/>
        <v> AN 203.404 </v>
      </c>
      <c r="B164" s="10" t="str">
        <f t="shared" si="13"/>
        <v>I</v>
      </c>
      <c r="C164" s="6">
        <f t="shared" si="14"/>
        <v>20330.543000000001</v>
      </c>
      <c r="D164" s="8" t="str">
        <f t="shared" si="15"/>
        <v>vis</v>
      </c>
      <c r="E164" s="30" t="e">
        <f>VLOOKUP(C164,#REF!,3,FALSE)</f>
        <v>#REF!</v>
      </c>
      <c r="F164" s="10" t="s">
        <v>189</v>
      </c>
      <c r="G164" s="8" t="str">
        <f t="shared" si="16"/>
        <v>20330.543</v>
      </c>
      <c r="H164" s="6">
        <f t="shared" si="17"/>
        <v>-8531</v>
      </c>
      <c r="I164" s="31" t="s">
        <v>281</v>
      </c>
      <c r="J164" s="32" t="s">
        <v>282</v>
      </c>
      <c r="K164" s="31">
        <v>-8531</v>
      </c>
      <c r="L164" s="31" t="s">
        <v>283</v>
      </c>
      <c r="M164" s="32" t="s">
        <v>203</v>
      </c>
      <c r="N164" s="32"/>
      <c r="O164" s="33" t="s">
        <v>250</v>
      </c>
      <c r="P164" s="33" t="s">
        <v>251</v>
      </c>
    </row>
    <row r="165" spans="1:16" ht="12.75" customHeight="1" thickBot="1" x14ac:dyDescent="0.25">
      <c r="A165" s="6" t="str">
        <f t="shared" si="12"/>
        <v> AN 203.404 </v>
      </c>
      <c r="B165" s="10" t="str">
        <f t="shared" si="13"/>
        <v>I</v>
      </c>
      <c r="C165" s="6">
        <f t="shared" si="14"/>
        <v>20333.370999999999</v>
      </c>
      <c r="D165" s="8" t="str">
        <f t="shared" si="15"/>
        <v>vis</v>
      </c>
      <c r="E165" s="30" t="e">
        <f>VLOOKUP(C165,#REF!,3,FALSE)</f>
        <v>#REF!</v>
      </c>
      <c r="F165" s="10" t="s">
        <v>189</v>
      </c>
      <c r="G165" s="8" t="str">
        <f t="shared" si="16"/>
        <v>20333.371</v>
      </c>
      <c r="H165" s="6">
        <f t="shared" si="17"/>
        <v>-8530</v>
      </c>
      <c r="I165" s="31" t="s">
        <v>284</v>
      </c>
      <c r="J165" s="32" t="s">
        <v>285</v>
      </c>
      <c r="K165" s="31">
        <v>-8530</v>
      </c>
      <c r="L165" s="31" t="s">
        <v>286</v>
      </c>
      <c r="M165" s="32" t="s">
        <v>203</v>
      </c>
      <c r="N165" s="32"/>
      <c r="O165" s="33" t="s">
        <v>250</v>
      </c>
      <c r="P165" s="33" t="s">
        <v>251</v>
      </c>
    </row>
    <row r="166" spans="1:16" ht="12.75" customHeight="1" thickBot="1" x14ac:dyDescent="0.25">
      <c r="A166" s="6" t="str">
        <f t="shared" si="12"/>
        <v> AN 203.404 </v>
      </c>
      <c r="B166" s="10" t="str">
        <f t="shared" si="13"/>
        <v>I</v>
      </c>
      <c r="C166" s="6">
        <f t="shared" si="14"/>
        <v>20347.522000000001</v>
      </c>
      <c r="D166" s="8" t="str">
        <f t="shared" si="15"/>
        <v>vis</v>
      </c>
      <c r="E166" s="30" t="e">
        <f>VLOOKUP(C166,#REF!,3,FALSE)</f>
        <v>#REF!</v>
      </c>
      <c r="F166" s="10" t="s">
        <v>189</v>
      </c>
      <c r="G166" s="8" t="str">
        <f t="shared" si="16"/>
        <v>20347.522</v>
      </c>
      <c r="H166" s="6">
        <f t="shared" si="17"/>
        <v>-8525</v>
      </c>
      <c r="I166" s="31" t="s">
        <v>287</v>
      </c>
      <c r="J166" s="32" t="s">
        <v>288</v>
      </c>
      <c r="K166" s="31">
        <v>-8525</v>
      </c>
      <c r="L166" s="31" t="s">
        <v>289</v>
      </c>
      <c r="M166" s="32" t="s">
        <v>203</v>
      </c>
      <c r="N166" s="32"/>
      <c r="O166" s="33" t="s">
        <v>250</v>
      </c>
      <c r="P166" s="33" t="s">
        <v>251</v>
      </c>
    </row>
    <row r="167" spans="1:16" ht="12.75" customHeight="1" thickBot="1" x14ac:dyDescent="0.25">
      <c r="A167" s="6" t="str">
        <f t="shared" si="12"/>
        <v> AN 203.404 </v>
      </c>
      <c r="B167" s="10" t="str">
        <f t="shared" si="13"/>
        <v>I</v>
      </c>
      <c r="C167" s="6">
        <f t="shared" si="14"/>
        <v>20364.511999999999</v>
      </c>
      <c r="D167" s="8" t="str">
        <f t="shared" si="15"/>
        <v>vis</v>
      </c>
      <c r="E167" s="30" t="e">
        <f>VLOOKUP(C167,#REF!,3,FALSE)</f>
        <v>#REF!</v>
      </c>
      <c r="F167" s="10" t="s">
        <v>189</v>
      </c>
      <c r="G167" s="8" t="str">
        <f t="shared" si="16"/>
        <v>20364.512</v>
      </c>
      <c r="H167" s="6">
        <f t="shared" si="17"/>
        <v>-8519</v>
      </c>
      <c r="I167" s="31" t="s">
        <v>290</v>
      </c>
      <c r="J167" s="32" t="s">
        <v>291</v>
      </c>
      <c r="K167" s="31">
        <v>-8519</v>
      </c>
      <c r="L167" s="31" t="s">
        <v>292</v>
      </c>
      <c r="M167" s="32" t="s">
        <v>203</v>
      </c>
      <c r="N167" s="32"/>
      <c r="O167" s="33" t="s">
        <v>250</v>
      </c>
      <c r="P167" s="33" t="s">
        <v>251</v>
      </c>
    </row>
    <row r="168" spans="1:16" ht="12.75" customHeight="1" thickBot="1" x14ac:dyDescent="0.25">
      <c r="A168" s="6" t="str">
        <f t="shared" si="12"/>
        <v> AN 203.404 </v>
      </c>
      <c r="B168" s="10" t="str">
        <f t="shared" si="13"/>
        <v>I</v>
      </c>
      <c r="C168" s="6">
        <f t="shared" si="14"/>
        <v>20398.477999999999</v>
      </c>
      <c r="D168" s="8" t="str">
        <f t="shared" si="15"/>
        <v>vis</v>
      </c>
      <c r="E168" s="30" t="e">
        <f>VLOOKUP(C168,#REF!,3,FALSE)</f>
        <v>#REF!</v>
      </c>
      <c r="F168" s="10" t="s">
        <v>189</v>
      </c>
      <c r="G168" s="8" t="str">
        <f t="shared" si="16"/>
        <v>20398.478</v>
      </c>
      <c r="H168" s="6">
        <f t="shared" si="17"/>
        <v>-8507</v>
      </c>
      <c r="I168" s="31" t="s">
        <v>293</v>
      </c>
      <c r="J168" s="32" t="s">
        <v>294</v>
      </c>
      <c r="K168" s="31">
        <v>-8507</v>
      </c>
      <c r="L168" s="31" t="s">
        <v>295</v>
      </c>
      <c r="M168" s="32" t="s">
        <v>203</v>
      </c>
      <c r="N168" s="32"/>
      <c r="O168" s="33" t="s">
        <v>250</v>
      </c>
      <c r="P168" s="33" t="s">
        <v>251</v>
      </c>
    </row>
    <row r="169" spans="1:16" ht="12.75" customHeight="1" thickBot="1" x14ac:dyDescent="0.25">
      <c r="A169" s="6" t="str">
        <f t="shared" si="12"/>
        <v> AN 203.404 </v>
      </c>
      <c r="B169" s="10" t="str">
        <f t="shared" si="13"/>
        <v>I</v>
      </c>
      <c r="C169" s="6">
        <f t="shared" si="14"/>
        <v>20401.317999999999</v>
      </c>
      <c r="D169" s="8" t="str">
        <f t="shared" si="15"/>
        <v>vis</v>
      </c>
      <c r="E169" s="30" t="e">
        <f>VLOOKUP(C169,#REF!,3,FALSE)</f>
        <v>#REF!</v>
      </c>
      <c r="F169" s="10" t="s">
        <v>189</v>
      </c>
      <c r="G169" s="8" t="str">
        <f t="shared" si="16"/>
        <v>20401.318</v>
      </c>
      <c r="H169" s="6">
        <f t="shared" si="17"/>
        <v>-8506</v>
      </c>
      <c r="I169" s="31" t="s">
        <v>296</v>
      </c>
      <c r="J169" s="32" t="s">
        <v>297</v>
      </c>
      <c r="K169" s="31">
        <v>-8506</v>
      </c>
      <c r="L169" s="31" t="s">
        <v>298</v>
      </c>
      <c r="M169" s="32" t="s">
        <v>203</v>
      </c>
      <c r="N169" s="32"/>
      <c r="O169" s="33" t="s">
        <v>250</v>
      </c>
      <c r="P169" s="33" t="s">
        <v>251</v>
      </c>
    </row>
    <row r="170" spans="1:16" ht="12.75" customHeight="1" thickBot="1" x14ac:dyDescent="0.25">
      <c r="A170" s="6" t="str">
        <f t="shared" si="12"/>
        <v> CPRI 19.41 </v>
      </c>
      <c r="B170" s="10" t="str">
        <f t="shared" si="13"/>
        <v>I</v>
      </c>
      <c r="C170" s="6">
        <f t="shared" si="14"/>
        <v>20508.91</v>
      </c>
      <c r="D170" s="8" t="str">
        <f t="shared" si="15"/>
        <v>vis</v>
      </c>
      <c r="E170" s="30" t="e">
        <f>VLOOKUP(C170,#REF!,3,FALSE)</f>
        <v>#REF!</v>
      </c>
      <c r="F170" s="10" t="s">
        <v>189</v>
      </c>
      <c r="G170" s="8" t="str">
        <f t="shared" si="16"/>
        <v>20508.910</v>
      </c>
      <c r="H170" s="6">
        <f t="shared" si="17"/>
        <v>-8468</v>
      </c>
      <c r="I170" s="31" t="s">
        <v>299</v>
      </c>
      <c r="J170" s="32" t="s">
        <v>300</v>
      </c>
      <c r="K170" s="31">
        <v>-8468</v>
      </c>
      <c r="L170" s="31" t="s">
        <v>292</v>
      </c>
      <c r="M170" s="32" t="s">
        <v>192</v>
      </c>
      <c r="N170" s="32"/>
      <c r="O170" s="33" t="s">
        <v>196</v>
      </c>
      <c r="P170" s="33" t="s">
        <v>197</v>
      </c>
    </row>
    <row r="171" spans="1:16" ht="12.75" customHeight="1" thickBot="1" x14ac:dyDescent="0.25">
      <c r="A171" s="6" t="str">
        <f t="shared" si="12"/>
        <v> AN 203.404 </v>
      </c>
      <c r="B171" s="10" t="str">
        <f t="shared" si="13"/>
        <v>I</v>
      </c>
      <c r="C171" s="6">
        <f t="shared" si="14"/>
        <v>20520.219000000001</v>
      </c>
      <c r="D171" s="8" t="str">
        <f t="shared" si="15"/>
        <v>vis</v>
      </c>
      <c r="E171" s="30" t="e">
        <f>VLOOKUP(C171,#REF!,3,FALSE)</f>
        <v>#REF!</v>
      </c>
      <c r="F171" s="10" t="s">
        <v>189</v>
      </c>
      <c r="G171" s="8" t="str">
        <f t="shared" si="16"/>
        <v>20520.219</v>
      </c>
      <c r="H171" s="6">
        <f t="shared" si="17"/>
        <v>-8464</v>
      </c>
      <c r="I171" s="31" t="s">
        <v>301</v>
      </c>
      <c r="J171" s="32" t="s">
        <v>302</v>
      </c>
      <c r="K171" s="31">
        <v>-8464</v>
      </c>
      <c r="L171" s="31" t="s">
        <v>303</v>
      </c>
      <c r="M171" s="32" t="s">
        <v>203</v>
      </c>
      <c r="N171" s="32"/>
      <c r="O171" s="33" t="s">
        <v>250</v>
      </c>
      <c r="P171" s="33" t="s">
        <v>251</v>
      </c>
    </row>
    <row r="172" spans="1:16" ht="12.75" customHeight="1" thickBot="1" x14ac:dyDescent="0.25">
      <c r="A172" s="6" t="str">
        <f t="shared" si="12"/>
        <v> AN 203.404 </v>
      </c>
      <c r="B172" s="10" t="str">
        <f t="shared" si="13"/>
        <v>I</v>
      </c>
      <c r="C172" s="6">
        <f t="shared" si="14"/>
        <v>20534.312999999998</v>
      </c>
      <c r="D172" s="8" t="str">
        <f t="shared" si="15"/>
        <v>vis</v>
      </c>
      <c r="E172" s="30" t="e">
        <f>VLOOKUP(C172,#REF!,3,FALSE)</f>
        <v>#REF!</v>
      </c>
      <c r="F172" s="10" t="s">
        <v>189</v>
      </c>
      <c r="G172" s="8" t="str">
        <f t="shared" si="16"/>
        <v>20534.313</v>
      </c>
      <c r="H172" s="6">
        <f t="shared" si="17"/>
        <v>-8459</v>
      </c>
      <c r="I172" s="31" t="s">
        <v>304</v>
      </c>
      <c r="J172" s="32" t="s">
        <v>305</v>
      </c>
      <c r="K172" s="31">
        <v>-8459</v>
      </c>
      <c r="L172" s="31" t="s">
        <v>306</v>
      </c>
      <c r="M172" s="32" t="s">
        <v>203</v>
      </c>
      <c r="N172" s="32"/>
      <c r="O172" s="33" t="s">
        <v>250</v>
      </c>
      <c r="P172" s="33" t="s">
        <v>251</v>
      </c>
    </row>
    <row r="173" spans="1:16" ht="12.75" customHeight="1" thickBot="1" x14ac:dyDescent="0.25">
      <c r="A173" s="6" t="str">
        <f t="shared" si="12"/>
        <v> AN 203.404 </v>
      </c>
      <c r="B173" s="10" t="str">
        <f t="shared" si="13"/>
        <v>I</v>
      </c>
      <c r="C173" s="6">
        <f t="shared" si="14"/>
        <v>20537.215</v>
      </c>
      <c r="D173" s="8" t="str">
        <f t="shared" si="15"/>
        <v>vis</v>
      </c>
      <c r="E173" s="30" t="e">
        <f>VLOOKUP(C173,#REF!,3,FALSE)</f>
        <v>#REF!</v>
      </c>
      <c r="F173" s="10" t="s">
        <v>189</v>
      </c>
      <c r="G173" s="8" t="str">
        <f t="shared" si="16"/>
        <v>20537.215</v>
      </c>
      <c r="H173" s="6">
        <f t="shared" si="17"/>
        <v>-8458</v>
      </c>
      <c r="I173" s="31" t="s">
        <v>307</v>
      </c>
      <c r="J173" s="32" t="s">
        <v>308</v>
      </c>
      <c r="K173" s="31">
        <v>-8458</v>
      </c>
      <c r="L173" s="31" t="s">
        <v>309</v>
      </c>
      <c r="M173" s="32" t="s">
        <v>203</v>
      </c>
      <c r="N173" s="32"/>
      <c r="O173" s="33" t="s">
        <v>250</v>
      </c>
      <c r="P173" s="33" t="s">
        <v>251</v>
      </c>
    </row>
    <row r="174" spans="1:16" ht="12.75" customHeight="1" thickBot="1" x14ac:dyDescent="0.25">
      <c r="A174" s="6" t="str">
        <f t="shared" si="12"/>
        <v> AN 203.404 </v>
      </c>
      <c r="B174" s="10" t="str">
        <f t="shared" si="13"/>
        <v>I</v>
      </c>
      <c r="C174" s="6">
        <f t="shared" si="14"/>
        <v>20582.505000000001</v>
      </c>
      <c r="D174" s="8" t="str">
        <f t="shared" si="15"/>
        <v>vis</v>
      </c>
      <c r="E174" s="30" t="e">
        <f>VLOOKUP(C174,#REF!,3,FALSE)</f>
        <v>#REF!</v>
      </c>
      <c r="F174" s="10" t="s">
        <v>189</v>
      </c>
      <c r="G174" s="8" t="str">
        <f t="shared" si="16"/>
        <v>20582.505</v>
      </c>
      <c r="H174" s="6">
        <f t="shared" si="17"/>
        <v>-8442</v>
      </c>
      <c r="I174" s="31" t="s">
        <v>310</v>
      </c>
      <c r="J174" s="32" t="s">
        <v>311</v>
      </c>
      <c r="K174" s="31">
        <v>-8442</v>
      </c>
      <c r="L174" s="31" t="s">
        <v>312</v>
      </c>
      <c r="M174" s="32" t="s">
        <v>203</v>
      </c>
      <c r="N174" s="32"/>
      <c r="O174" s="33" t="s">
        <v>250</v>
      </c>
      <c r="P174" s="33" t="s">
        <v>251</v>
      </c>
    </row>
    <row r="175" spans="1:16" ht="12.75" customHeight="1" thickBot="1" x14ac:dyDescent="0.25">
      <c r="A175" s="6" t="str">
        <f t="shared" si="12"/>
        <v> AN 203.404 </v>
      </c>
      <c r="B175" s="10" t="str">
        <f t="shared" si="13"/>
        <v>I</v>
      </c>
      <c r="C175" s="6">
        <f t="shared" si="14"/>
        <v>20585.331999999999</v>
      </c>
      <c r="D175" s="8" t="str">
        <f t="shared" si="15"/>
        <v>vis</v>
      </c>
      <c r="E175" s="30" t="e">
        <f>VLOOKUP(C175,#REF!,3,FALSE)</f>
        <v>#REF!</v>
      </c>
      <c r="F175" s="10" t="s">
        <v>189</v>
      </c>
      <c r="G175" s="8" t="str">
        <f t="shared" si="16"/>
        <v>20585.332</v>
      </c>
      <c r="H175" s="6">
        <f t="shared" si="17"/>
        <v>-8441</v>
      </c>
      <c r="I175" s="31" t="s">
        <v>313</v>
      </c>
      <c r="J175" s="32" t="s">
        <v>314</v>
      </c>
      <c r="K175" s="31">
        <v>-8441</v>
      </c>
      <c r="L175" s="31" t="s">
        <v>315</v>
      </c>
      <c r="M175" s="32" t="s">
        <v>203</v>
      </c>
      <c r="N175" s="32"/>
      <c r="O175" s="33" t="s">
        <v>250</v>
      </c>
      <c r="P175" s="33" t="s">
        <v>251</v>
      </c>
    </row>
    <row r="176" spans="1:16" ht="12.75" customHeight="1" thickBot="1" x14ac:dyDescent="0.25">
      <c r="A176" s="6" t="str">
        <f t="shared" si="12"/>
        <v> AN 203.404 </v>
      </c>
      <c r="B176" s="10" t="str">
        <f t="shared" si="13"/>
        <v>I</v>
      </c>
      <c r="C176" s="6">
        <f t="shared" si="14"/>
        <v>20596.651000000002</v>
      </c>
      <c r="D176" s="8" t="str">
        <f t="shared" si="15"/>
        <v>vis</v>
      </c>
      <c r="E176" s="30" t="e">
        <f>VLOOKUP(C176,#REF!,3,FALSE)</f>
        <v>#REF!</v>
      </c>
      <c r="F176" s="10" t="s">
        <v>189</v>
      </c>
      <c r="G176" s="8" t="str">
        <f t="shared" si="16"/>
        <v>20596.651</v>
      </c>
      <c r="H176" s="6">
        <f t="shared" si="17"/>
        <v>-8437</v>
      </c>
      <c r="I176" s="31" t="s">
        <v>316</v>
      </c>
      <c r="J176" s="32" t="s">
        <v>317</v>
      </c>
      <c r="K176" s="31">
        <v>-8437</v>
      </c>
      <c r="L176" s="31" t="s">
        <v>318</v>
      </c>
      <c r="M176" s="32" t="s">
        <v>203</v>
      </c>
      <c r="N176" s="32"/>
      <c r="O176" s="33" t="s">
        <v>250</v>
      </c>
      <c r="P176" s="33" t="s">
        <v>251</v>
      </c>
    </row>
    <row r="177" spans="1:16" ht="12.75" customHeight="1" thickBot="1" x14ac:dyDescent="0.25">
      <c r="A177" s="6" t="str">
        <f t="shared" si="12"/>
        <v> AN 203.404 </v>
      </c>
      <c r="B177" s="10" t="str">
        <f t="shared" si="13"/>
        <v>I</v>
      </c>
      <c r="C177" s="6">
        <f t="shared" si="14"/>
        <v>20599.483</v>
      </c>
      <c r="D177" s="8" t="str">
        <f t="shared" si="15"/>
        <v>vis</v>
      </c>
      <c r="E177" s="30" t="e">
        <f>VLOOKUP(C177,#REF!,3,FALSE)</f>
        <v>#REF!</v>
      </c>
      <c r="F177" s="10" t="s">
        <v>189</v>
      </c>
      <c r="G177" s="8" t="str">
        <f t="shared" si="16"/>
        <v>20599.483</v>
      </c>
      <c r="H177" s="6">
        <f t="shared" si="17"/>
        <v>-8436</v>
      </c>
      <c r="I177" s="31" t="s">
        <v>319</v>
      </c>
      <c r="J177" s="32" t="s">
        <v>320</v>
      </c>
      <c r="K177" s="31">
        <v>-8436</v>
      </c>
      <c r="L177" s="31" t="s">
        <v>321</v>
      </c>
      <c r="M177" s="32" t="s">
        <v>203</v>
      </c>
      <c r="N177" s="32"/>
      <c r="O177" s="33" t="s">
        <v>250</v>
      </c>
      <c r="P177" s="33" t="s">
        <v>251</v>
      </c>
    </row>
    <row r="178" spans="1:16" ht="12.75" customHeight="1" thickBot="1" x14ac:dyDescent="0.25">
      <c r="A178" s="6" t="str">
        <f t="shared" si="12"/>
        <v> AN 203.404 </v>
      </c>
      <c r="B178" s="10" t="str">
        <f t="shared" si="13"/>
        <v>I</v>
      </c>
      <c r="C178" s="6">
        <f t="shared" si="14"/>
        <v>20616.469000000001</v>
      </c>
      <c r="D178" s="8" t="str">
        <f t="shared" si="15"/>
        <v>vis</v>
      </c>
      <c r="E178" s="30" t="e">
        <f>VLOOKUP(C178,#REF!,3,FALSE)</f>
        <v>#REF!</v>
      </c>
      <c r="F178" s="10" t="s">
        <v>189</v>
      </c>
      <c r="G178" s="8" t="str">
        <f t="shared" si="16"/>
        <v>20616.469</v>
      </c>
      <c r="H178" s="6">
        <f t="shared" si="17"/>
        <v>-8430</v>
      </c>
      <c r="I178" s="31" t="s">
        <v>322</v>
      </c>
      <c r="J178" s="32" t="s">
        <v>323</v>
      </c>
      <c r="K178" s="31">
        <v>-8430</v>
      </c>
      <c r="L178" s="31" t="s">
        <v>324</v>
      </c>
      <c r="M178" s="32" t="s">
        <v>203</v>
      </c>
      <c r="N178" s="32"/>
      <c r="O178" s="33" t="s">
        <v>250</v>
      </c>
      <c r="P178" s="33" t="s">
        <v>251</v>
      </c>
    </row>
    <row r="179" spans="1:16" ht="12.75" customHeight="1" thickBot="1" x14ac:dyDescent="0.25">
      <c r="A179" s="6" t="str">
        <f t="shared" si="12"/>
        <v> AN 203.404 </v>
      </c>
      <c r="B179" s="10" t="str">
        <f t="shared" si="13"/>
        <v>I</v>
      </c>
      <c r="C179" s="6">
        <f t="shared" si="14"/>
        <v>20684.406999999999</v>
      </c>
      <c r="D179" s="8" t="str">
        <f t="shared" si="15"/>
        <v>vis</v>
      </c>
      <c r="E179" s="30" t="e">
        <f>VLOOKUP(C179,#REF!,3,FALSE)</f>
        <v>#REF!</v>
      </c>
      <c r="F179" s="10" t="s">
        <v>189</v>
      </c>
      <c r="G179" s="8" t="str">
        <f t="shared" si="16"/>
        <v>20684.407</v>
      </c>
      <c r="H179" s="6">
        <f t="shared" si="17"/>
        <v>-8406</v>
      </c>
      <c r="I179" s="31" t="s">
        <v>325</v>
      </c>
      <c r="J179" s="32" t="s">
        <v>326</v>
      </c>
      <c r="K179" s="31">
        <v>-8406</v>
      </c>
      <c r="L179" s="31" t="s">
        <v>327</v>
      </c>
      <c r="M179" s="32" t="s">
        <v>203</v>
      </c>
      <c r="N179" s="32"/>
      <c r="O179" s="33" t="s">
        <v>250</v>
      </c>
      <c r="P179" s="33" t="s">
        <v>251</v>
      </c>
    </row>
    <row r="180" spans="1:16" ht="12.75" customHeight="1" thickBot="1" x14ac:dyDescent="0.25">
      <c r="A180" s="6" t="str">
        <f t="shared" si="12"/>
        <v> AN 203.404 </v>
      </c>
      <c r="B180" s="10" t="str">
        <f t="shared" si="13"/>
        <v>I</v>
      </c>
      <c r="C180" s="6">
        <f t="shared" si="14"/>
        <v>20735.375</v>
      </c>
      <c r="D180" s="8" t="str">
        <f t="shared" si="15"/>
        <v>vis</v>
      </c>
      <c r="E180" s="30" t="e">
        <f>VLOOKUP(C180,#REF!,3,FALSE)</f>
        <v>#REF!</v>
      </c>
      <c r="F180" s="10" t="s">
        <v>189</v>
      </c>
      <c r="G180" s="8" t="str">
        <f t="shared" si="16"/>
        <v>20735.375</v>
      </c>
      <c r="H180" s="6">
        <f t="shared" si="17"/>
        <v>-8388</v>
      </c>
      <c r="I180" s="31" t="s">
        <v>328</v>
      </c>
      <c r="J180" s="32" t="s">
        <v>329</v>
      </c>
      <c r="K180" s="31">
        <v>-8388</v>
      </c>
      <c r="L180" s="31" t="s">
        <v>330</v>
      </c>
      <c r="M180" s="32" t="s">
        <v>203</v>
      </c>
      <c r="N180" s="32"/>
      <c r="O180" s="33" t="s">
        <v>250</v>
      </c>
      <c r="P180" s="33" t="s">
        <v>251</v>
      </c>
    </row>
    <row r="181" spans="1:16" ht="12.75" customHeight="1" thickBot="1" x14ac:dyDescent="0.25">
      <c r="A181" s="6" t="str">
        <f t="shared" si="12"/>
        <v> AN 203.404 </v>
      </c>
      <c r="B181" s="10" t="str">
        <f t="shared" si="13"/>
        <v>I</v>
      </c>
      <c r="C181" s="6">
        <f t="shared" si="14"/>
        <v>20749.530999999999</v>
      </c>
      <c r="D181" s="8" t="str">
        <f t="shared" si="15"/>
        <v>vis</v>
      </c>
      <c r="E181" s="30" t="e">
        <f>VLOOKUP(C181,#REF!,3,FALSE)</f>
        <v>#REF!</v>
      </c>
      <c r="F181" s="10" t="s">
        <v>189</v>
      </c>
      <c r="G181" s="8" t="str">
        <f t="shared" si="16"/>
        <v>20749.531</v>
      </c>
      <c r="H181" s="6">
        <f t="shared" si="17"/>
        <v>-8383</v>
      </c>
      <c r="I181" s="31" t="s">
        <v>331</v>
      </c>
      <c r="J181" s="32" t="s">
        <v>332</v>
      </c>
      <c r="K181" s="31">
        <v>-8383</v>
      </c>
      <c r="L181" s="31" t="s">
        <v>333</v>
      </c>
      <c r="M181" s="32" t="s">
        <v>203</v>
      </c>
      <c r="N181" s="32"/>
      <c r="O181" s="33" t="s">
        <v>250</v>
      </c>
      <c r="P181" s="33" t="s">
        <v>251</v>
      </c>
    </row>
    <row r="182" spans="1:16" ht="12.75" customHeight="1" thickBot="1" x14ac:dyDescent="0.25">
      <c r="A182" s="6" t="str">
        <f t="shared" si="12"/>
        <v> AN 203.404 </v>
      </c>
      <c r="B182" s="10" t="str">
        <f t="shared" si="13"/>
        <v>I</v>
      </c>
      <c r="C182" s="6">
        <f t="shared" si="14"/>
        <v>20885.418000000001</v>
      </c>
      <c r="D182" s="8" t="str">
        <f t="shared" si="15"/>
        <v>vis</v>
      </c>
      <c r="E182" s="30" t="e">
        <f>VLOOKUP(C182,#REF!,3,FALSE)</f>
        <v>#REF!</v>
      </c>
      <c r="F182" s="10" t="s">
        <v>189</v>
      </c>
      <c r="G182" s="8" t="str">
        <f t="shared" si="16"/>
        <v>20885.418</v>
      </c>
      <c r="H182" s="6">
        <f t="shared" si="17"/>
        <v>-8335</v>
      </c>
      <c r="I182" s="31" t="s">
        <v>334</v>
      </c>
      <c r="J182" s="32" t="s">
        <v>335</v>
      </c>
      <c r="K182" s="31">
        <v>-8335</v>
      </c>
      <c r="L182" s="31" t="s">
        <v>336</v>
      </c>
      <c r="M182" s="32" t="s">
        <v>203</v>
      </c>
      <c r="N182" s="32"/>
      <c r="O182" s="33" t="s">
        <v>250</v>
      </c>
      <c r="P182" s="33" t="s">
        <v>251</v>
      </c>
    </row>
    <row r="183" spans="1:16" ht="12.75" customHeight="1" thickBot="1" x14ac:dyDescent="0.25">
      <c r="A183" s="6" t="str">
        <f t="shared" si="12"/>
        <v> AN 203.404 </v>
      </c>
      <c r="B183" s="10" t="str">
        <f t="shared" si="13"/>
        <v>I</v>
      </c>
      <c r="C183" s="6">
        <f t="shared" si="14"/>
        <v>20888.252</v>
      </c>
      <c r="D183" s="8" t="str">
        <f t="shared" si="15"/>
        <v>vis</v>
      </c>
      <c r="E183" s="30" t="e">
        <f>VLOOKUP(C183,#REF!,3,FALSE)</f>
        <v>#REF!</v>
      </c>
      <c r="F183" s="10" t="s">
        <v>189</v>
      </c>
      <c r="G183" s="8" t="str">
        <f t="shared" si="16"/>
        <v>20888.252</v>
      </c>
      <c r="H183" s="6">
        <f t="shared" si="17"/>
        <v>-8334</v>
      </c>
      <c r="I183" s="31" t="s">
        <v>337</v>
      </c>
      <c r="J183" s="32" t="s">
        <v>338</v>
      </c>
      <c r="K183" s="31">
        <v>-8334</v>
      </c>
      <c r="L183" s="31" t="s">
        <v>339</v>
      </c>
      <c r="M183" s="32" t="s">
        <v>203</v>
      </c>
      <c r="N183" s="32"/>
      <c r="O183" s="33" t="s">
        <v>250</v>
      </c>
      <c r="P183" s="33" t="s">
        <v>251</v>
      </c>
    </row>
    <row r="184" spans="1:16" ht="12.75" customHeight="1" thickBot="1" x14ac:dyDescent="0.25">
      <c r="A184" s="6" t="str">
        <f t="shared" si="12"/>
        <v> AN 203.404 </v>
      </c>
      <c r="B184" s="10" t="str">
        <f t="shared" si="13"/>
        <v>I</v>
      </c>
      <c r="C184" s="6">
        <f t="shared" si="14"/>
        <v>20899.573</v>
      </c>
      <c r="D184" s="8" t="str">
        <f t="shared" si="15"/>
        <v>vis</v>
      </c>
      <c r="E184" s="30" t="e">
        <f>VLOOKUP(C184,#REF!,3,FALSE)</f>
        <v>#REF!</v>
      </c>
      <c r="F184" s="10" t="s">
        <v>189</v>
      </c>
      <c r="G184" s="8" t="str">
        <f t="shared" si="16"/>
        <v>20899.573</v>
      </c>
      <c r="H184" s="6">
        <f t="shared" si="17"/>
        <v>-8330</v>
      </c>
      <c r="I184" s="31" t="s">
        <v>340</v>
      </c>
      <c r="J184" s="32" t="s">
        <v>341</v>
      </c>
      <c r="K184" s="31">
        <v>-8330</v>
      </c>
      <c r="L184" s="31" t="s">
        <v>342</v>
      </c>
      <c r="M184" s="32" t="s">
        <v>203</v>
      </c>
      <c r="N184" s="32"/>
      <c r="O184" s="33" t="s">
        <v>250</v>
      </c>
      <c r="P184" s="33" t="s">
        <v>251</v>
      </c>
    </row>
    <row r="185" spans="1:16" ht="12.75" customHeight="1" thickBot="1" x14ac:dyDescent="0.25">
      <c r="A185" s="6" t="str">
        <f t="shared" si="12"/>
        <v> AN 203.404 </v>
      </c>
      <c r="B185" s="10" t="str">
        <f t="shared" si="13"/>
        <v>I</v>
      </c>
      <c r="C185" s="6">
        <f t="shared" si="14"/>
        <v>20984.501</v>
      </c>
      <c r="D185" s="8" t="str">
        <f t="shared" si="15"/>
        <v>vis</v>
      </c>
      <c r="E185" s="30" t="e">
        <f>VLOOKUP(C185,#REF!,3,FALSE)</f>
        <v>#REF!</v>
      </c>
      <c r="F185" s="10" t="s">
        <v>189</v>
      </c>
      <c r="G185" s="8" t="str">
        <f t="shared" si="16"/>
        <v>20984.501</v>
      </c>
      <c r="H185" s="6">
        <f t="shared" si="17"/>
        <v>-8300</v>
      </c>
      <c r="I185" s="31" t="s">
        <v>343</v>
      </c>
      <c r="J185" s="32" t="s">
        <v>344</v>
      </c>
      <c r="K185" s="31">
        <v>-8300</v>
      </c>
      <c r="L185" s="31" t="s">
        <v>345</v>
      </c>
      <c r="M185" s="32" t="s">
        <v>203</v>
      </c>
      <c r="N185" s="32"/>
      <c r="O185" s="33" t="s">
        <v>250</v>
      </c>
      <c r="P185" s="33" t="s">
        <v>251</v>
      </c>
    </row>
    <row r="186" spans="1:16" ht="12.75" customHeight="1" thickBot="1" x14ac:dyDescent="0.25">
      <c r="A186" s="6" t="str">
        <f t="shared" si="12"/>
        <v> AN 203.404 </v>
      </c>
      <c r="B186" s="10" t="str">
        <f t="shared" si="13"/>
        <v>I</v>
      </c>
      <c r="C186" s="6">
        <f t="shared" si="14"/>
        <v>21001.489000000001</v>
      </c>
      <c r="D186" s="8" t="str">
        <f t="shared" si="15"/>
        <v>vis</v>
      </c>
      <c r="E186" s="30" t="e">
        <f>VLOOKUP(C186,#REF!,3,FALSE)</f>
        <v>#REF!</v>
      </c>
      <c r="F186" s="10" t="s">
        <v>189</v>
      </c>
      <c r="G186" s="8" t="str">
        <f t="shared" si="16"/>
        <v>21001.489</v>
      </c>
      <c r="H186" s="6">
        <f t="shared" si="17"/>
        <v>-8294</v>
      </c>
      <c r="I186" s="31" t="s">
        <v>346</v>
      </c>
      <c r="J186" s="32" t="s">
        <v>347</v>
      </c>
      <c r="K186" s="31">
        <v>-8294</v>
      </c>
      <c r="L186" s="31" t="s">
        <v>348</v>
      </c>
      <c r="M186" s="32" t="s">
        <v>203</v>
      </c>
      <c r="N186" s="32"/>
      <c r="O186" s="33" t="s">
        <v>250</v>
      </c>
      <c r="P186" s="33" t="s">
        <v>251</v>
      </c>
    </row>
    <row r="187" spans="1:16" ht="12.75" customHeight="1" thickBot="1" x14ac:dyDescent="0.25">
      <c r="A187" s="6" t="str">
        <f t="shared" si="12"/>
        <v> AN 203.404 </v>
      </c>
      <c r="B187" s="10" t="str">
        <f t="shared" si="13"/>
        <v>I</v>
      </c>
      <c r="C187" s="6">
        <f t="shared" si="14"/>
        <v>21018.467000000001</v>
      </c>
      <c r="D187" s="8" t="str">
        <f t="shared" si="15"/>
        <v>vis</v>
      </c>
      <c r="E187" s="30" t="e">
        <f>VLOOKUP(C187,#REF!,3,FALSE)</f>
        <v>#REF!</v>
      </c>
      <c r="F187" s="10" t="s">
        <v>189</v>
      </c>
      <c r="G187" s="8" t="str">
        <f t="shared" si="16"/>
        <v>21018.467</v>
      </c>
      <c r="H187" s="6">
        <f t="shared" si="17"/>
        <v>-8288</v>
      </c>
      <c r="I187" s="31" t="s">
        <v>349</v>
      </c>
      <c r="J187" s="32" t="s">
        <v>350</v>
      </c>
      <c r="K187" s="31">
        <v>-8288</v>
      </c>
      <c r="L187" s="31" t="s">
        <v>351</v>
      </c>
      <c r="M187" s="32" t="s">
        <v>203</v>
      </c>
      <c r="N187" s="32"/>
      <c r="O187" s="33" t="s">
        <v>250</v>
      </c>
      <c r="P187" s="33" t="s">
        <v>251</v>
      </c>
    </row>
    <row r="188" spans="1:16" ht="12.75" customHeight="1" thickBot="1" x14ac:dyDescent="0.25">
      <c r="A188" s="6" t="str">
        <f t="shared" si="12"/>
        <v> AN 203.404 </v>
      </c>
      <c r="B188" s="10" t="str">
        <f t="shared" si="13"/>
        <v>I</v>
      </c>
      <c r="C188" s="6">
        <f t="shared" si="14"/>
        <v>21083.581999999999</v>
      </c>
      <c r="D188" s="8" t="str">
        <f t="shared" si="15"/>
        <v>vis</v>
      </c>
      <c r="E188" s="30" t="e">
        <f>VLOOKUP(C188,#REF!,3,FALSE)</f>
        <v>#REF!</v>
      </c>
      <c r="F188" s="10" t="s">
        <v>189</v>
      </c>
      <c r="G188" s="8" t="str">
        <f t="shared" si="16"/>
        <v>21083.582</v>
      </c>
      <c r="H188" s="6">
        <f t="shared" si="17"/>
        <v>-8265</v>
      </c>
      <c r="I188" s="31" t="s">
        <v>352</v>
      </c>
      <c r="J188" s="32" t="s">
        <v>353</v>
      </c>
      <c r="K188" s="31">
        <v>-8265</v>
      </c>
      <c r="L188" s="31" t="s">
        <v>354</v>
      </c>
      <c r="M188" s="32" t="s">
        <v>203</v>
      </c>
      <c r="N188" s="32"/>
      <c r="O188" s="33" t="s">
        <v>250</v>
      </c>
      <c r="P188" s="33" t="s">
        <v>251</v>
      </c>
    </row>
    <row r="189" spans="1:16" ht="13.5" thickBot="1" x14ac:dyDescent="0.25">
      <c r="A189" s="6" t="str">
        <f t="shared" si="12"/>
        <v> CPRI 19.41 </v>
      </c>
      <c r="B189" s="10" t="str">
        <f t="shared" si="13"/>
        <v>I</v>
      </c>
      <c r="C189" s="6">
        <f t="shared" si="14"/>
        <v>21499.748</v>
      </c>
      <c r="D189" s="8" t="str">
        <f t="shared" si="15"/>
        <v>vis</v>
      </c>
      <c r="E189" s="30" t="e">
        <f>VLOOKUP(C189,#REF!,3,FALSE)</f>
        <v>#REF!</v>
      </c>
      <c r="F189" s="10" t="s">
        <v>189</v>
      </c>
      <c r="G189" s="8" t="str">
        <f t="shared" si="16"/>
        <v>21499.748</v>
      </c>
      <c r="H189" s="6">
        <f t="shared" si="17"/>
        <v>-8118</v>
      </c>
      <c r="I189" s="31" t="s">
        <v>355</v>
      </c>
      <c r="J189" s="32" t="s">
        <v>356</v>
      </c>
      <c r="K189" s="31">
        <v>-8118</v>
      </c>
      <c r="L189" s="31" t="s">
        <v>357</v>
      </c>
      <c r="M189" s="32" t="s">
        <v>192</v>
      </c>
      <c r="N189" s="32"/>
      <c r="O189" s="33" t="s">
        <v>196</v>
      </c>
      <c r="P189" s="33" t="s">
        <v>197</v>
      </c>
    </row>
    <row r="190" spans="1:16" ht="13.5" thickBot="1" x14ac:dyDescent="0.25">
      <c r="A190" s="6" t="str">
        <f t="shared" si="12"/>
        <v> CPRI 19.41 </v>
      </c>
      <c r="B190" s="10" t="str">
        <f t="shared" si="13"/>
        <v>I</v>
      </c>
      <c r="C190" s="6">
        <f t="shared" si="14"/>
        <v>22802.02</v>
      </c>
      <c r="D190" s="8" t="str">
        <f t="shared" si="15"/>
        <v>vis</v>
      </c>
      <c r="E190" s="30" t="e">
        <f>VLOOKUP(C190,#REF!,3,FALSE)</f>
        <v>#REF!</v>
      </c>
      <c r="F190" s="10" t="s">
        <v>189</v>
      </c>
      <c r="G190" s="8" t="str">
        <f t="shared" si="16"/>
        <v>22802.020</v>
      </c>
      <c r="H190" s="6">
        <f t="shared" si="17"/>
        <v>-7658</v>
      </c>
      <c r="I190" s="31" t="s">
        <v>358</v>
      </c>
      <c r="J190" s="32" t="s">
        <v>359</v>
      </c>
      <c r="K190" s="31">
        <v>-7658</v>
      </c>
      <c r="L190" s="31" t="s">
        <v>360</v>
      </c>
      <c r="M190" s="32" t="s">
        <v>192</v>
      </c>
      <c r="N190" s="32"/>
      <c r="O190" s="33" t="s">
        <v>196</v>
      </c>
      <c r="P190" s="33" t="s">
        <v>197</v>
      </c>
    </row>
    <row r="191" spans="1:16" ht="13.5" thickBot="1" x14ac:dyDescent="0.25">
      <c r="A191" s="6" t="str">
        <f t="shared" si="12"/>
        <v> CPRI 19.41 </v>
      </c>
      <c r="B191" s="10" t="str">
        <f t="shared" si="13"/>
        <v>I</v>
      </c>
      <c r="C191" s="6">
        <f t="shared" si="14"/>
        <v>25095.199000000001</v>
      </c>
      <c r="D191" s="8" t="str">
        <f t="shared" si="15"/>
        <v>vis</v>
      </c>
      <c r="E191" s="30" t="e">
        <f>VLOOKUP(C191,#REF!,3,FALSE)</f>
        <v>#REF!</v>
      </c>
      <c r="F191" s="10" t="s">
        <v>189</v>
      </c>
      <c r="G191" s="8" t="str">
        <f t="shared" si="16"/>
        <v>25095.199</v>
      </c>
      <c r="H191" s="6">
        <f t="shared" si="17"/>
        <v>-6848</v>
      </c>
      <c r="I191" s="31" t="s">
        <v>361</v>
      </c>
      <c r="J191" s="32" t="s">
        <v>362</v>
      </c>
      <c r="K191" s="31">
        <v>-6848</v>
      </c>
      <c r="L191" s="31" t="s">
        <v>363</v>
      </c>
      <c r="M191" s="32" t="s">
        <v>192</v>
      </c>
      <c r="N191" s="32"/>
      <c r="O191" s="33" t="s">
        <v>196</v>
      </c>
      <c r="P191" s="33" t="s">
        <v>197</v>
      </c>
    </row>
    <row r="192" spans="1:16" ht="13.5" thickBot="1" x14ac:dyDescent="0.25">
      <c r="A192" s="6" t="str">
        <f t="shared" si="12"/>
        <v> CPRI 19.41 </v>
      </c>
      <c r="B192" s="10" t="str">
        <f t="shared" si="13"/>
        <v>I</v>
      </c>
      <c r="C192" s="6">
        <f t="shared" si="14"/>
        <v>26227.645</v>
      </c>
      <c r="D192" s="8" t="str">
        <f t="shared" si="15"/>
        <v>vis</v>
      </c>
      <c r="E192" s="30" t="e">
        <f>VLOOKUP(C192,#REF!,3,FALSE)</f>
        <v>#REF!</v>
      </c>
      <c r="F192" s="10" t="s">
        <v>189</v>
      </c>
      <c r="G192" s="8" t="str">
        <f t="shared" si="16"/>
        <v>26227.645</v>
      </c>
      <c r="H192" s="6">
        <f t="shared" si="17"/>
        <v>-6448</v>
      </c>
      <c r="I192" s="31" t="s">
        <v>364</v>
      </c>
      <c r="J192" s="32" t="s">
        <v>365</v>
      </c>
      <c r="K192" s="31">
        <v>-6448</v>
      </c>
      <c r="L192" s="31" t="s">
        <v>366</v>
      </c>
      <c r="M192" s="32" t="s">
        <v>192</v>
      </c>
      <c r="N192" s="32"/>
      <c r="O192" s="33" t="s">
        <v>196</v>
      </c>
      <c r="P192" s="33" t="s">
        <v>197</v>
      </c>
    </row>
    <row r="193" spans="1:16" ht="13.5" thickBot="1" x14ac:dyDescent="0.25">
      <c r="A193" s="6" t="str">
        <f t="shared" si="12"/>
        <v> CPRI 19.41 </v>
      </c>
      <c r="B193" s="10" t="str">
        <f t="shared" si="13"/>
        <v>I</v>
      </c>
      <c r="C193" s="6">
        <f t="shared" si="14"/>
        <v>28209.419000000002</v>
      </c>
      <c r="D193" s="8" t="str">
        <f t="shared" si="15"/>
        <v>vis</v>
      </c>
      <c r="E193" s="30" t="e">
        <f>VLOOKUP(C193,#REF!,3,FALSE)</f>
        <v>#REF!</v>
      </c>
      <c r="F193" s="10" t="s">
        <v>189</v>
      </c>
      <c r="G193" s="8" t="str">
        <f t="shared" si="16"/>
        <v>28209.419</v>
      </c>
      <c r="H193" s="6">
        <f t="shared" si="17"/>
        <v>-5748</v>
      </c>
      <c r="I193" s="31" t="s">
        <v>367</v>
      </c>
      <c r="J193" s="32" t="s">
        <v>368</v>
      </c>
      <c r="K193" s="31">
        <v>-5748</v>
      </c>
      <c r="L193" s="31" t="s">
        <v>369</v>
      </c>
      <c r="M193" s="32" t="s">
        <v>192</v>
      </c>
      <c r="N193" s="32"/>
      <c r="O193" s="33" t="s">
        <v>196</v>
      </c>
      <c r="P193" s="33" t="s">
        <v>197</v>
      </c>
    </row>
    <row r="194" spans="1:16" ht="13.5" thickBot="1" x14ac:dyDescent="0.25">
      <c r="A194" s="6" t="str">
        <f t="shared" si="12"/>
        <v> AAC 4.117 </v>
      </c>
      <c r="B194" s="10" t="str">
        <f t="shared" si="13"/>
        <v>I</v>
      </c>
      <c r="C194" s="6">
        <f t="shared" si="14"/>
        <v>33005.408000000003</v>
      </c>
      <c r="D194" s="8" t="str">
        <f t="shared" si="15"/>
        <v>vis</v>
      </c>
      <c r="E194" s="30" t="e">
        <f>VLOOKUP(C194,#REF!,3,FALSE)</f>
        <v>#REF!</v>
      </c>
      <c r="F194" s="10" t="s">
        <v>189</v>
      </c>
      <c r="G194" s="8" t="str">
        <f t="shared" si="16"/>
        <v>33005.408</v>
      </c>
      <c r="H194" s="6">
        <f t="shared" si="17"/>
        <v>-4054</v>
      </c>
      <c r="I194" s="31" t="s">
        <v>370</v>
      </c>
      <c r="J194" s="32" t="s">
        <v>371</v>
      </c>
      <c r="K194" s="31">
        <v>-4054</v>
      </c>
      <c r="L194" s="31" t="s">
        <v>372</v>
      </c>
      <c r="M194" s="32" t="s">
        <v>203</v>
      </c>
      <c r="N194" s="32"/>
      <c r="O194" s="33" t="s">
        <v>373</v>
      </c>
      <c r="P194" s="33" t="s">
        <v>374</v>
      </c>
    </row>
    <row r="195" spans="1:16" ht="13.5" thickBot="1" x14ac:dyDescent="0.25">
      <c r="A195" s="6" t="str">
        <f t="shared" si="12"/>
        <v> AAC 4.117 </v>
      </c>
      <c r="B195" s="10" t="str">
        <f t="shared" si="13"/>
        <v>I</v>
      </c>
      <c r="C195" s="6">
        <f t="shared" si="14"/>
        <v>33039.383000000002</v>
      </c>
      <c r="D195" s="8" t="str">
        <f t="shared" si="15"/>
        <v>vis</v>
      </c>
      <c r="E195" s="30" t="e">
        <f>VLOOKUP(C195,#REF!,3,FALSE)</f>
        <v>#REF!</v>
      </c>
      <c r="F195" s="10" t="s">
        <v>189</v>
      </c>
      <c r="G195" s="8" t="str">
        <f t="shared" si="16"/>
        <v>33039.383</v>
      </c>
      <c r="H195" s="6">
        <f t="shared" si="17"/>
        <v>-4042</v>
      </c>
      <c r="I195" s="31" t="s">
        <v>375</v>
      </c>
      <c r="J195" s="32" t="s">
        <v>376</v>
      </c>
      <c r="K195" s="31">
        <v>-4042</v>
      </c>
      <c r="L195" s="31" t="s">
        <v>372</v>
      </c>
      <c r="M195" s="32" t="s">
        <v>203</v>
      </c>
      <c r="N195" s="32"/>
      <c r="O195" s="33" t="s">
        <v>373</v>
      </c>
      <c r="P195" s="33" t="s">
        <v>374</v>
      </c>
    </row>
    <row r="196" spans="1:16" ht="13.5" thickBot="1" x14ac:dyDescent="0.25">
      <c r="A196" s="6" t="str">
        <f t="shared" si="12"/>
        <v> AAC 5.75 </v>
      </c>
      <c r="B196" s="10" t="str">
        <f t="shared" si="13"/>
        <v>I</v>
      </c>
      <c r="C196" s="6">
        <f t="shared" si="14"/>
        <v>33172.446000000004</v>
      </c>
      <c r="D196" s="8" t="str">
        <f t="shared" si="15"/>
        <v>vis</v>
      </c>
      <c r="E196" s="30" t="e">
        <f>VLOOKUP(C196,#REF!,3,FALSE)</f>
        <v>#REF!</v>
      </c>
      <c r="F196" s="10" t="s">
        <v>189</v>
      </c>
      <c r="G196" s="8" t="str">
        <f t="shared" si="16"/>
        <v>33172.446</v>
      </c>
      <c r="H196" s="6">
        <f t="shared" si="17"/>
        <v>-3995</v>
      </c>
      <c r="I196" s="31" t="s">
        <v>377</v>
      </c>
      <c r="J196" s="32" t="s">
        <v>378</v>
      </c>
      <c r="K196" s="31">
        <v>-3995</v>
      </c>
      <c r="L196" s="31" t="s">
        <v>379</v>
      </c>
      <c r="M196" s="32" t="s">
        <v>203</v>
      </c>
      <c r="N196" s="32"/>
      <c r="O196" s="33" t="s">
        <v>373</v>
      </c>
      <c r="P196" s="33" t="s">
        <v>380</v>
      </c>
    </row>
    <row r="197" spans="1:16" ht="13.5" thickBot="1" x14ac:dyDescent="0.25">
      <c r="A197" s="6" t="str">
        <f t="shared" si="12"/>
        <v> AAC 5.75 </v>
      </c>
      <c r="B197" s="10" t="str">
        <f t="shared" si="13"/>
        <v>I</v>
      </c>
      <c r="C197" s="6">
        <f t="shared" si="14"/>
        <v>33390.457000000002</v>
      </c>
      <c r="D197" s="8" t="str">
        <f t="shared" si="15"/>
        <v>vis</v>
      </c>
      <c r="E197" s="30" t="e">
        <f>VLOOKUP(C197,#REF!,3,FALSE)</f>
        <v>#REF!</v>
      </c>
      <c r="F197" s="10" t="s">
        <v>189</v>
      </c>
      <c r="G197" s="8" t="str">
        <f t="shared" si="16"/>
        <v>33390.457</v>
      </c>
      <c r="H197" s="6">
        <f t="shared" si="17"/>
        <v>-3918</v>
      </c>
      <c r="I197" s="31" t="s">
        <v>381</v>
      </c>
      <c r="J197" s="32" t="s">
        <v>382</v>
      </c>
      <c r="K197" s="31">
        <v>-3918</v>
      </c>
      <c r="L197" s="31" t="s">
        <v>379</v>
      </c>
      <c r="M197" s="32" t="s">
        <v>203</v>
      </c>
      <c r="N197" s="32"/>
      <c r="O197" s="33" t="s">
        <v>373</v>
      </c>
      <c r="P197" s="33" t="s">
        <v>380</v>
      </c>
    </row>
    <row r="198" spans="1:16" ht="13.5" thickBot="1" x14ac:dyDescent="0.25">
      <c r="A198" s="6" t="str">
        <f t="shared" si="12"/>
        <v> AAC 5.75 </v>
      </c>
      <c r="B198" s="10" t="str">
        <f t="shared" si="13"/>
        <v>I</v>
      </c>
      <c r="C198" s="6">
        <f t="shared" si="14"/>
        <v>33557.499000000003</v>
      </c>
      <c r="D198" s="8" t="str">
        <f t="shared" si="15"/>
        <v>vis</v>
      </c>
      <c r="E198" s="30" t="e">
        <f>VLOOKUP(C198,#REF!,3,FALSE)</f>
        <v>#REF!</v>
      </c>
      <c r="F198" s="10" t="s">
        <v>189</v>
      </c>
      <c r="G198" s="8" t="str">
        <f t="shared" si="16"/>
        <v>33557.499</v>
      </c>
      <c r="H198" s="6">
        <f t="shared" si="17"/>
        <v>-3859</v>
      </c>
      <c r="I198" s="31" t="s">
        <v>383</v>
      </c>
      <c r="J198" s="32" t="s">
        <v>384</v>
      </c>
      <c r="K198" s="31">
        <v>-3859</v>
      </c>
      <c r="L198" s="31" t="s">
        <v>385</v>
      </c>
      <c r="M198" s="32" t="s">
        <v>203</v>
      </c>
      <c r="N198" s="32"/>
      <c r="O198" s="33" t="s">
        <v>373</v>
      </c>
      <c r="P198" s="33" t="s">
        <v>380</v>
      </c>
    </row>
    <row r="199" spans="1:16" ht="13.5" thickBot="1" x14ac:dyDescent="0.25">
      <c r="A199" s="6" t="str">
        <f t="shared" si="12"/>
        <v> AAC 5.75 </v>
      </c>
      <c r="B199" s="10" t="str">
        <f t="shared" si="13"/>
        <v>I</v>
      </c>
      <c r="C199" s="6">
        <f t="shared" si="14"/>
        <v>33744.358</v>
      </c>
      <c r="D199" s="8" t="str">
        <f t="shared" si="15"/>
        <v>vis</v>
      </c>
      <c r="E199" s="30" t="e">
        <f>VLOOKUP(C199,#REF!,3,FALSE)</f>
        <v>#REF!</v>
      </c>
      <c r="F199" s="10" t="s">
        <v>189</v>
      </c>
      <c r="G199" s="8" t="str">
        <f t="shared" si="16"/>
        <v>33744.358</v>
      </c>
      <c r="H199" s="6">
        <f t="shared" si="17"/>
        <v>-3793</v>
      </c>
      <c r="I199" s="31" t="s">
        <v>386</v>
      </c>
      <c r="J199" s="32" t="s">
        <v>387</v>
      </c>
      <c r="K199" s="31">
        <v>-3793</v>
      </c>
      <c r="L199" s="31" t="s">
        <v>388</v>
      </c>
      <c r="M199" s="32" t="s">
        <v>203</v>
      </c>
      <c r="N199" s="32"/>
      <c r="O199" s="33" t="s">
        <v>373</v>
      </c>
      <c r="P199" s="33" t="s">
        <v>380</v>
      </c>
    </row>
    <row r="200" spans="1:16" ht="13.5" thickBot="1" x14ac:dyDescent="0.25">
      <c r="A200" s="6" t="str">
        <f t="shared" si="12"/>
        <v> AAC 5.75 </v>
      </c>
      <c r="B200" s="10" t="str">
        <f t="shared" si="13"/>
        <v>I</v>
      </c>
      <c r="C200" s="6">
        <f t="shared" si="14"/>
        <v>33928.383000000002</v>
      </c>
      <c r="D200" s="8" t="str">
        <f t="shared" si="15"/>
        <v>vis</v>
      </c>
      <c r="E200" s="30" t="e">
        <f>VLOOKUP(C200,#REF!,3,FALSE)</f>
        <v>#REF!</v>
      </c>
      <c r="F200" s="10" t="s">
        <v>189</v>
      </c>
      <c r="G200" s="8" t="str">
        <f t="shared" si="16"/>
        <v>33928.383</v>
      </c>
      <c r="H200" s="6">
        <f t="shared" si="17"/>
        <v>-3728</v>
      </c>
      <c r="I200" s="31" t="s">
        <v>389</v>
      </c>
      <c r="J200" s="32" t="s">
        <v>390</v>
      </c>
      <c r="K200" s="31">
        <v>-3728</v>
      </c>
      <c r="L200" s="31" t="s">
        <v>391</v>
      </c>
      <c r="M200" s="32" t="s">
        <v>203</v>
      </c>
      <c r="N200" s="32"/>
      <c r="O200" s="33" t="s">
        <v>373</v>
      </c>
      <c r="P200" s="33" t="s">
        <v>380</v>
      </c>
    </row>
    <row r="201" spans="1:16" ht="13.5" thickBot="1" x14ac:dyDescent="0.25">
      <c r="A201" s="6" t="str">
        <f t="shared" si="12"/>
        <v> AAC 5.75 </v>
      </c>
      <c r="B201" s="10" t="str">
        <f t="shared" si="13"/>
        <v>I</v>
      </c>
      <c r="C201" s="6">
        <f t="shared" si="14"/>
        <v>33945.377999999997</v>
      </c>
      <c r="D201" s="8" t="str">
        <f t="shared" si="15"/>
        <v>vis</v>
      </c>
      <c r="E201" s="30" t="e">
        <f>VLOOKUP(C201,#REF!,3,FALSE)</f>
        <v>#REF!</v>
      </c>
      <c r="F201" s="10" t="s">
        <v>189</v>
      </c>
      <c r="G201" s="8" t="str">
        <f t="shared" si="16"/>
        <v>33945.378</v>
      </c>
      <c r="H201" s="6">
        <f t="shared" si="17"/>
        <v>-3722</v>
      </c>
      <c r="I201" s="31" t="s">
        <v>392</v>
      </c>
      <c r="J201" s="32" t="s">
        <v>393</v>
      </c>
      <c r="K201" s="31">
        <v>-3722</v>
      </c>
      <c r="L201" s="31" t="s">
        <v>394</v>
      </c>
      <c r="M201" s="32" t="s">
        <v>203</v>
      </c>
      <c r="N201" s="32"/>
      <c r="O201" s="33" t="s">
        <v>373</v>
      </c>
      <c r="P201" s="33" t="s">
        <v>380</v>
      </c>
    </row>
    <row r="202" spans="1:16" ht="13.5" thickBot="1" x14ac:dyDescent="0.25">
      <c r="A202" s="6" t="str">
        <f t="shared" si="12"/>
        <v> AA 6.144 </v>
      </c>
      <c r="B202" s="10" t="str">
        <f t="shared" si="13"/>
        <v>I</v>
      </c>
      <c r="C202" s="6">
        <f t="shared" si="14"/>
        <v>34480.482000000004</v>
      </c>
      <c r="D202" s="8" t="str">
        <f t="shared" si="15"/>
        <v>vis</v>
      </c>
      <c r="E202" s="30" t="e">
        <f>VLOOKUP(C202,#REF!,3,FALSE)</f>
        <v>#REF!</v>
      </c>
      <c r="F202" s="10" t="s">
        <v>189</v>
      </c>
      <c r="G202" s="8" t="str">
        <f t="shared" si="16"/>
        <v>34480.482</v>
      </c>
      <c r="H202" s="6">
        <f t="shared" si="17"/>
        <v>-3533</v>
      </c>
      <c r="I202" s="31" t="s">
        <v>395</v>
      </c>
      <c r="J202" s="32" t="s">
        <v>396</v>
      </c>
      <c r="K202" s="31">
        <v>-3533</v>
      </c>
      <c r="L202" s="31" t="s">
        <v>397</v>
      </c>
      <c r="M202" s="32" t="s">
        <v>203</v>
      </c>
      <c r="N202" s="32"/>
      <c r="O202" s="33" t="s">
        <v>373</v>
      </c>
      <c r="P202" s="33" t="s">
        <v>398</v>
      </c>
    </row>
    <row r="203" spans="1:16" ht="13.5" thickBot="1" x14ac:dyDescent="0.25">
      <c r="A203" s="6" t="str">
        <f t="shared" ref="A203:A234" si="18">P203</f>
        <v> AJ 62.373 </v>
      </c>
      <c r="B203" s="10" t="str">
        <f t="shared" ref="B203:B234" si="19">IF(H203=INT(H203),"I","II")</f>
        <v>I</v>
      </c>
      <c r="C203" s="6">
        <f t="shared" ref="C203:C234" si="20">1*G203</f>
        <v>34913.665999999997</v>
      </c>
      <c r="D203" s="8" t="str">
        <f t="shared" ref="D203:D234" si="21">VLOOKUP(F203,I$1:J$5,2,FALSE)</f>
        <v>vis</v>
      </c>
      <c r="E203" s="30" t="e">
        <f>VLOOKUP(C203,#REF!,3,FALSE)</f>
        <v>#REF!</v>
      </c>
      <c r="F203" s="10" t="s">
        <v>189</v>
      </c>
      <c r="G203" s="8" t="str">
        <f t="shared" ref="G203:G234" si="22">MID(I203,3,LEN(I203)-3)</f>
        <v>34913.666</v>
      </c>
      <c r="H203" s="6">
        <f t="shared" ref="H203:H234" si="23">1*K203</f>
        <v>-3380</v>
      </c>
      <c r="I203" s="31" t="s">
        <v>399</v>
      </c>
      <c r="J203" s="32" t="s">
        <v>400</v>
      </c>
      <c r="K203" s="31">
        <v>-3380</v>
      </c>
      <c r="L203" s="31" t="s">
        <v>401</v>
      </c>
      <c r="M203" s="32" t="s">
        <v>192</v>
      </c>
      <c r="N203" s="32"/>
      <c r="O203" s="33" t="s">
        <v>402</v>
      </c>
      <c r="P203" s="33" t="s">
        <v>403</v>
      </c>
    </row>
    <row r="204" spans="1:16" ht="13.5" thickBot="1" x14ac:dyDescent="0.25">
      <c r="A204" s="6" t="str">
        <f t="shared" si="18"/>
        <v> AJ 62.373 </v>
      </c>
      <c r="B204" s="10" t="str">
        <f t="shared" si="19"/>
        <v>I</v>
      </c>
      <c r="C204" s="6">
        <f t="shared" si="20"/>
        <v>35029.747000000003</v>
      </c>
      <c r="D204" s="8" t="str">
        <f t="shared" si="21"/>
        <v>pg</v>
      </c>
      <c r="E204" s="30" t="e">
        <f>VLOOKUP(C204,#REF!,3,FALSE)</f>
        <v>#REF!</v>
      </c>
      <c r="F204" s="10" t="str">
        <f>LEFT(M204,1)</f>
        <v>F</v>
      </c>
      <c r="G204" s="8" t="str">
        <f t="shared" si="22"/>
        <v>35029.747</v>
      </c>
      <c r="H204" s="6">
        <f t="shared" si="23"/>
        <v>-3339</v>
      </c>
      <c r="I204" s="31" t="s">
        <v>404</v>
      </c>
      <c r="J204" s="32" t="s">
        <v>405</v>
      </c>
      <c r="K204" s="31">
        <v>-3339</v>
      </c>
      <c r="L204" s="31" t="s">
        <v>406</v>
      </c>
      <c r="M204" s="32" t="s">
        <v>192</v>
      </c>
      <c r="N204" s="32"/>
      <c r="O204" s="33" t="s">
        <v>402</v>
      </c>
      <c r="P204" s="33" t="s">
        <v>403</v>
      </c>
    </row>
    <row r="205" spans="1:16" ht="13.5" thickBot="1" x14ac:dyDescent="0.25">
      <c r="A205" s="6" t="str">
        <f t="shared" si="18"/>
        <v> AJ 62.373 </v>
      </c>
      <c r="B205" s="10" t="str">
        <f t="shared" si="19"/>
        <v>I</v>
      </c>
      <c r="C205" s="6">
        <f t="shared" si="20"/>
        <v>35298.71</v>
      </c>
      <c r="D205" s="8" t="str">
        <f t="shared" si="21"/>
        <v>pg</v>
      </c>
      <c r="E205" s="30" t="e">
        <f>VLOOKUP(C205,#REF!,3,FALSE)</f>
        <v>#REF!</v>
      </c>
      <c r="F205" s="10" t="str">
        <f>LEFT(M205,1)</f>
        <v>F</v>
      </c>
      <c r="G205" s="8" t="str">
        <f t="shared" si="22"/>
        <v>35298.710</v>
      </c>
      <c r="H205" s="6">
        <f t="shared" si="23"/>
        <v>-3244</v>
      </c>
      <c r="I205" s="31" t="s">
        <v>407</v>
      </c>
      <c r="J205" s="32" t="s">
        <v>408</v>
      </c>
      <c r="K205" s="31">
        <v>-3244</v>
      </c>
      <c r="L205" s="31" t="s">
        <v>409</v>
      </c>
      <c r="M205" s="32" t="s">
        <v>192</v>
      </c>
      <c r="N205" s="32"/>
      <c r="O205" s="33" t="s">
        <v>402</v>
      </c>
      <c r="P205" s="33" t="s">
        <v>403</v>
      </c>
    </row>
    <row r="206" spans="1:16" ht="13.5" thickBot="1" x14ac:dyDescent="0.25">
      <c r="A206" s="6" t="str">
        <f t="shared" si="18"/>
        <v> AJ 62.373 </v>
      </c>
      <c r="B206" s="10" t="str">
        <f t="shared" si="19"/>
        <v>I</v>
      </c>
      <c r="C206" s="6">
        <f t="shared" si="20"/>
        <v>35315.699999999997</v>
      </c>
      <c r="D206" s="8" t="str">
        <f t="shared" si="21"/>
        <v>pg</v>
      </c>
      <c r="E206" s="30" t="e">
        <f>VLOOKUP(C206,#REF!,3,FALSE)</f>
        <v>#REF!</v>
      </c>
      <c r="F206" s="10" t="str">
        <f>LEFT(M206,1)</f>
        <v>F</v>
      </c>
      <c r="G206" s="8" t="str">
        <f t="shared" si="22"/>
        <v>35315.700</v>
      </c>
      <c r="H206" s="6">
        <f t="shared" si="23"/>
        <v>-3238</v>
      </c>
      <c r="I206" s="31" t="s">
        <v>410</v>
      </c>
      <c r="J206" s="32" t="s">
        <v>411</v>
      </c>
      <c r="K206" s="31">
        <v>-3238</v>
      </c>
      <c r="L206" s="31" t="s">
        <v>412</v>
      </c>
      <c r="M206" s="32" t="s">
        <v>192</v>
      </c>
      <c r="N206" s="32"/>
      <c r="O206" s="33" t="s">
        <v>402</v>
      </c>
      <c r="P206" s="33" t="s">
        <v>403</v>
      </c>
    </row>
    <row r="207" spans="1:16" ht="13.5" thickBot="1" x14ac:dyDescent="0.25">
      <c r="A207" s="6" t="str">
        <f t="shared" si="18"/>
        <v> AJ 62.373 </v>
      </c>
      <c r="B207" s="10" t="str">
        <f t="shared" si="19"/>
        <v>II</v>
      </c>
      <c r="C207" s="6">
        <f t="shared" si="20"/>
        <v>35333.682999999997</v>
      </c>
      <c r="D207" s="8" t="str">
        <f t="shared" si="21"/>
        <v>pg</v>
      </c>
      <c r="E207" s="30" t="e">
        <f>VLOOKUP(C207,#REF!,3,FALSE)</f>
        <v>#REF!</v>
      </c>
      <c r="F207" s="10" t="str">
        <f>LEFT(M207,1)</f>
        <v>F</v>
      </c>
      <c r="G207" s="8" t="str">
        <f t="shared" si="22"/>
        <v>35333.683</v>
      </c>
      <c r="H207" s="6">
        <f t="shared" si="23"/>
        <v>-3231.5</v>
      </c>
      <c r="I207" s="31" t="s">
        <v>413</v>
      </c>
      <c r="J207" s="32" t="s">
        <v>414</v>
      </c>
      <c r="K207" s="31">
        <v>-3231.5</v>
      </c>
      <c r="L207" s="31" t="s">
        <v>415</v>
      </c>
      <c r="M207" s="32" t="s">
        <v>192</v>
      </c>
      <c r="N207" s="32"/>
      <c r="O207" s="33" t="s">
        <v>402</v>
      </c>
      <c r="P207" s="33" t="s">
        <v>403</v>
      </c>
    </row>
    <row r="208" spans="1:16" ht="13.5" thickBot="1" x14ac:dyDescent="0.25">
      <c r="A208" s="6" t="str">
        <f t="shared" si="18"/>
        <v> AJ 62.373 </v>
      </c>
      <c r="B208" s="10" t="str">
        <f t="shared" si="19"/>
        <v>I</v>
      </c>
      <c r="C208" s="6">
        <f t="shared" si="20"/>
        <v>35400.631999999998</v>
      </c>
      <c r="D208" s="8" t="str">
        <f t="shared" si="21"/>
        <v>pg</v>
      </c>
      <c r="E208" s="30" t="e">
        <f>VLOOKUP(C208,#REF!,3,FALSE)</f>
        <v>#REF!</v>
      </c>
      <c r="F208" s="10" t="str">
        <f>LEFT(M208,1)</f>
        <v>F</v>
      </c>
      <c r="G208" s="8" t="str">
        <f t="shared" si="22"/>
        <v>35400.632</v>
      </c>
      <c r="H208" s="6">
        <f t="shared" si="23"/>
        <v>-3208</v>
      </c>
      <c r="I208" s="31" t="s">
        <v>416</v>
      </c>
      <c r="J208" s="32" t="s">
        <v>417</v>
      </c>
      <c r="K208" s="31">
        <v>-3208</v>
      </c>
      <c r="L208" s="31" t="s">
        <v>418</v>
      </c>
      <c r="M208" s="32" t="s">
        <v>192</v>
      </c>
      <c r="N208" s="32"/>
      <c r="O208" s="33" t="s">
        <v>402</v>
      </c>
      <c r="P208" s="33" t="s">
        <v>403</v>
      </c>
    </row>
    <row r="209" spans="1:16" ht="13.5" thickBot="1" x14ac:dyDescent="0.25">
      <c r="A209" s="6" t="str">
        <f t="shared" si="18"/>
        <v> AJ 62.373 </v>
      </c>
      <c r="B209" s="10" t="str">
        <f t="shared" si="19"/>
        <v>I</v>
      </c>
      <c r="C209" s="6">
        <f t="shared" si="20"/>
        <v>35417.618999999999</v>
      </c>
      <c r="D209" s="8" t="str">
        <f t="shared" si="21"/>
        <v>vis</v>
      </c>
      <c r="E209" s="30" t="e">
        <f>VLOOKUP(C209,#REF!,3,FALSE)</f>
        <v>#REF!</v>
      </c>
      <c r="F209" s="10" t="s">
        <v>189</v>
      </c>
      <c r="G209" s="8" t="str">
        <f t="shared" si="22"/>
        <v>35417.619</v>
      </c>
      <c r="H209" s="6">
        <f t="shared" si="23"/>
        <v>-3202</v>
      </c>
      <c r="I209" s="31" t="s">
        <v>419</v>
      </c>
      <c r="J209" s="32" t="s">
        <v>420</v>
      </c>
      <c r="K209" s="31">
        <v>-3202</v>
      </c>
      <c r="L209" s="31" t="s">
        <v>421</v>
      </c>
      <c r="M209" s="32" t="s">
        <v>192</v>
      </c>
      <c r="N209" s="32"/>
      <c r="O209" s="33" t="s">
        <v>402</v>
      </c>
      <c r="P209" s="33" t="s">
        <v>403</v>
      </c>
    </row>
    <row r="210" spans="1:16" ht="13.5" thickBot="1" x14ac:dyDescent="0.25">
      <c r="A210" s="6" t="str">
        <f t="shared" si="18"/>
        <v> AA 9.46 </v>
      </c>
      <c r="B210" s="10" t="str">
        <f t="shared" si="19"/>
        <v>I</v>
      </c>
      <c r="C210" s="6">
        <f t="shared" si="20"/>
        <v>35553.519999999997</v>
      </c>
      <c r="D210" s="8" t="str">
        <f t="shared" si="21"/>
        <v>vis</v>
      </c>
      <c r="E210" s="30" t="e">
        <f>VLOOKUP(C210,#REF!,3,FALSE)</f>
        <v>#REF!</v>
      </c>
      <c r="F210" s="10" t="s">
        <v>189</v>
      </c>
      <c r="G210" s="8" t="str">
        <f t="shared" si="22"/>
        <v>35553.520</v>
      </c>
      <c r="H210" s="6">
        <f t="shared" si="23"/>
        <v>-3154</v>
      </c>
      <c r="I210" s="31" t="s">
        <v>422</v>
      </c>
      <c r="J210" s="32" t="s">
        <v>423</v>
      </c>
      <c r="K210" s="31">
        <v>-3154</v>
      </c>
      <c r="L210" s="31" t="s">
        <v>424</v>
      </c>
      <c r="M210" s="32" t="s">
        <v>203</v>
      </c>
      <c r="N210" s="32"/>
      <c r="O210" s="33" t="s">
        <v>373</v>
      </c>
      <c r="P210" s="33" t="s">
        <v>425</v>
      </c>
    </row>
    <row r="211" spans="1:16" ht="13.5" thickBot="1" x14ac:dyDescent="0.25">
      <c r="A211" s="6" t="str">
        <f t="shared" si="18"/>
        <v> AJ 62.373 </v>
      </c>
      <c r="B211" s="10" t="str">
        <f t="shared" si="19"/>
        <v>I</v>
      </c>
      <c r="C211" s="6">
        <f t="shared" si="20"/>
        <v>35703.574000000001</v>
      </c>
      <c r="D211" s="8" t="str">
        <f t="shared" si="21"/>
        <v>vis</v>
      </c>
      <c r="E211" s="30" t="e">
        <f>VLOOKUP(C211,#REF!,3,FALSE)</f>
        <v>#REF!</v>
      </c>
      <c r="F211" s="10" t="s">
        <v>189</v>
      </c>
      <c r="G211" s="8" t="str">
        <f t="shared" si="22"/>
        <v>35703.574</v>
      </c>
      <c r="H211" s="6">
        <f t="shared" si="23"/>
        <v>-3101</v>
      </c>
      <c r="I211" s="31" t="s">
        <v>426</v>
      </c>
      <c r="J211" s="32" t="s">
        <v>427</v>
      </c>
      <c r="K211" s="31">
        <v>-3101</v>
      </c>
      <c r="L211" s="31" t="s">
        <v>428</v>
      </c>
      <c r="M211" s="32" t="s">
        <v>192</v>
      </c>
      <c r="N211" s="32"/>
      <c r="O211" s="33" t="s">
        <v>402</v>
      </c>
      <c r="P211" s="33" t="s">
        <v>403</v>
      </c>
    </row>
    <row r="212" spans="1:16" ht="13.5" thickBot="1" x14ac:dyDescent="0.25">
      <c r="A212" s="6" t="str">
        <f t="shared" si="18"/>
        <v> AC 174.17 </v>
      </c>
      <c r="B212" s="10" t="str">
        <f t="shared" si="19"/>
        <v>I</v>
      </c>
      <c r="C212" s="6">
        <f t="shared" si="20"/>
        <v>35720.563999999998</v>
      </c>
      <c r="D212" s="8" t="str">
        <f t="shared" si="21"/>
        <v>vis</v>
      </c>
      <c r="E212" s="30" t="e">
        <f>VLOOKUP(C212,#REF!,3,FALSE)</f>
        <v>#REF!</v>
      </c>
      <c r="F212" s="10" t="s">
        <v>189</v>
      </c>
      <c r="G212" s="8" t="str">
        <f t="shared" si="22"/>
        <v>35720.564</v>
      </c>
      <c r="H212" s="6">
        <f t="shared" si="23"/>
        <v>-3095</v>
      </c>
      <c r="I212" s="31" t="s">
        <v>429</v>
      </c>
      <c r="J212" s="32" t="s">
        <v>430</v>
      </c>
      <c r="K212" s="31">
        <v>-3095</v>
      </c>
      <c r="L212" s="31" t="s">
        <v>431</v>
      </c>
      <c r="M212" s="32" t="s">
        <v>203</v>
      </c>
      <c r="N212" s="32"/>
      <c r="O212" s="33" t="s">
        <v>432</v>
      </c>
      <c r="P212" s="33" t="s">
        <v>433</v>
      </c>
    </row>
    <row r="213" spans="1:16" ht="13.5" thickBot="1" x14ac:dyDescent="0.25">
      <c r="A213" s="6" t="str">
        <f t="shared" si="18"/>
        <v>BAVM 13 </v>
      </c>
      <c r="B213" s="10" t="str">
        <f t="shared" si="19"/>
        <v>I</v>
      </c>
      <c r="C213" s="6">
        <f t="shared" si="20"/>
        <v>36207.531999999999</v>
      </c>
      <c r="D213" s="8" t="str">
        <f t="shared" si="21"/>
        <v>vis</v>
      </c>
      <c r="E213" s="30" t="e">
        <f>VLOOKUP(C213,#REF!,3,FALSE)</f>
        <v>#REF!</v>
      </c>
      <c r="F213" s="10" t="s">
        <v>189</v>
      </c>
      <c r="G213" s="8" t="str">
        <f t="shared" si="22"/>
        <v>36207.532</v>
      </c>
      <c r="H213" s="6">
        <f t="shared" si="23"/>
        <v>-2923</v>
      </c>
      <c r="I213" s="31" t="s">
        <v>434</v>
      </c>
      <c r="J213" s="32" t="s">
        <v>435</v>
      </c>
      <c r="K213" s="31">
        <v>-2923</v>
      </c>
      <c r="L213" s="31" t="s">
        <v>436</v>
      </c>
      <c r="M213" s="32" t="s">
        <v>203</v>
      </c>
      <c r="N213" s="32"/>
      <c r="O213" s="33" t="s">
        <v>437</v>
      </c>
      <c r="P213" s="34" t="s">
        <v>438</v>
      </c>
    </row>
    <row r="214" spans="1:16" ht="13.5" thickBot="1" x14ac:dyDescent="0.25">
      <c r="A214" s="6" t="str">
        <f t="shared" si="18"/>
        <v>BAVM 13 </v>
      </c>
      <c r="B214" s="10" t="str">
        <f t="shared" si="19"/>
        <v>I</v>
      </c>
      <c r="C214" s="6">
        <f t="shared" si="20"/>
        <v>36207.534</v>
      </c>
      <c r="D214" s="8" t="str">
        <f t="shared" si="21"/>
        <v>vis</v>
      </c>
      <c r="E214" s="30" t="e">
        <f>VLOOKUP(C214,#REF!,3,FALSE)</f>
        <v>#REF!</v>
      </c>
      <c r="F214" s="10" t="s">
        <v>189</v>
      </c>
      <c r="G214" s="8" t="str">
        <f t="shared" si="22"/>
        <v>36207.534</v>
      </c>
      <c r="H214" s="6">
        <f t="shared" si="23"/>
        <v>-2923</v>
      </c>
      <c r="I214" s="31" t="s">
        <v>439</v>
      </c>
      <c r="J214" s="32" t="s">
        <v>440</v>
      </c>
      <c r="K214" s="31">
        <v>-2923</v>
      </c>
      <c r="L214" s="31" t="s">
        <v>441</v>
      </c>
      <c r="M214" s="32" t="s">
        <v>203</v>
      </c>
      <c r="N214" s="32"/>
      <c r="O214" s="33" t="s">
        <v>442</v>
      </c>
      <c r="P214" s="34" t="s">
        <v>438</v>
      </c>
    </row>
    <row r="215" spans="1:16" ht="13.5" thickBot="1" x14ac:dyDescent="0.25">
      <c r="A215" s="6" t="str">
        <f t="shared" si="18"/>
        <v>BAVM 13 </v>
      </c>
      <c r="B215" s="10" t="str">
        <f t="shared" si="19"/>
        <v>I</v>
      </c>
      <c r="C215" s="6">
        <f t="shared" si="20"/>
        <v>36207.535000000003</v>
      </c>
      <c r="D215" s="8" t="str">
        <f t="shared" si="21"/>
        <v>vis</v>
      </c>
      <c r="E215" s="30" t="e">
        <f>VLOOKUP(C215,#REF!,3,FALSE)</f>
        <v>#REF!</v>
      </c>
      <c r="F215" s="10" t="s">
        <v>189</v>
      </c>
      <c r="G215" s="8" t="str">
        <f t="shared" si="22"/>
        <v>36207.535</v>
      </c>
      <c r="H215" s="6">
        <f t="shared" si="23"/>
        <v>-2923</v>
      </c>
      <c r="I215" s="31" t="s">
        <v>443</v>
      </c>
      <c r="J215" s="32" t="s">
        <v>444</v>
      </c>
      <c r="K215" s="31">
        <v>-2923</v>
      </c>
      <c r="L215" s="31" t="s">
        <v>445</v>
      </c>
      <c r="M215" s="32" t="s">
        <v>203</v>
      </c>
      <c r="N215" s="32"/>
      <c r="O215" s="33" t="s">
        <v>446</v>
      </c>
      <c r="P215" s="34" t="s">
        <v>438</v>
      </c>
    </row>
    <row r="216" spans="1:16" ht="13.5" thickBot="1" x14ac:dyDescent="0.25">
      <c r="A216" s="6" t="str">
        <f t="shared" si="18"/>
        <v>BAVM 13 </v>
      </c>
      <c r="B216" s="10" t="str">
        <f t="shared" si="19"/>
        <v>I</v>
      </c>
      <c r="C216" s="6">
        <f t="shared" si="20"/>
        <v>36207.536</v>
      </c>
      <c r="D216" s="8" t="str">
        <f t="shared" si="21"/>
        <v>vis</v>
      </c>
      <c r="E216" s="30" t="e">
        <f>VLOOKUP(C216,#REF!,3,FALSE)</f>
        <v>#REF!</v>
      </c>
      <c r="F216" s="10" t="s">
        <v>189</v>
      </c>
      <c r="G216" s="8" t="str">
        <f t="shared" si="22"/>
        <v>36207.536</v>
      </c>
      <c r="H216" s="6">
        <f t="shared" si="23"/>
        <v>-2923</v>
      </c>
      <c r="I216" s="31" t="s">
        <v>447</v>
      </c>
      <c r="J216" s="32" t="s">
        <v>448</v>
      </c>
      <c r="K216" s="31">
        <v>-2923</v>
      </c>
      <c r="L216" s="31" t="s">
        <v>449</v>
      </c>
      <c r="M216" s="32" t="s">
        <v>203</v>
      </c>
      <c r="N216" s="32"/>
      <c r="O216" s="33" t="s">
        <v>450</v>
      </c>
      <c r="P216" s="34" t="s">
        <v>438</v>
      </c>
    </row>
    <row r="217" spans="1:16" ht="13.5" thickBot="1" x14ac:dyDescent="0.25">
      <c r="A217" s="6" t="str">
        <f t="shared" si="18"/>
        <v>BAVM 13 </v>
      </c>
      <c r="B217" s="10" t="str">
        <f t="shared" si="19"/>
        <v>I</v>
      </c>
      <c r="C217" s="6">
        <f t="shared" si="20"/>
        <v>36847.387000000002</v>
      </c>
      <c r="D217" s="8" t="str">
        <f t="shared" si="21"/>
        <v>vis</v>
      </c>
      <c r="E217" s="30" t="e">
        <f>VLOOKUP(C217,#REF!,3,FALSE)</f>
        <v>#REF!</v>
      </c>
      <c r="F217" s="10" t="s">
        <v>189</v>
      </c>
      <c r="G217" s="8" t="str">
        <f t="shared" si="22"/>
        <v>36847.387</v>
      </c>
      <c r="H217" s="6">
        <f t="shared" si="23"/>
        <v>-2697</v>
      </c>
      <c r="I217" s="31" t="s">
        <v>451</v>
      </c>
      <c r="J217" s="32" t="s">
        <v>452</v>
      </c>
      <c r="K217" s="31">
        <v>-2697</v>
      </c>
      <c r="L217" s="31" t="s">
        <v>453</v>
      </c>
      <c r="M217" s="32" t="s">
        <v>203</v>
      </c>
      <c r="N217" s="32"/>
      <c r="O217" s="33" t="s">
        <v>437</v>
      </c>
      <c r="P217" s="34" t="s">
        <v>438</v>
      </c>
    </row>
    <row r="218" spans="1:16" ht="13.5" thickBot="1" x14ac:dyDescent="0.25">
      <c r="A218" s="6" t="str">
        <f t="shared" si="18"/>
        <v>BAVM 13 </v>
      </c>
      <c r="B218" s="10" t="str">
        <f t="shared" si="19"/>
        <v>I</v>
      </c>
      <c r="C218" s="6">
        <f t="shared" si="20"/>
        <v>36847.39</v>
      </c>
      <c r="D218" s="8" t="str">
        <f t="shared" si="21"/>
        <v>vis</v>
      </c>
      <c r="E218" s="30" t="e">
        <f>VLOOKUP(C218,#REF!,3,FALSE)</f>
        <v>#REF!</v>
      </c>
      <c r="F218" s="10" t="s">
        <v>189</v>
      </c>
      <c r="G218" s="8" t="str">
        <f t="shared" si="22"/>
        <v>36847.390</v>
      </c>
      <c r="H218" s="6">
        <f t="shared" si="23"/>
        <v>-2697</v>
      </c>
      <c r="I218" s="31" t="s">
        <v>454</v>
      </c>
      <c r="J218" s="32" t="s">
        <v>455</v>
      </c>
      <c r="K218" s="31">
        <v>-2697</v>
      </c>
      <c r="L218" s="31" t="s">
        <v>456</v>
      </c>
      <c r="M218" s="32" t="s">
        <v>203</v>
      </c>
      <c r="N218" s="32"/>
      <c r="O218" s="33" t="s">
        <v>442</v>
      </c>
      <c r="P218" s="34" t="s">
        <v>438</v>
      </c>
    </row>
    <row r="219" spans="1:16" ht="13.5" thickBot="1" x14ac:dyDescent="0.25">
      <c r="A219" s="6" t="str">
        <f t="shared" si="18"/>
        <v> AA 17.61 </v>
      </c>
      <c r="B219" s="10" t="str">
        <f t="shared" si="19"/>
        <v>I</v>
      </c>
      <c r="C219" s="6">
        <f t="shared" si="20"/>
        <v>37903.436999999998</v>
      </c>
      <c r="D219" s="8" t="str">
        <f t="shared" si="21"/>
        <v>vis</v>
      </c>
      <c r="E219" s="30" t="e">
        <f>VLOOKUP(C219,#REF!,3,FALSE)</f>
        <v>#REF!</v>
      </c>
      <c r="F219" s="10" t="s">
        <v>189</v>
      </c>
      <c r="G219" s="8" t="str">
        <f t="shared" si="22"/>
        <v>37903.437</v>
      </c>
      <c r="H219" s="6">
        <f t="shared" si="23"/>
        <v>-2324</v>
      </c>
      <c r="I219" s="31" t="s">
        <v>457</v>
      </c>
      <c r="J219" s="32" t="s">
        <v>458</v>
      </c>
      <c r="K219" s="31">
        <v>-2324</v>
      </c>
      <c r="L219" s="31" t="s">
        <v>459</v>
      </c>
      <c r="M219" s="32" t="s">
        <v>203</v>
      </c>
      <c r="N219" s="32"/>
      <c r="O219" s="33" t="s">
        <v>460</v>
      </c>
      <c r="P219" s="33" t="s">
        <v>461</v>
      </c>
    </row>
    <row r="220" spans="1:16" ht="13.5" thickBot="1" x14ac:dyDescent="0.25">
      <c r="A220" s="6" t="str">
        <f t="shared" si="18"/>
        <v> AA 17.61 </v>
      </c>
      <c r="B220" s="10" t="str">
        <f t="shared" si="19"/>
        <v>I</v>
      </c>
      <c r="C220" s="6">
        <f t="shared" si="20"/>
        <v>37903.444000000003</v>
      </c>
      <c r="D220" s="8" t="str">
        <f t="shared" si="21"/>
        <v>vis</v>
      </c>
      <c r="E220" s="30" t="e">
        <f>VLOOKUP(C220,#REF!,3,FALSE)</f>
        <v>#REF!</v>
      </c>
      <c r="F220" s="10" t="s">
        <v>189</v>
      </c>
      <c r="G220" s="8" t="str">
        <f t="shared" si="22"/>
        <v>37903.444</v>
      </c>
      <c r="H220" s="6">
        <f t="shared" si="23"/>
        <v>-2324</v>
      </c>
      <c r="I220" s="31" t="s">
        <v>462</v>
      </c>
      <c r="J220" s="32" t="s">
        <v>463</v>
      </c>
      <c r="K220" s="31">
        <v>-2324</v>
      </c>
      <c r="L220" s="31" t="s">
        <v>464</v>
      </c>
      <c r="M220" s="32" t="s">
        <v>203</v>
      </c>
      <c r="N220" s="32"/>
      <c r="O220" s="33" t="s">
        <v>465</v>
      </c>
      <c r="P220" s="33" t="s">
        <v>461</v>
      </c>
    </row>
    <row r="221" spans="1:16" ht="13.5" thickBot="1" x14ac:dyDescent="0.25">
      <c r="A221" s="6" t="str">
        <f t="shared" si="18"/>
        <v>BAVM 18 </v>
      </c>
      <c r="B221" s="10" t="str">
        <f t="shared" si="19"/>
        <v>I</v>
      </c>
      <c r="C221" s="6">
        <f t="shared" si="20"/>
        <v>39027.453999999998</v>
      </c>
      <c r="D221" s="8" t="str">
        <f t="shared" si="21"/>
        <v>vis</v>
      </c>
      <c r="E221" s="30" t="e">
        <f>VLOOKUP(C221,#REF!,3,FALSE)</f>
        <v>#REF!</v>
      </c>
      <c r="F221" s="10" t="s">
        <v>189</v>
      </c>
      <c r="G221" s="8" t="str">
        <f t="shared" si="22"/>
        <v>39027.454</v>
      </c>
      <c r="H221" s="6">
        <f t="shared" si="23"/>
        <v>-1927</v>
      </c>
      <c r="I221" s="31" t="s">
        <v>471</v>
      </c>
      <c r="J221" s="32" t="s">
        <v>472</v>
      </c>
      <c r="K221" s="31">
        <v>-1927</v>
      </c>
      <c r="L221" s="31" t="s">
        <v>473</v>
      </c>
      <c r="M221" s="32" t="s">
        <v>203</v>
      </c>
      <c r="N221" s="32"/>
      <c r="O221" s="33" t="s">
        <v>450</v>
      </c>
      <c r="P221" s="34" t="s">
        <v>474</v>
      </c>
    </row>
    <row r="222" spans="1:16" ht="13.5" thickBot="1" x14ac:dyDescent="0.25">
      <c r="A222" s="6" t="str">
        <f t="shared" si="18"/>
        <v> BRNO 9 </v>
      </c>
      <c r="B222" s="10" t="str">
        <f t="shared" si="19"/>
        <v>I</v>
      </c>
      <c r="C222" s="6">
        <f t="shared" si="20"/>
        <v>40485.57</v>
      </c>
      <c r="D222" s="8" t="str">
        <f t="shared" si="21"/>
        <v>vis</v>
      </c>
      <c r="E222" s="30" t="e">
        <f>VLOOKUP(C222,#REF!,3,FALSE)</f>
        <v>#REF!</v>
      </c>
      <c r="F222" s="10" t="s">
        <v>189</v>
      </c>
      <c r="G222" s="8" t="str">
        <f t="shared" si="22"/>
        <v>40485.570</v>
      </c>
      <c r="H222" s="6">
        <f t="shared" si="23"/>
        <v>-1412</v>
      </c>
      <c r="I222" s="31" t="s">
        <v>487</v>
      </c>
      <c r="J222" s="32" t="s">
        <v>488</v>
      </c>
      <c r="K222" s="31">
        <v>-1412</v>
      </c>
      <c r="L222" s="31" t="s">
        <v>489</v>
      </c>
      <c r="M222" s="32" t="s">
        <v>203</v>
      </c>
      <c r="N222" s="32"/>
      <c r="O222" s="33" t="s">
        <v>490</v>
      </c>
      <c r="P222" s="33" t="s">
        <v>491</v>
      </c>
    </row>
    <row r="223" spans="1:16" ht="13.5" thickBot="1" x14ac:dyDescent="0.25">
      <c r="A223" s="6" t="str">
        <f t="shared" si="18"/>
        <v> BRNO 9 </v>
      </c>
      <c r="B223" s="10" t="str">
        <f t="shared" si="19"/>
        <v>I</v>
      </c>
      <c r="C223" s="6">
        <f t="shared" si="20"/>
        <v>40522.370000000003</v>
      </c>
      <c r="D223" s="8" t="str">
        <f t="shared" si="21"/>
        <v>vis</v>
      </c>
      <c r="E223" s="30" t="e">
        <f>VLOOKUP(C223,#REF!,3,FALSE)</f>
        <v>#REF!</v>
      </c>
      <c r="F223" s="10" t="s">
        <v>189</v>
      </c>
      <c r="G223" s="8" t="str">
        <f t="shared" si="22"/>
        <v>40522.370</v>
      </c>
      <c r="H223" s="6">
        <f t="shared" si="23"/>
        <v>-1399</v>
      </c>
      <c r="I223" s="31" t="s">
        <v>492</v>
      </c>
      <c r="J223" s="32" t="s">
        <v>493</v>
      </c>
      <c r="K223" s="31">
        <v>-1399</v>
      </c>
      <c r="L223" s="31" t="s">
        <v>494</v>
      </c>
      <c r="M223" s="32" t="s">
        <v>203</v>
      </c>
      <c r="N223" s="32"/>
      <c r="O223" s="33" t="s">
        <v>495</v>
      </c>
      <c r="P223" s="33" t="s">
        <v>491</v>
      </c>
    </row>
    <row r="224" spans="1:16" ht="13.5" thickBot="1" x14ac:dyDescent="0.25">
      <c r="A224" s="6" t="str">
        <f t="shared" si="18"/>
        <v> BRNO 9 </v>
      </c>
      <c r="B224" s="10" t="str">
        <f t="shared" si="19"/>
        <v>I</v>
      </c>
      <c r="C224" s="6">
        <f t="shared" si="20"/>
        <v>40522.370000000003</v>
      </c>
      <c r="D224" s="8" t="str">
        <f t="shared" si="21"/>
        <v>vis</v>
      </c>
      <c r="E224" s="30" t="e">
        <f>VLOOKUP(C224,#REF!,3,FALSE)</f>
        <v>#REF!</v>
      </c>
      <c r="F224" s="10" t="s">
        <v>189</v>
      </c>
      <c r="G224" s="8" t="str">
        <f t="shared" si="22"/>
        <v>40522.370</v>
      </c>
      <c r="H224" s="6">
        <f t="shared" si="23"/>
        <v>-1399</v>
      </c>
      <c r="I224" s="31" t="s">
        <v>492</v>
      </c>
      <c r="J224" s="32" t="s">
        <v>493</v>
      </c>
      <c r="K224" s="31">
        <v>-1399</v>
      </c>
      <c r="L224" s="31" t="s">
        <v>494</v>
      </c>
      <c r="M224" s="32" t="s">
        <v>203</v>
      </c>
      <c r="N224" s="32"/>
      <c r="O224" s="33" t="s">
        <v>490</v>
      </c>
      <c r="P224" s="33" t="s">
        <v>491</v>
      </c>
    </row>
    <row r="225" spans="1:16" ht="13.5" thickBot="1" x14ac:dyDescent="0.25">
      <c r="A225" s="6" t="str">
        <f t="shared" si="18"/>
        <v>BAVM 25 </v>
      </c>
      <c r="B225" s="10" t="str">
        <f t="shared" si="19"/>
        <v>I</v>
      </c>
      <c r="C225" s="6">
        <f t="shared" si="20"/>
        <v>41074.483</v>
      </c>
      <c r="D225" s="8" t="str">
        <f t="shared" si="21"/>
        <v>vis</v>
      </c>
      <c r="E225" s="30" t="e">
        <f>VLOOKUP(C225,#REF!,3,FALSE)</f>
        <v>#REF!</v>
      </c>
      <c r="F225" s="10" t="s">
        <v>189</v>
      </c>
      <c r="G225" s="8" t="str">
        <f t="shared" si="22"/>
        <v>41074.483</v>
      </c>
      <c r="H225" s="6">
        <f t="shared" si="23"/>
        <v>-1204</v>
      </c>
      <c r="I225" s="31" t="s">
        <v>514</v>
      </c>
      <c r="J225" s="32" t="s">
        <v>515</v>
      </c>
      <c r="K225" s="31">
        <v>-1204</v>
      </c>
      <c r="L225" s="31" t="s">
        <v>516</v>
      </c>
      <c r="M225" s="32" t="s">
        <v>203</v>
      </c>
      <c r="N225" s="32"/>
      <c r="O225" s="33" t="s">
        <v>450</v>
      </c>
      <c r="P225" s="34" t="s">
        <v>517</v>
      </c>
    </row>
    <row r="226" spans="1:16" ht="13.5" thickBot="1" x14ac:dyDescent="0.25">
      <c r="A226" s="6" t="str">
        <f t="shared" si="18"/>
        <v> BRNO 17 </v>
      </c>
      <c r="B226" s="10" t="str">
        <f t="shared" si="19"/>
        <v>I</v>
      </c>
      <c r="C226" s="6">
        <f t="shared" si="20"/>
        <v>41762.517999999996</v>
      </c>
      <c r="D226" s="8" t="str">
        <f t="shared" si="21"/>
        <v>vis</v>
      </c>
      <c r="E226" s="30" t="e">
        <f>VLOOKUP(C226,#REF!,3,FALSE)</f>
        <v>#REF!</v>
      </c>
      <c r="F226" s="10" t="s">
        <v>189</v>
      </c>
      <c r="G226" s="8" t="str">
        <f t="shared" si="22"/>
        <v>41762.518</v>
      </c>
      <c r="H226" s="6">
        <f t="shared" si="23"/>
        <v>-961</v>
      </c>
      <c r="I226" s="31" t="s">
        <v>552</v>
      </c>
      <c r="J226" s="32" t="s">
        <v>553</v>
      </c>
      <c r="K226" s="31">
        <v>-961</v>
      </c>
      <c r="L226" s="31" t="s">
        <v>554</v>
      </c>
      <c r="M226" s="32" t="s">
        <v>203</v>
      </c>
      <c r="N226" s="32"/>
      <c r="O226" s="33" t="s">
        <v>555</v>
      </c>
      <c r="P226" s="33" t="s">
        <v>556</v>
      </c>
    </row>
    <row r="227" spans="1:16" ht="13.5" thickBot="1" x14ac:dyDescent="0.25">
      <c r="A227" s="6" t="str">
        <f t="shared" si="18"/>
        <v>BAVM 122 </v>
      </c>
      <c r="B227" s="10" t="str">
        <f t="shared" si="19"/>
        <v>I</v>
      </c>
      <c r="C227" s="6">
        <f t="shared" si="20"/>
        <v>51080.43</v>
      </c>
      <c r="D227" s="8" t="str">
        <f t="shared" si="21"/>
        <v>vis</v>
      </c>
      <c r="E227" s="30" t="e">
        <f>VLOOKUP(C227,#REF!,3,FALSE)</f>
        <v>#REF!</v>
      </c>
      <c r="F227" s="10" t="s">
        <v>189</v>
      </c>
      <c r="G227" s="8" t="str">
        <f t="shared" si="22"/>
        <v>51080.430</v>
      </c>
      <c r="H227" s="6">
        <f t="shared" si="23"/>
        <v>2330</v>
      </c>
      <c r="I227" s="31" t="s">
        <v>848</v>
      </c>
      <c r="J227" s="32" t="s">
        <v>849</v>
      </c>
      <c r="K227" s="31">
        <v>2330</v>
      </c>
      <c r="L227" s="31" t="s">
        <v>791</v>
      </c>
      <c r="M227" s="32" t="s">
        <v>203</v>
      </c>
      <c r="N227" s="32"/>
      <c r="O227" s="33" t="s">
        <v>850</v>
      </c>
      <c r="P227" s="34" t="s">
        <v>851</v>
      </c>
    </row>
    <row r="228" spans="1:16" ht="13.5" thickBot="1" x14ac:dyDescent="0.25">
      <c r="A228" s="6" t="str">
        <f t="shared" si="18"/>
        <v> BBS 122 </v>
      </c>
      <c r="B228" s="10" t="str">
        <f t="shared" si="19"/>
        <v>I</v>
      </c>
      <c r="C228" s="6">
        <f t="shared" si="20"/>
        <v>51615.55</v>
      </c>
      <c r="D228" s="8" t="str">
        <f t="shared" si="21"/>
        <v>vis</v>
      </c>
      <c r="E228" s="30" t="e">
        <f>VLOOKUP(C228,#REF!,3,FALSE)</f>
        <v>#REF!</v>
      </c>
      <c r="F228" s="10" t="s">
        <v>189</v>
      </c>
      <c r="G228" s="8" t="str">
        <f t="shared" si="22"/>
        <v>51615.550</v>
      </c>
      <c r="H228" s="6">
        <f t="shared" si="23"/>
        <v>2519</v>
      </c>
      <c r="I228" s="31" t="s">
        <v>870</v>
      </c>
      <c r="J228" s="32" t="s">
        <v>871</v>
      </c>
      <c r="K228" s="31">
        <v>2519</v>
      </c>
      <c r="L228" s="31" t="s">
        <v>791</v>
      </c>
      <c r="M228" s="32" t="s">
        <v>203</v>
      </c>
      <c r="N228" s="32"/>
      <c r="O228" s="33" t="s">
        <v>550</v>
      </c>
      <c r="P228" s="33" t="s">
        <v>872</v>
      </c>
    </row>
    <row r="229" spans="1:16" ht="13.5" thickBot="1" x14ac:dyDescent="0.25">
      <c r="A229" s="6" t="str">
        <f t="shared" si="18"/>
        <v> BBS 124 </v>
      </c>
      <c r="B229" s="10" t="str">
        <f t="shared" si="19"/>
        <v>I</v>
      </c>
      <c r="C229" s="6">
        <f t="shared" si="20"/>
        <v>51864.705999999998</v>
      </c>
      <c r="D229" s="8" t="str">
        <f t="shared" si="21"/>
        <v>vis</v>
      </c>
      <c r="E229" s="30" t="e">
        <f>VLOOKUP(C229,#REF!,3,FALSE)</f>
        <v>#REF!</v>
      </c>
      <c r="F229" s="10" t="s">
        <v>189</v>
      </c>
      <c r="G229" s="8" t="str">
        <f t="shared" si="22"/>
        <v>51864.706</v>
      </c>
      <c r="H229" s="6">
        <f t="shared" si="23"/>
        <v>2607</v>
      </c>
      <c r="I229" s="31" t="s">
        <v>873</v>
      </c>
      <c r="J229" s="32" t="s">
        <v>874</v>
      </c>
      <c r="K229" s="31">
        <v>2607</v>
      </c>
      <c r="L229" s="31" t="s">
        <v>791</v>
      </c>
      <c r="M229" s="32" t="s">
        <v>203</v>
      </c>
      <c r="N229" s="32"/>
      <c r="O229" s="33" t="s">
        <v>550</v>
      </c>
      <c r="P229" s="33" t="s">
        <v>875</v>
      </c>
    </row>
    <row r="230" spans="1:16" ht="13.5" thickBot="1" x14ac:dyDescent="0.25">
      <c r="A230" s="6" t="str">
        <f t="shared" si="18"/>
        <v> BBS 125 </v>
      </c>
      <c r="B230" s="10" t="str">
        <f t="shared" si="19"/>
        <v>I</v>
      </c>
      <c r="C230" s="6">
        <f t="shared" si="20"/>
        <v>52000.614000000001</v>
      </c>
      <c r="D230" s="8" t="str">
        <f t="shared" si="21"/>
        <v>vis</v>
      </c>
      <c r="E230" s="30" t="e">
        <f>VLOOKUP(C230,#REF!,3,FALSE)</f>
        <v>#REF!</v>
      </c>
      <c r="F230" s="10" t="s">
        <v>189</v>
      </c>
      <c r="G230" s="8" t="str">
        <f t="shared" si="22"/>
        <v>52000.614</v>
      </c>
      <c r="H230" s="6">
        <f t="shared" si="23"/>
        <v>2655</v>
      </c>
      <c r="I230" s="31" t="s">
        <v>876</v>
      </c>
      <c r="J230" s="32" t="s">
        <v>877</v>
      </c>
      <c r="K230" s="31">
        <v>2655</v>
      </c>
      <c r="L230" s="31" t="s">
        <v>816</v>
      </c>
      <c r="M230" s="32" t="s">
        <v>203</v>
      </c>
      <c r="N230" s="32"/>
      <c r="O230" s="33" t="s">
        <v>550</v>
      </c>
      <c r="P230" s="33" t="s">
        <v>878</v>
      </c>
    </row>
    <row r="231" spans="1:16" ht="13.5" thickBot="1" x14ac:dyDescent="0.25">
      <c r="A231" s="6" t="str">
        <f t="shared" si="18"/>
        <v> BBS 126 </v>
      </c>
      <c r="B231" s="10" t="str">
        <f t="shared" si="19"/>
        <v>I</v>
      </c>
      <c r="C231" s="6">
        <f t="shared" si="20"/>
        <v>52190.302000000003</v>
      </c>
      <c r="D231" s="8" t="str">
        <f t="shared" si="21"/>
        <v>vis</v>
      </c>
      <c r="E231" s="30" t="e">
        <f>VLOOKUP(C231,#REF!,3,FALSE)</f>
        <v>#REF!</v>
      </c>
      <c r="F231" s="10" t="s">
        <v>189</v>
      </c>
      <c r="G231" s="8" t="str">
        <f t="shared" si="22"/>
        <v>52190.302</v>
      </c>
      <c r="H231" s="6">
        <f t="shared" si="23"/>
        <v>2722</v>
      </c>
      <c r="I231" s="31" t="s">
        <v>879</v>
      </c>
      <c r="J231" s="32" t="s">
        <v>880</v>
      </c>
      <c r="K231" s="31">
        <v>2722</v>
      </c>
      <c r="L231" s="31" t="s">
        <v>780</v>
      </c>
      <c r="M231" s="32" t="s">
        <v>203</v>
      </c>
      <c r="N231" s="32"/>
      <c r="O231" s="33" t="s">
        <v>550</v>
      </c>
      <c r="P231" s="33" t="s">
        <v>881</v>
      </c>
    </row>
    <row r="232" spans="1:16" ht="13.5" thickBot="1" x14ac:dyDescent="0.25">
      <c r="A232" s="6" t="str">
        <f t="shared" si="18"/>
        <v> BBS 128 </v>
      </c>
      <c r="B232" s="10" t="str">
        <f t="shared" si="19"/>
        <v>I</v>
      </c>
      <c r="C232" s="6">
        <f t="shared" si="20"/>
        <v>52456.440999999999</v>
      </c>
      <c r="D232" s="8" t="str">
        <f t="shared" si="21"/>
        <v>vis</v>
      </c>
      <c r="E232" s="30" t="e">
        <f>VLOOKUP(C232,#REF!,3,FALSE)</f>
        <v>#REF!</v>
      </c>
      <c r="F232" s="10" t="s">
        <v>189</v>
      </c>
      <c r="G232" s="8" t="str">
        <f t="shared" si="22"/>
        <v>52456.441</v>
      </c>
      <c r="H232" s="6">
        <f t="shared" si="23"/>
        <v>2816</v>
      </c>
      <c r="I232" s="31" t="s">
        <v>882</v>
      </c>
      <c r="J232" s="32" t="s">
        <v>883</v>
      </c>
      <c r="K232" s="31">
        <v>2816</v>
      </c>
      <c r="L232" s="31" t="s">
        <v>754</v>
      </c>
      <c r="M232" s="32" t="s">
        <v>203</v>
      </c>
      <c r="N232" s="32"/>
      <c r="O232" s="33" t="s">
        <v>550</v>
      </c>
      <c r="P232" s="33" t="s">
        <v>884</v>
      </c>
    </row>
    <row r="233" spans="1:16" ht="13.5" thickBot="1" x14ac:dyDescent="0.25">
      <c r="A233" s="6" t="str">
        <f t="shared" si="18"/>
        <v>IBVS 5676 </v>
      </c>
      <c r="B233" s="10" t="str">
        <f t="shared" si="19"/>
        <v>I</v>
      </c>
      <c r="C233" s="6">
        <f t="shared" si="20"/>
        <v>52858.499199999998</v>
      </c>
      <c r="D233" s="8" t="str">
        <f t="shared" si="21"/>
        <v>vis</v>
      </c>
      <c r="E233" s="30" t="e">
        <f>VLOOKUP(C233,#REF!,3,FALSE)</f>
        <v>#REF!</v>
      </c>
      <c r="F233" s="10" t="s">
        <v>189</v>
      </c>
      <c r="G233" s="8" t="str">
        <f t="shared" si="22"/>
        <v>52858.4992</v>
      </c>
      <c r="H233" s="6">
        <f t="shared" si="23"/>
        <v>2958</v>
      </c>
      <c r="I233" s="31" t="s">
        <v>898</v>
      </c>
      <c r="J233" s="32" t="s">
        <v>895</v>
      </c>
      <c r="K233" s="31">
        <v>2958</v>
      </c>
      <c r="L233" s="31" t="s">
        <v>899</v>
      </c>
      <c r="M233" s="32" t="s">
        <v>844</v>
      </c>
      <c r="N233" s="32" t="s">
        <v>845</v>
      </c>
      <c r="O233" s="33" t="s">
        <v>900</v>
      </c>
      <c r="P233" s="34" t="s">
        <v>901</v>
      </c>
    </row>
    <row r="234" spans="1:16" ht="13.5" thickBot="1" x14ac:dyDescent="0.25">
      <c r="A234" s="6" t="str">
        <f t="shared" si="18"/>
        <v>BAVM 225 </v>
      </c>
      <c r="B234" s="10" t="str">
        <f t="shared" si="19"/>
        <v>I</v>
      </c>
      <c r="C234" s="6">
        <f t="shared" si="20"/>
        <v>55831.348599999998</v>
      </c>
      <c r="D234" s="8" t="str">
        <f t="shared" si="21"/>
        <v>vis</v>
      </c>
      <c r="E234" s="30" t="e">
        <f>VLOOKUP(C234,#REF!,3,FALSE)</f>
        <v>#REF!</v>
      </c>
      <c r="F234" s="10" t="s">
        <v>189</v>
      </c>
      <c r="G234" s="8" t="str">
        <f t="shared" si="22"/>
        <v>55831.3486</v>
      </c>
      <c r="H234" s="6">
        <f t="shared" si="23"/>
        <v>4008</v>
      </c>
      <c r="I234" s="31" t="s">
        <v>929</v>
      </c>
      <c r="J234" s="32" t="s">
        <v>930</v>
      </c>
      <c r="K234" s="31" t="s">
        <v>931</v>
      </c>
      <c r="L234" s="31" t="s">
        <v>932</v>
      </c>
      <c r="M234" s="32" t="s">
        <v>888</v>
      </c>
      <c r="N234" s="32" t="s">
        <v>933</v>
      </c>
      <c r="O234" s="33" t="s">
        <v>934</v>
      </c>
      <c r="P234" s="34" t="s">
        <v>935</v>
      </c>
    </row>
    <row r="235" spans="1:16" x14ac:dyDescent="0.2">
      <c r="B235" s="10"/>
      <c r="E235" s="30"/>
      <c r="F235" s="10"/>
    </row>
    <row r="236" spans="1:16" x14ac:dyDescent="0.2">
      <c r="B236" s="10"/>
      <c r="E236" s="30"/>
      <c r="F236" s="10"/>
    </row>
    <row r="237" spans="1:16" x14ac:dyDescent="0.2">
      <c r="B237" s="10"/>
      <c r="E237" s="30"/>
      <c r="F237" s="10"/>
    </row>
    <row r="238" spans="1:16" x14ac:dyDescent="0.2">
      <c r="B238" s="10"/>
      <c r="E238" s="30"/>
      <c r="F238" s="10"/>
    </row>
    <row r="239" spans="1:16" x14ac:dyDescent="0.2">
      <c r="B239" s="10"/>
      <c r="E239" s="30"/>
      <c r="F239" s="10"/>
    </row>
    <row r="240" spans="1:16" x14ac:dyDescent="0.2">
      <c r="B240" s="10"/>
      <c r="E240" s="30"/>
      <c r="F240" s="10"/>
    </row>
    <row r="241" spans="2:6" x14ac:dyDescent="0.2">
      <c r="B241" s="10"/>
      <c r="E241" s="30"/>
      <c r="F241" s="10"/>
    </row>
    <row r="242" spans="2:6" x14ac:dyDescent="0.2">
      <c r="B242" s="10"/>
      <c r="E242" s="30"/>
      <c r="F242" s="10"/>
    </row>
    <row r="243" spans="2:6" x14ac:dyDescent="0.2">
      <c r="B243" s="10"/>
      <c r="E243" s="30"/>
      <c r="F243" s="10"/>
    </row>
    <row r="244" spans="2:6" x14ac:dyDescent="0.2">
      <c r="B244" s="10"/>
      <c r="E244" s="30"/>
      <c r="F244" s="10"/>
    </row>
    <row r="245" spans="2:6" x14ac:dyDescent="0.2">
      <c r="B245" s="10"/>
      <c r="E245" s="30"/>
      <c r="F245" s="10"/>
    </row>
    <row r="246" spans="2:6" x14ac:dyDescent="0.2">
      <c r="B246" s="10"/>
      <c r="E246" s="30"/>
      <c r="F246" s="10"/>
    </row>
    <row r="247" spans="2:6" x14ac:dyDescent="0.2">
      <c r="B247" s="10"/>
      <c r="E247" s="30"/>
      <c r="F247" s="10"/>
    </row>
    <row r="248" spans="2:6" x14ac:dyDescent="0.2">
      <c r="B248" s="10"/>
      <c r="E248" s="30"/>
      <c r="F248" s="10"/>
    </row>
    <row r="249" spans="2:6" x14ac:dyDescent="0.2">
      <c r="B249" s="10"/>
      <c r="E249" s="30"/>
      <c r="F249" s="10"/>
    </row>
    <row r="250" spans="2:6" x14ac:dyDescent="0.2">
      <c r="B250" s="10"/>
      <c r="E250" s="30"/>
      <c r="F250" s="10"/>
    </row>
    <row r="251" spans="2:6" x14ac:dyDescent="0.2">
      <c r="B251" s="10"/>
      <c r="E251" s="30"/>
      <c r="F251" s="10"/>
    </row>
    <row r="252" spans="2:6" x14ac:dyDescent="0.2">
      <c r="B252" s="10"/>
      <c r="E252" s="30"/>
      <c r="F252" s="10"/>
    </row>
    <row r="253" spans="2:6" x14ac:dyDescent="0.2">
      <c r="B253" s="10"/>
      <c r="E253" s="30"/>
      <c r="F253" s="10"/>
    </row>
    <row r="254" spans="2:6" x14ac:dyDescent="0.2">
      <c r="B254" s="10"/>
      <c r="E254" s="30"/>
      <c r="F254" s="10"/>
    </row>
    <row r="255" spans="2:6" x14ac:dyDescent="0.2">
      <c r="B255" s="10"/>
      <c r="E255" s="30"/>
      <c r="F255" s="10"/>
    </row>
    <row r="256" spans="2:6" x14ac:dyDescent="0.2">
      <c r="B256" s="10"/>
      <c r="E256" s="30"/>
      <c r="F256" s="10"/>
    </row>
    <row r="257" spans="2:6" x14ac:dyDescent="0.2">
      <c r="B257" s="10"/>
      <c r="E257" s="30"/>
      <c r="F257" s="10"/>
    </row>
    <row r="258" spans="2:6" x14ac:dyDescent="0.2">
      <c r="B258" s="10"/>
      <c r="E258" s="30"/>
      <c r="F258" s="10"/>
    </row>
    <row r="259" spans="2:6" x14ac:dyDescent="0.2">
      <c r="B259" s="10"/>
      <c r="E259" s="30"/>
      <c r="F259" s="10"/>
    </row>
    <row r="260" spans="2:6" x14ac:dyDescent="0.2">
      <c r="B260" s="10"/>
      <c r="E260" s="30"/>
      <c r="F260" s="10"/>
    </row>
    <row r="261" spans="2:6" x14ac:dyDescent="0.2">
      <c r="B261" s="10"/>
      <c r="E261" s="30"/>
      <c r="F261" s="10"/>
    </row>
    <row r="262" spans="2:6" x14ac:dyDescent="0.2">
      <c r="B262" s="10"/>
      <c r="E262" s="30"/>
      <c r="F262" s="10"/>
    </row>
    <row r="263" spans="2:6" x14ac:dyDescent="0.2">
      <c r="B263" s="10"/>
      <c r="E263" s="30"/>
      <c r="F263" s="10"/>
    </row>
    <row r="264" spans="2:6" x14ac:dyDescent="0.2">
      <c r="B264" s="10"/>
      <c r="E264" s="30"/>
      <c r="F264" s="10"/>
    </row>
    <row r="265" spans="2:6" x14ac:dyDescent="0.2">
      <c r="B265" s="10"/>
      <c r="E265" s="30"/>
      <c r="F265" s="10"/>
    </row>
    <row r="266" spans="2:6" x14ac:dyDescent="0.2">
      <c r="B266" s="10"/>
      <c r="E266" s="30"/>
      <c r="F266" s="10"/>
    </row>
    <row r="267" spans="2:6" x14ac:dyDescent="0.2">
      <c r="B267" s="10"/>
      <c r="E267" s="30"/>
      <c r="F267" s="10"/>
    </row>
    <row r="268" spans="2:6" x14ac:dyDescent="0.2">
      <c r="B268" s="10"/>
      <c r="E268" s="30"/>
      <c r="F268" s="10"/>
    </row>
    <row r="269" spans="2:6" x14ac:dyDescent="0.2">
      <c r="B269" s="10"/>
      <c r="E269" s="30"/>
      <c r="F269" s="10"/>
    </row>
    <row r="270" spans="2:6" x14ac:dyDescent="0.2">
      <c r="B270" s="10"/>
      <c r="E270" s="30"/>
      <c r="F270" s="10"/>
    </row>
    <row r="271" spans="2:6" x14ac:dyDescent="0.2">
      <c r="B271" s="10"/>
      <c r="E271" s="30"/>
      <c r="F271" s="10"/>
    </row>
    <row r="272" spans="2:6" x14ac:dyDescent="0.2">
      <c r="B272" s="10"/>
      <c r="E272" s="30"/>
      <c r="F272" s="10"/>
    </row>
    <row r="273" spans="2:6" x14ac:dyDescent="0.2">
      <c r="B273" s="10"/>
      <c r="E273" s="30"/>
      <c r="F273" s="10"/>
    </row>
    <row r="274" spans="2:6" x14ac:dyDescent="0.2">
      <c r="B274" s="10"/>
      <c r="E274" s="30"/>
      <c r="F274" s="10"/>
    </row>
    <row r="275" spans="2:6" x14ac:dyDescent="0.2">
      <c r="B275" s="10"/>
      <c r="E275" s="30"/>
      <c r="F275" s="10"/>
    </row>
    <row r="276" spans="2:6" x14ac:dyDescent="0.2">
      <c r="B276" s="10"/>
      <c r="E276" s="30"/>
      <c r="F276" s="10"/>
    </row>
    <row r="277" spans="2:6" x14ac:dyDescent="0.2">
      <c r="B277" s="10"/>
      <c r="E277" s="30"/>
      <c r="F277" s="10"/>
    </row>
    <row r="278" spans="2:6" x14ac:dyDescent="0.2">
      <c r="B278" s="10"/>
      <c r="E278" s="30"/>
      <c r="F278" s="10"/>
    </row>
    <row r="279" spans="2:6" x14ac:dyDescent="0.2">
      <c r="B279" s="10"/>
      <c r="E279" s="30"/>
      <c r="F279" s="10"/>
    </row>
    <row r="280" spans="2:6" x14ac:dyDescent="0.2">
      <c r="B280" s="10"/>
      <c r="E280" s="30"/>
      <c r="F280" s="10"/>
    </row>
    <row r="281" spans="2:6" x14ac:dyDescent="0.2">
      <c r="B281" s="10"/>
      <c r="E281" s="30"/>
      <c r="F281" s="10"/>
    </row>
    <row r="282" spans="2:6" x14ac:dyDescent="0.2">
      <c r="B282" s="10"/>
      <c r="E282" s="30"/>
      <c r="F282" s="10"/>
    </row>
    <row r="283" spans="2:6" x14ac:dyDescent="0.2">
      <c r="B283" s="10"/>
      <c r="E283" s="30"/>
      <c r="F283" s="10"/>
    </row>
    <row r="284" spans="2:6" x14ac:dyDescent="0.2">
      <c r="B284" s="10"/>
      <c r="E284" s="30"/>
      <c r="F284" s="10"/>
    </row>
    <row r="285" spans="2:6" x14ac:dyDescent="0.2">
      <c r="B285" s="10"/>
      <c r="E285" s="30"/>
      <c r="F285" s="10"/>
    </row>
    <row r="286" spans="2:6" x14ac:dyDescent="0.2">
      <c r="B286" s="10"/>
      <c r="E286" s="30"/>
      <c r="F286" s="10"/>
    </row>
    <row r="287" spans="2:6" x14ac:dyDescent="0.2">
      <c r="B287" s="10"/>
      <c r="E287" s="30"/>
      <c r="F287" s="10"/>
    </row>
    <row r="288" spans="2:6" x14ac:dyDescent="0.2">
      <c r="B288" s="10"/>
      <c r="E288" s="30"/>
      <c r="F288" s="10"/>
    </row>
    <row r="289" spans="2:6" x14ac:dyDescent="0.2">
      <c r="B289" s="10"/>
      <c r="E289" s="30"/>
      <c r="F289" s="10"/>
    </row>
    <row r="290" spans="2:6" x14ac:dyDescent="0.2">
      <c r="B290" s="10"/>
      <c r="E290" s="30"/>
      <c r="F290" s="10"/>
    </row>
    <row r="291" spans="2:6" x14ac:dyDescent="0.2">
      <c r="B291" s="10"/>
      <c r="E291" s="30"/>
      <c r="F291" s="10"/>
    </row>
    <row r="292" spans="2:6" x14ac:dyDescent="0.2">
      <c r="B292" s="10"/>
      <c r="E292" s="30"/>
      <c r="F292" s="10"/>
    </row>
    <row r="293" spans="2:6" x14ac:dyDescent="0.2">
      <c r="B293" s="10"/>
      <c r="E293" s="30"/>
      <c r="F293" s="10"/>
    </row>
    <row r="294" spans="2:6" x14ac:dyDescent="0.2">
      <c r="B294" s="10"/>
      <c r="E294" s="30"/>
      <c r="F294" s="10"/>
    </row>
    <row r="295" spans="2:6" x14ac:dyDescent="0.2">
      <c r="B295" s="10"/>
      <c r="E295" s="30"/>
      <c r="F295" s="10"/>
    </row>
    <row r="296" spans="2:6" x14ac:dyDescent="0.2">
      <c r="B296" s="10"/>
      <c r="E296" s="30"/>
      <c r="F296" s="10"/>
    </row>
    <row r="297" spans="2:6" x14ac:dyDescent="0.2">
      <c r="B297" s="10"/>
      <c r="E297" s="30"/>
      <c r="F297" s="10"/>
    </row>
    <row r="298" spans="2:6" x14ac:dyDescent="0.2">
      <c r="B298" s="10"/>
      <c r="E298" s="30"/>
      <c r="F298" s="10"/>
    </row>
    <row r="299" spans="2:6" x14ac:dyDescent="0.2">
      <c r="B299" s="10"/>
      <c r="E299" s="30"/>
      <c r="F299" s="10"/>
    </row>
    <row r="300" spans="2:6" x14ac:dyDescent="0.2">
      <c r="B300" s="10"/>
      <c r="E300" s="30"/>
      <c r="F300" s="10"/>
    </row>
    <row r="301" spans="2:6" x14ac:dyDescent="0.2">
      <c r="B301" s="10"/>
      <c r="E301" s="30"/>
      <c r="F301" s="10"/>
    </row>
    <row r="302" spans="2:6" x14ac:dyDescent="0.2">
      <c r="B302" s="10"/>
      <c r="E302" s="30"/>
      <c r="F302" s="10"/>
    </row>
    <row r="303" spans="2:6" x14ac:dyDescent="0.2">
      <c r="B303" s="10"/>
      <c r="E303" s="30"/>
      <c r="F303" s="10"/>
    </row>
    <row r="304" spans="2:6" x14ac:dyDescent="0.2">
      <c r="B304" s="10"/>
      <c r="E304" s="30"/>
      <c r="F304" s="10"/>
    </row>
    <row r="305" spans="2:6" x14ac:dyDescent="0.2">
      <c r="B305" s="10"/>
      <c r="E305" s="30"/>
      <c r="F305" s="10"/>
    </row>
    <row r="306" spans="2:6" x14ac:dyDescent="0.2">
      <c r="B306" s="10"/>
      <c r="E306" s="30"/>
      <c r="F306" s="10"/>
    </row>
    <row r="307" spans="2:6" x14ac:dyDescent="0.2">
      <c r="B307" s="10"/>
      <c r="E307" s="30"/>
      <c r="F307" s="10"/>
    </row>
    <row r="308" spans="2:6" x14ac:dyDescent="0.2">
      <c r="B308" s="10"/>
      <c r="E308" s="30"/>
      <c r="F308" s="10"/>
    </row>
    <row r="309" spans="2:6" x14ac:dyDescent="0.2">
      <c r="B309" s="10"/>
      <c r="E309" s="30"/>
      <c r="F309" s="10"/>
    </row>
    <row r="310" spans="2:6" x14ac:dyDescent="0.2">
      <c r="B310" s="10"/>
      <c r="E310" s="30"/>
      <c r="F310" s="10"/>
    </row>
    <row r="311" spans="2:6" x14ac:dyDescent="0.2">
      <c r="B311" s="10"/>
      <c r="E311" s="30"/>
      <c r="F311" s="10"/>
    </row>
    <row r="312" spans="2:6" x14ac:dyDescent="0.2">
      <c r="B312" s="10"/>
      <c r="E312" s="30"/>
      <c r="F312" s="10"/>
    </row>
    <row r="313" spans="2:6" x14ac:dyDescent="0.2">
      <c r="B313" s="10"/>
      <c r="E313" s="30"/>
      <c r="F313" s="10"/>
    </row>
    <row r="314" spans="2:6" x14ac:dyDescent="0.2">
      <c r="B314" s="10"/>
      <c r="E314" s="30"/>
      <c r="F314" s="10"/>
    </row>
    <row r="315" spans="2:6" x14ac:dyDescent="0.2">
      <c r="B315" s="10"/>
      <c r="E315" s="30"/>
      <c r="F315" s="10"/>
    </row>
    <row r="316" spans="2:6" x14ac:dyDescent="0.2">
      <c r="B316" s="10"/>
      <c r="E316" s="30"/>
      <c r="F316" s="10"/>
    </row>
    <row r="317" spans="2:6" x14ac:dyDescent="0.2">
      <c r="B317" s="10"/>
      <c r="E317" s="30"/>
      <c r="F317" s="10"/>
    </row>
    <row r="318" spans="2:6" x14ac:dyDescent="0.2">
      <c r="B318" s="10"/>
      <c r="E318" s="30"/>
      <c r="F318" s="10"/>
    </row>
    <row r="319" spans="2:6" x14ac:dyDescent="0.2">
      <c r="B319" s="10"/>
      <c r="E319" s="30"/>
      <c r="F319" s="10"/>
    </row>
    <row r="320" spans="2:6" x14ac:dyDescent="0.2">
      <c r="B320" s="10"/>
      <c r="E320" s="30"/>
      <c r="F320" s="10"/>
    </row>
    <row r="321" spans="2:6" x14ac:dyDescent="0.2">
      <c r="B321" s="10"/>
      <c r="E321" s="30"/>
      <c r="F321" s="10"/>
    </row>
    <row r="322" spans="2:6" x14ac:dyDescent="0.2">
      <c r="B322" s="10"/>
      <c r="E322" s="30"/>
      <c r="F322" s="10"/>
    </row>
    <row r="323" spans="2:6" x14ac:dyDescent="0.2">
      <c r="B323" s="10"/>
      <c r="E323" s="30"/>
      <c r="F323" s="10"/>
    </row>
    <row r="324" spans="2:6" x14ac:dyDescent="0.2">
      <c r="B324" s="10"/>
      <c r="E324" s="30"/>
      <c r="F324" s="10"/>
    </row>
    <row r="325" spans="2:6" x14ac:dyDescent="0.2">
      <c r="B325" s="10"/>
      <c r="E325" s="30"/>
      <c r="F325" s="10"/>
    </row>
    <row r="326" spans="2:6" x14ac:dyDescent="0.2">
      <c r="B326" s="10"/>
      <c r="E326" s="30"/>
      <c r="F326" s="10"/>
    </row>
    <row r="327" spans="2:6" x14ac:dyDescent="0.2">
      <c r="B327" s="10"/>
      <c r="E327" s="30"/>
      <c r="F327" s="10"/>
    </row>
    <row r="328" spans="2:6" x14ac:dyDescent="0.2">
      <c r="B328" s="10"/>
      <c r="E328" s="30"/>
      <c r="F328" s="10"/>
    </row>
    <row r="329" spans="2:6" x14ac:dyDescent="0.2">
      <c r="B329" s="10"/>
      <c r="E329" s="30"/>
      <c r="F329" s="10"/>
    </row>
    <row r="330" spans="2:6" x14ac:dyDescent="0.2">
      <c r="B330" s="10"/>
      <c r="E330" s="30"/>
      <c r="F330" s="10"/>
    </row>
    <row r="331" spans="2:6" x14ac:dyDescent="0.2">
      <c r="B331" s="10"/>
      <c r="E331" s="30"/>
      <c r="F331" s="10"/>
    </row>
    <row r="332" spans="2:6" x14ac:dyDescent="0.2">
      <c r="B332" s="10"/>
      <c r="E332" s="30"/>
      <c r="F332" s="10"/>
    </row>
    <row r="333" spans="2:6" x14ac:dyDescent="0.2">
      <c r="B333" s="10"/>
      <c r="E333" s="30"/>
      <c r="F333" s="10"/>
    </row>
    <row r="334" spans="2:6" x14ac:dyDescent="0.2">
      <c r="B334" s="10"/>
      <c r="E334" s="30"/>
      <c r="F334" s="10"/>
    </row>
    <row r="335" spans="2:6" x14ac:dyDescent="0.2">
      <c r="B335" s="10"/>
      <c r="E335" s="30"/>
      <c r="F335" s="10"/>
    </row>
    <row r="336" spans="2:6" x14ac:dyDescent="0.2">
      <c r="B336" s="10"/>
      <c r="E336" s="30"/>
      <c r="F336" s="10"/>
    </row>
    <row r="337" spans="2:6" x14ac:dyDescent="0.2">
      <c r="B337" s="10"/>
      <c r="E337" s="30"/>
      <c r="F337" s="10"/>
    </row>
    <row r="338" spans="2:6" x14ac:dyDescent="0.2">
      <c r="B338" s="10"/>
      <c r="E338" s="30"/>
      <c r="F338" s="10"/>
    </row>
    <row r="339" spans="2:6" x14ac:dyDescent="0.2">
      <c r="B339" s="10"/>
      <c r="E339" s="30"/>
      <c r="F339" s="10"/>
    </row>
    <row r="340" spans="2:6" x14ac:dyDescent="0.2">
      <c r="B340" s="10"/>
      <c r="E340" s="30"/>
      <c r="F340" s="10"/>
    </row>
    <row r="341" spans="2:6" x14ac:dyDescent="0.2">
      <c r="B341" s="10"/>
      <c r="E341" s="30"/>
      <c r="F341" s="10"/>
    </row>
    <row r="342" spans="2:6" x14ac:dyDescent="0.2">
      <c r="B342" s="10"/>
      <c r="E342" s="30"/>
      <c r="F342" s="10"/>
    </row>
    <row r="343" spans="2:6" x14ac:dyDescent="0.2">
      <c r="B343" s="10"/>
      <c r="E343" s="30"/>
      <c r="F343" s="10"/>
    </row>
    <row r="344" spans="2:6" x14ac:dyDescent="0.2">
      <c r="B344" s="10"/>
      <c r="E344" s="30"/>
      <c r="F344" s="10"/>
    </row>
    <row r="345" spans="2:6" x14ac:dyDescent="0.2">
      <c r="B345" s="10"/>
      <c r="E345" s="30"/>
      <c r="F345" s="10"/>
    </row>
    <row r="346" spans="2:6" x14ac:dyDescent="0.2">
      <c r="B346" s="10"/>
      <c r="E346" s="30"/>
      <c r="F346" s="10"/>
    </row>
    <row r="347" spans="2:6" x14ac:dyDescent="0.2">
      <c r="B347" s="10"/>
      <c r="E347" s="30"/>
      <c r="F347" s="10"/>
    </row>
    <row r="348" spans="2:6" x14ac:dyDescent="0.2">
      <c r="B348" s="10"/>
      <c r="E348" s="30"/>
      <c r="F348" s="10"/>
    </row>
    <row r="349" spans="2:6" x14ac:dyDescent="0.2">
      <c r="B349" s="10"/>
      <c r="E349" s="30"/>
      <c r="F349" s="10"/>
    </row>
    <row r="350" spans="2:6" x14ac:dyDescent="0.2">
      <c r="B350" s="10"/>
      <c r="E350" s="30"/>
      <c r="F350" s="10"/>
    </row>
    <row r="351" spans="2:6" x14ac:dyDescent="0.2">
      <c r="B351" s="10"/>
      <c r="E351" s="30"/>
      <c r="F351" s="10"/>
    </row>
    <row r="352" spans="2:6" x14ac:dyDescent="0.2">
      <c r="B352" s="10"/>
      <c r="F352" s="10"/>
    </row>
    <row r="353" spans="2:6" x14ac:dyDescent="0.2">
      <c r="B353" s="10"/>
      <c r="F353" s="10"/>
    </row>
    <row r="354" spans="2:6" x14ac:dyDescent="0.2">
      <c r="B354" s="10"/>
      <c r="F354" s="10"/>
    </row>
    <row r="355" spans="2:6" x14ac:dyDescent="0.2">
      <c r="B355" s="10"/>
      <c r="F355" s="10"/>
    </row>
    <row r="356" spans="2:6" x14ac:dyDescent="0.2">
      <c r="B356" s="10"/>
      <c r="F356" s="10"/>
    </row>
    <row r="357" spans="2:6" x14ac:dyDescent="0.2">
      <c r="B357" s="10"/>
      <c r="F357" s="10"/>
    </row>
    <row r="358" spans="2:6" x14ac:dyDescent="0.2">
      <c r="B358" s="10"/>
      <c r="F358" s="10"/>
    </row>
    <row r="359" spans="2:6" x14ac:dyDescent="0.2">
      <c r="B359" s="10"/>
      <c r="F359" s="10"/>
    </row>
    <row r="360" spans="2:6" x14ac:dyDescent="0.2">
      <c r="B360" s="10"/>
      <c r="F360" s="10"/>
    </row>
    <row r="361" spans="2:6" x14ac:dyDescent="0.2">
      <c r="B361" s="10"/>
      <c r="F361" s="10"/>
    </row>
    <row r="362" spans="2:6" x14ac:dyDescent="0.2">
      <c r="B362" s="10"/>
      <c r="F362" s="10"/>
    </row>
    <row r="363" spans="2:6" x14ac:dyDescent="0.2">
      <c r="B363" s="10"/>
      <c r="F363" s="10"/>
    </row>
    <row r="364" spans="2:6" x14ac:dyDescent="0.2">
      <c r="B364" s="10"/>
      <c r="F364" s="10"/>
    </row>
    <row r="365" spans="2:6" x14ac:dyDescent="0.2">
      <c r="B365" s="10"/>
      <c r="F365" s="10"/>
    </row>
    <row r="366" spans="2:6" x14ac:dyDescent="0.2">
      <c r="B366" s="10"/>
      <c r="F366" s="10"/>
    </row>
    <row r="367" spans="2:6" x14ac:dyDescent="0.2">
      <c r="B367" s="10"/>
      <c r="F367" s="10"/>
    </row>
    <row r="368" spans="2:6" x14ac:dyDescent="0.2">
      <c r="B368" s="10"/>
      <c r="F368" s="10"/>
    </row>
    <row r="369" spans="2:6" x14ac:dyDescent="0.2">
      <c r="B369" s="10"/>
      <c r="F369" s="10"/>
    </row>
    <row r="370" spans="2:6" x14ac:dyDescent="0.2">
      <c r="B370" s="10"/>
      <c r="F370" s="10"/>
    </row>
    <row r="371" spans="2:6" x14ac:dyDescent="0.2">
      <c r="B371" s="10"/>
      <c r="F371" s="10"/>
    </row>
    <row r="372" spans="2:6" x14ac:dyDescent="0.2">
      <c r="B372" s="10"/>
      <c r="F372" s="10"/>
    </row>
    <row r="373" spans="2:6" x14ac:dyDescent="0.2">
      <c r="B373" s="10"/>
      <c r="F373" s="10"/>
    </row>
    <row r="374" spans="2:6" x14ac:dyDescent="0.2">
      <c r="B374" s="10"/>
      <c r="F374" s="10"/>
    </row>
    <row r="375" spans="2:6" x14ac:dyDescent="0.2">
      <c r="B375" s="10"/>
      <c r="F375" s="10"/>
    </row>
    <row r="376" spans="2:6" x14ac:dyDescent="0.2">
      <c r="B376" s="10"/>
      <c r="F376" s="10"/>
    </row>
    <row r="377" spans="2:6" x14ac:dyDescent="0.2">
      <c r="B377" s="10"/>
      <c r="F377" s="10"/>
    </row>
    <row r="378" spans="2:6" x14ac:dyDescent="0.2">
      <c r="B378" s="10"/>
      <c r="F378" s="10"/>
    </row>
    <row r="379" spans="2:6" x14ac:dyDescent="0.2">
      <c r="B379" s="10"/>
      <c r="F379" s="10"/>
    </row>
    <row r="380" spans="2:6" x14ac:dyDescent="0.2">
      <c r="B380" s="10"/>
      <c r="F380" s="10"/>
    </row>
    <row r="381" spans="2:6" x14ac:dyDescent="0.2">
      <c r="B381" s="10"/>
      <c r="F381" s="10"/>
    </row>
    <row r="382" spans="2:6" x14ac:dyDescent="0.2">
      <c r="B382" s="10"/>
      <c r="F382" s="10"/>
    </row>
    <row r="383" spans="2:6" x14ac:dyDescent="0.2">
      <c r="B383" s="10"/>
      <c r="F383" s="10"/>
    </row>
    <row r="384" spans="2:6" x14ac:dyDescent="0.2">
      <c r="B384" s="10"/>
      <c r="F384" s="10"/>
    </row>
    <row r="385" spans="2:6" x14ac:dyDescent="0.2">
      <c r="B385" s="10"/>
      <c r="F385" s="10"/>
    </row>
    <row r="386" spans="2:6" x14ac:dyDescent="0.2">
      <c r="B386" s="10"/>
      <c r="F386" s="10"/>
    </row>
    <row r="387" spans="2:6" x14ac:dyDescent="0.2">
      <c r="B387" s="10"/>
      <c r="F387" s="10"/>
    </row>
    <row r="388" spans="2:6" x14ac:dyDescent="0.2">
      <c r="B388" s="10"/>
      <c r="F388" s="10"/>
    </row>
    <row r="389" spans="2:6" x14ac:dyDescent="0.2">
      <c r="B389" s="10"/>
      <c r="F389" s="10"/>
    </row>
    <row r="390" spans="2:6" x14ac:dyDescent="0.2">
      <c r="B390" s="10"/>
      <c r="F390" s="10"/>
    </row>
    <row r="391" spans="2:6" x14ac:dyDescent="0.2">
      <c r="B391" s="10"/>
      <c r="F391" s="10"/>
    </row>
    <row r="392" spans="2:6" x14ac:dyDescent="0.2">
      <c r="B392" s="10"/>
      <c r="F392" s="10"/>
    </row>
    <row r="393" spans="2:6" x14ac:dyDescent="0.2">
      <c r="B393" s="10"/>
      <c r="F393" s="10"/>
    </row>
    <row r="394" spans="2:6" x14ac:dyDescent="0.2">
      <c r="B394" s="10"/>
      <c r="F394" s="10"/>
    </row>
    <row r="395" spans="2:6" x14ac:dyDescent="0.2">
      <c r="B395" s="10"/>
      <c r="F395" s="10"/>
    </row>
    <row r="396" spans="2:6" x14ac:dyDescent="0.2">
      <c r="B396" s="10"/>
      <c r="F396" s="10"/>
    </row>
    <row r="397" spans="2:6" x14ac:dyDescent="0.2">
      <c r="B397" s="10"/>
      <c r="F397" s="10"/>
    </row>
    <row r="398" spans="2:6" x14ac:dyDescent="0.2">
      <c r="B398" s="10"/>
      <c r="F398" s="10"/>
    </row>
    <row r="399" spans="2:6" x14ac:dyDescent="0.2">
      <c r="B399" s="10"/>
      <c r="F399" s="10"/>
    </row>
    <row r="400" spans="2:6" x14ac:dyDescent="0.2">
      <c r="B400" s="10"/>
      <c r="F400" s="10"/>
    </row>
    <row r="401" spans="2:6" x14ac:dyDescent="0.2">
      <c r="B401" s="10"/>
      <c r="F401" s="10"/>
    </row>
    <row r="402" spans="2:6" x14ac:dyDescent="0.2">
      <c r="B402" s="10"/>
      <c r="F402" s="10"/>
    </row>
    <row r="403" spans="2:6" x14ac:dyDescent="0.2">
      <c r="B403" s="10"/>
      <c r="F403" s="10"/>
    </row>
    <row r="404" spans="2:6" x14ac:dyDescent="0.2">
      <c r="B404" s="10"/>
      <c r="F404" s="10"/>
    </row>
    <row r="405" spans="2:6" x14ac:dyDescent="0.2">
      <c r="B405" s="10"/>
      <c r="F405" s="10"/>
    </row>
    <row r="406" spans="2:6" x14ac:dyDescent="0.2">
      <c r="B406" s="10"/>
      <c r="F406" s="10"/>
    </row>
    <row r="407" spans="2:6" x14ac:dyDescent="0.2">
      <c r="B407" s="10"/>
      <c r="F407" s="10"/>
    </row>
    <row r="408" spans="2:6" x14ac:dyDescent="0.2">
      <c r="B408" s="10"/>
      <c r="F408" s="10"/>
    </row>
    <row r="409" spans="2:6" x14ac:dyDescent="0.2">
      <c r="B409" s="10"/>
      <c r="F409" s="10"/>
    </row>
    <row r="410" spans="2:6" x14ac:dyDescent="0.2">
      <c r="B410" s="10"/>
      <c r="F410" s="10"/>
    </row>
    <row r="411" spans="2:6" x14ac:dyDescent="0.2">
      <c r="B411" s="10"/>
      <c r="F411" s="10"/>
    </row>
    <row r="412" spans="2:6" x14ac:dyDescent="0.2">
      <c r="B412" s="10"/>
      <c r="F412" s="10"/>
    </row>
    <row r="413" spans="2:6" x14ac:dyDescent="0.2">
      <c r="B413" s="10"/>
      <c r="F413" s="10"/>
    </row>
    <row r="414" spans="2:6" x14ac:dyDescent="0.2">
      <c r="B414" s="10"/>
      <c r="F414" s="10"/>
    </row>
    <row r="415" spans="2:6" x14ac:dyDescent="0.2">
      <c r="B415" s="10"/>
      <c r="F415" s="10"/>
    </row>
    <row r="416" spans="2:6" x14ac:dyDescent="0.2">
      <c r="B416" s="10"/>
      <c r="F416" s="10"/>
    </row>
    <row r="417" spans="2:6" x14ac:dyDescent="0.2">
      <c r="B417" s="10"/>
      <c r="F417" s="10"/>
    </row>
    <row r="418" spans="2:6" x14ac:dyDescent="0.2">
      <c r="B418" s="10"/>
      <c r="F418" s="10"/>
    </row>
    <row r="419" spans="2:6" x14ac:dyDescent="0.2">
      <c r="B419" s="10"/>
      <c r="F419" s="10"/>
    </row>
    <row r="420" spans="2:6" x14ac:dyDescent="0.2">
      <c r="B420" s="10"/>
      <c r="F420" s="10"/>
    </row>
    <row r="421" spans="2:6" x14ac:dyDescent="0.2">
      <c r="B421" s="10"/>
      <c r="F421" s="10"/>
    </row>
    <row r="422" spans="2:6" x14ac:dyDescent="0.2">
      <c r="B422" s="10"/>
      <c r="F422" s="10"/>
    </row>
    <row r="423" spans="2:6" x14ac:dyDescent="0.2">
      <c r="B423" s="10"/>
      <c r="F423" s="10"/>
    </row>
    <row r="424" spans="2:6" x14ac:dyDescent="0.2">
      <c r="B424" s="10"/>
      <c r="F424" s="10"/>
    </row>
    <row r="425" spans="2:6" x14ac:dyDescent="0.2">
      <c r="B425" s="10"/>
      <c r="F425" s="10"/>
    </row>
    <row r="426" spans="2:6" x14ac:dyDescent="0.2">
      <c r="B426" s="10"/>
      <c r="F426" s="10"/>
    </row>
    <row r="427" spans="2:6" x14ac:dyDescent="0.2">
      <c r="B427" s="10"/>
      <c r="F427" s="10"/>
    </row>
    <row r="428" spans="2:6" x14ac:dyDescent="0.2">
      <c r="B428" s="10"/>
      <c r="F428" s="10"/>
    </row>
    <row r="429" spans="2:6" x14ac:dyDescent="0.2">
      <c r="B429" s="10"/>
      <c r="F429" s="10"/>
    </row>
    <row r="430" spans="2:6" x14ac:dyDescent="0.2">
      <c r="B430" s="10"/>
      <c r="F430" s="10"/>
    </row>
    <row r="431" spans="2:6" x14ac:dyDescent="0.2">
      <c r="B431" s="10"/>
      <c r="F431" s="10"/>
    </row>
    <row r="432" spans="2:6" x14ac:dyDescent="0.2">
      <c r="B432" s="10"/>
      <c r="F432" s="10"/>
    </row>
    <row r="433" spans="2:6" x14ac:dyDescent="0.2">
      <c r="B433" s="10"/>
      <c r="F433" s="10"/>
    </row>
    <row r="434" spans="2:6" x14ac:dyDescent="0.2">
      <c r="B434" s="10"/>
      <c r="F434" s="10"/>
    </row>
    <row r="435" spans="2:6" x14ac:dyDescent="0.2">
      <c r="B435" s="10"/>
      <c r="F435" s="10"/>
    </row>
    <row r="436" spans="2:6" x14ac:dyDescent="0.2">
      <c r="B436" s="10"/>
      <c r="F436" s="10"/>
    </row>
    <row r="437" spans="2:6" x14ac:dyDescent="0.2">
      <c r="B437" s="10"/>
      <c r="F437" s="10"/>
    </row>
    <row r="438" spans="2:6" x14ac:dyDescent="0.2">
      <c r="B438" s="10"/>
      <c r="F438" s="10"/>
    </row>
    <row r="439" spans="2:6" x14ac:dyDescent="0.2">
      <c r="B439" s="10"/>
      <c r="F439" s="10"/>
    </row>
    <row r="440" spans="2:6" x14ac:dyDescent="0.2">
      <c r="B440" s="10"/>
      <c r="F440" s="10"/>
    </row>
    <row r="441" spans="2:6" x14ac:dyDescent="0.2">
      <c r="B441" s="10"/>
      <c r="F441" s="10"/>
    </row>
    <row r="442" spans="2:6" x14ac:dyDescent="0.2">
      <c r="B442" s="10"/>
      <c r="F442" s="10"/>
    </row>
    <row r="443" spans="2:6" x14ac:dyDescent="0.2">
      <c r="B443" s="10"/>
      <c r="F443" s="10"/>
    </row>
    <row r="444" spans="2:6" x14ac:dyDescent="0.2">
      <c r="B444" s="10"/>
      <c r="F444" s="10"/>
    </row>
    <row r="445" spans="2:6" x14ac:dyDescent="0.2">
      <c r="B445" s="10"/>
      <c r="F445" s="10"/>
    </row>
    <row r="446" spans="2:6" x14ac:dyDescent="0.2">
      <c r="B446" s="10"/>
      <c r="F446" s="10"/>
    </row>
    <row r="447" spans="2:6" x14ac:dyDescent="0.2">
      <c r="B447" s="10"/>
      <c r="F447" s="10"/>
    </row>
    <row r="448" spans="2:6" x14ac:dyDescent="0.2">
      <c r="B448" s="10"/>
      <c r="F448" s="10"/>
    </row>
    <row r="449" spans="2:6" x14ac:dyDescent="0.2">
      <c r="B449" s="10"/>
      <c r="F449" s="10"/>
    </row>
    <row r="450" spans="2:6" x14ac:dyDescent="0.2">
      <c r="B450" s="10"/>
      <c r="F450" s="10"/>
    </row>
    <row r="451" spans="2:6" x14ac:dyDescent="0.2">
      <c r="B451" s="10"/>
      <c r="F451" s="10"/>
    </row>
    <row r="452" spans="2:6" x14ac:dyDescent="0.2">
      <c r="B452" s="10"/>
      <c r="F452" s="10"/>
    </row>
    <row r="453" spans="2:6" x14ac:dyDescent="0.2">
      <c r="B453" s="10"/>
      <c r="F453" s="10"/>
    </row>
    <row r="454" spans="2:6" x14ac:dyDescent="0.2">
      <c r="B454" s="10"/>
      <c r="F454" s="10"/>
    </row>
    <row r="455" spans="2:6" x14ac:dyDescent="0.2">
      <c r="B455" s="10"/>
      <c r="F455" s="10"/>
    </row>
    <row r="456" spans="2:6" x14ac:dyDescent="0.2">
      <c r="B456" s="10"/>
      <c r="F456" s="10"/>
    </row>
    <row r="457" spans="2:6" x14ac:dyDescent="0.2">
      <c r="B457" s="10"/>
      <c r="F457" s="10"/>
    </row>
    <row r="458" spans="2:6" x14ac:dyDescent="0.2">
      <c r="B458" s="10"/>
      <c r="F458" s="10"/>
    </row>
    <row r="459" spans="2:6" x14ac:dyDescent="0.2">
      <c r="B459" s="10"/>
      <c r="F459" s="10"/>
    </row>
    <row r="460" spans="2:6" x14ac:dyDescent="0.2">
      <c r="B460" s="10"/>
      <c r="F460" s="10"/>
    </row>
    <row r="461" spans="2:6" x14ac:dyDescent="0.2">
      <c r="B461" s="10"/>
      <c r="F461" s="10"/>
    </row>
    <row r="462" spans="2:6" x14ac:dyDescent="0.2">
      <c r="B462" s="10"/>
      <c r="F462" s="10"/>
    </row>
    <row r="463" spans="2:6" x14ac:dyDescent="0.2">
      <c r="B463" s="10"/>
      <c r="F463" s="10"/>
    </row>
    <row r="464" spans="2:6" x14ac:dyDescent="0.2">
      <c r="B464" s="10"/>
      <c r="F464" s="10"/>
    </row>
    <row r="465" spans="2:6" x14ac:dyDescent="0.2">
      <c r="B465" s="10"/>
      <c r="F465" s="10"/>
    </row>
    <row r="466" spans="2:6" x14ac:dyDescent="0.2">
      <c r="B466" s="10"/>
      <c r="F466" s="10"/>
    </row>
    <row r="467" spans="2:6" x14ac:dyDescent="0.2">
      <c r="B467" s="10"/>
      <c r="F467" s="10"/>
    </row>
    <row r="468" spans="2:6" x14ac:dyDescent="0.2">
      <c r="B468" s="10"/>
      <c r="F468" s="10"/>
    </row>
    <row r="469" spans="2:6" x14ac:dyDescent="0.2">
      <c r="B469" s="10"/>
      <c r="F469" s="10"/>
    </row>
    <row r="470" spans="2:6" x14ac:dyDescent="0.2">
      <c r="B470" s="10"/>
      <c r="F470" s="10"/>
    </row>
    <row r="471" spans="2:6" x14ac:dyDescent="0.2">
      <c r="B471" s="10"/>
      <c r="F471" s="10"/>
    </row>
    <row r="472" spans="2:6" x14ac:dyDescent="0.2">
      <c r="B472" s="10"/>
      <c r="F472" s="10"/>
    </row>
    <row r="473" spans="2:6" x14ac:dyDescent="0.2">
      <c r="B473" s="10"/>
      <c r="F473" s="10"/>
    </row>
    <row r="474" spans="2:6" x14ac:dyDescent="0.2">
      <c r="B474" s="10"/>
      <c r="F474" s="10"/>
    </row>
    <row r="475" spans="2:6" x14ac:dyDescent="0.2">
      <c r="B475" s="10"/>
      <c r="F475" s="10"/>
    </row>
    <row r="476" spans="2:6" x14ac:dyDescent="0.2">
      <c r="B476" s="10"/>
      <c r="F476" s="10"/>
    </row>
    <row r="477" spans="2:6" x14ac:dyDescent="0.2">
      <c r="B477" s="10"/>
      <c r="F477" s="10"/>
    </row>
    <row r="478" spans="2:6" x14ac:dyDescent="0.2">
      <c r="B478" s="10"/>
      <c r="F478" s="10"/>
    </row>
    <row r="479" spans="2:6" x14ac:dyDescent="0.2">
      <c r="B479" s="10"/>
      <c r="F479" s="10"/>
    </row>
    <row r="480" spans="2:6" x14ac:dyDescent="0.2">
      <c r="B480" s="10"/>
      <c r="F480" s="10"/>
    </row>
    <row r="481" spans="2:6" x14ac:dyDescent="0.2">
      <c r="B481" s="10"/>
      <c r="F481" s="10"/>
    </row>
    <row r="482" spans="2:6" x14ac:dyDescent="0.2">
      <c r="B482" s="10"/>
      <c r="F482" s="10"/>
    </row>
    <row r="483" spans="2:6" x14ac:dyDescent="0.2">
      <c r="B483" s="10"/>
      <c r="F483" s="10"/>
    </row>
    <row r="484" spans="2:6" x14ac:dyDescent="0.2">
      <c r="B484" s="10"/>
      <c r="F484" s="10"/>
    </row>
    <row r="485" spans="2:6" x14ac:dyDescent="0.2">
      <c r="B485" s="10"/>
      <c r="F485" s="10"/>
    </row>
    <row r="486" spans="2:6" x14ac:dyDescent="0.2">
      <c r="B486" s="10"/>
      <c r="F486" s="10"/>
    </row>
    <row r="487" spans="2:6" x14ac:dyDescent="0.2">
      <c r="B487" s="10"/>
      <c r="F487" s="10"/>
    </row>
    <row r="488" spans="2:6" x14ac:dyDescent="0.2">
      <c r="B488" s="10"/>
      <c r="F488" s="10"/>
    </row>
    <row r="489" spans="2:6" x14ac:dyDescent="0.2">
      <c r="B489" s="10"/>
      <c r="F489" s="10"/>
    </row>
    <row r="490" spans="2:6" x14ac:dyDescent="0.2">
      <c r="B490" s="10"/>
      <c r="F490" s="10"/>
    </row>
    <row r="491" spans="2:6" x14ac:dyDescent="0.2">
      <c r="B491" s="10"/>
      <c r="F491" s="10"/>
    </row>
    <row r="492" spans="2:6" x14ac:dyDescent="0.2">
      <c r="B492" s="10"/>
      <c r="F492" s="10"/>
    </row>
    <row r="493" spans="2:6" x14ac:dyDescent="0.2">
      <c r="B493" s="10"/>
      <c r="F493" s="10"/>
    </row>
    <row r="494" spans="2:6" x14ac:dyDescent="0.2">
      <c r="B494" s="10"/>
      <c r="F494" s="10"/>
    </row>
    <row r="495" spans="2:6" x14ac:dyDescent="0.2">
      <c r="B495" s="10"/>
      <c r="F495" s="10"/>
    </row>
    <row r="496" spans="2:6" x14ac:dyDescent="0.2">
      <c r="B496" s="10"/>
      <c r="F496" s="10"/>
    </row>
    <row r="497" spans="2:6" x14ac:dyDescent="0.2">
      <c r="B497" s="10"/>
      <c r="F497" s="10"/>
    </row>
    <row r="498" spans="2:6" x14ac:dyDescent="0.2">
      <c r="B498" s="10"/>
      <c r="F498" s="10"/>
    </row>
    <row r="499" spans="2:6" x14ac:dyDescent="0.2">
      <c r="B499" s="10"/>
      <c r="F499" s="10"/>
    </row>
    <row r="500" spans="2:6" x14ac:dyDescent="0.2">
      <c r="B500" s="10"/>
      <c r="F500" s="10"/>
    </row>
    <row r="501" spans="2:6" x14ac:dyDescent="0.2">
      <c r="B501" s="10"/>
      <c r="F501" s="10"/>
    </row>
    <row r="502" spans="2:6" x14ac:dyDescent="0.2">
      <c r="B502" s="10"/>
      <c r="F502" s="10"/>
    </row>
    <row r="503" spans="2:6" x14ac:dyDescent="0.2">
      <c r="B503" s="10"/>
      <c r="F503" s="10"/>
    </row>
    <row r="504" spans="2:6" x14ac:dyDescent="0.2">
      <c r="B504" s="10"/>
      <c r="F504" s="10"/>
    </row>
    <row r="505" spans="2:6" x14ac:dyDescent="0.2">
      <c r="B505" s="10"/>
      <c r="F505" s="10"/>
    </row>
    <row r="506" spans="2:6" x14ac:dyDescent="0.2">
      <c r="B506" s="10"/>
      <c r="F506" s="10"/>
    </row>
    <row r="507" spans="2:6" x14ac:dyDescent="0.2">
      <c r="B507" s="10"/>
      <c r="F507" s="10"/>
    </row>
    <row r="508" spans="2:6" x14ac:dyDescent="0.2">
      <c r="B508" s="10"/>
      <c r="F508" s="10"/>
    </row>
    <row r="509" spans="2:6" x14ac:dyDescent="0.2">
      <c r="B509" s="10"/>
      <c r="F509" s="10"/>
    </row>
    <row r="510" spans="2:6" x14ac:dyDescent="0.2">
      <c r="B510" s="10"/>
      <c r="F510" s="10"/>
    </row>
    <row r="511" spans="2:6" x14ac:dyDescent="0.2">
      <c r="B511" s="10"/>
      <c r="F511" s="10"/>
    </row>
    <row r="512" spans="2:6" x14ac:dyDescent="0.2">
      <c r="B512" s="10"/>
      <c r="F512" s="10"/>
    </row>
    <row r="513" spans="2:6" x14ac:dyDescent="0.2">
      <c r="B513" s="10"/>
      <c r="F513" s="10"/>
    </row>
    <row r="514" spans="2:6" x14ac:dyDescent="0.2">
      <c r="B514" s="10"/>
      <c r="F514" s="10"/>
    </row>
    <row r="515" spans="2:6" x14ac:dyDescent="0.2">
      <c r="B515" s="10"/>
      <c r="F515" s="10"/>
    </row>
    <row r="516" spans="2:6" x14ac:dyDescent="0.2">
      <c r="B516" s="10"/>
      <c r="F516" s="10"/>
    </row>
    <row r="517" spans="2:6" x14ac:dyDescent="0.2">
      <c r="B517" s="10"/>
      <c r="F517" s="10"/>
    </row>
    <row r="518" spans="2:6" x14ac:dyDescent="0.2">
      <c r="B518" s="10"/>
      <c r="F518" s="10"/>
    </row>
    <row r="519" spans="2:6" x14ac:dyDescent="0.2">
      <c r="B519" s="10"/>
      <c r="F519" s="10"/>
    </row>
    <row r="520" spans="2:6" x14ac:dyDescent="0.2">
      <c r="B520" s="10"/>
      <c r="F520" s="10"/>
    </row>
    <row r="521" spans="2:6" x14ac:dyDescent="0.2">
      <c r="B521" s="10"/>
      <c r="F521" s="10"/>
    </row>
    <row r="522" spans="2:6" x14ac:dyDescent="0.2">
      <c r="B522" s="10"/>
      <c r="F522" s="10"/>
    </row>
    <row r="523" spans="2:6" x14ac:dyDescent="0.2">
      <c r="B523" s="10"/>
      <c r="F523" s="10"/>
    </row>
    <row r="524" spans="2:6" x14ac:dyDescent="0.2">
      <c r="B524" s="10"/>
      <c r="F524" s="10"/>
    </row>
    <row r="525" spans="2:6" x14ac:dyDescent="0.2">
      <c r="B525" s="10"/>
      <c r="F525" s="10"/>
    </row>
    <row r="526" spans="2:6" x14ac:dyDescent="0.2">
      <c r="B526" s="10"/>
      <c r="F526" s="10"/>
    </row>
    <row r="527" spans="2:6" x14ac:dyDescent="0.2">
      <c r="B527" s="10"/>
      <c r="F527" s="10"/>
    </row>
    <row r="528" spans="2:6" x14ac:dyDescent="0.2">
      <c r="B528" s="10"/>
      <c r="F528" s="10"/>
    </row>
    <row r="529" spans="2:6" x14ac:dyDescent="0.2">
      <c r="B529" s="10"/>
      <c r="F529" s="10"/>
    </row>
    <row r="530" spans="2:6" x14ac:dyDescent="0.2">
      <c r="B530" s="10"/>
      <c r="F530" s="10"/>
    </row>
    <row r="531" spans="2:6" x14ac:dyDescent="0.2">
      <c r="B531" s="10"/>
      <c r="F531" s="10"/>
    </row>
    <row r="532" spans="2:6" x14ac:dyDescent="0.2">
      <c r="B532" s="10"/>
      <c r="F532" s="10"/>
    </row>
    <row r="533" spans="2:6" x14ac:dyDescent="0.2">
      <c r="B533" s="10"/>
      <c r="F533" s="10"/>
    </row>
    <row r="534" spans="2:6" x14ac:dyDescent="0.2">
      <c r="B534" s="10"/>
      <c r="F534" s="10"/>
    </row>
    <row r="535" spans="2:6" x14ac:dyDescent="0.2">
      <c r="B535" s="10"/>
      <c r="F535" s="10"/>
    </row>
    <row r="536" spans="2:6" x14ac:dyDescent="0.2">
      <c r="B536" s="10"/>
      <c r="F536" s="10"/>
    </row>
    <row r="537" spans="2:6" x14ac:dyDescent="0.2">
      <c r="B537" s="10"/>
      <c r="F537" s="10"/>
    </row>
    <row r="538" spans="2:6" x14ac:dyDescent="0.2">
      <c r="B538" s="10"/>
      <c r="F538" s="10"/>
    </row>
    <row r="539" spans="2:6" x14ac:dyDescent="0.2">
      <c r="B539" s="10"/>
      <c r="F539" s="10"/>
    </row>
    <row r="540" spans="2:6" x14ac:dyDescent="0.2">
      <c r="B540" s="10"/>
      <c r="F540" s="10"/>
    </row>
    <row r="541" spans="2:6" x14ac:dyDescent="0.2">
      <c r="B541" s="10"/>
      <c r="F541" s="10"/>
    </row>
    <row r="542" spans="2:6" x14ac:dyDescent="0.2">
      <c r="B542" s="10"/>
      <c r="F542" s="10"/>
    </row>
    <row r="543" spans="2:6" x14ac:dyDescent="0.2">
      <c r="B543" s="10"/>
      <c r="F543" s="10"/>
    </row>
    <row r="544" spans="2:6" x14ac:dyDescent="0.2">
      <c r="B544" s="10"/>
      <c r="F544" s="10"/>
    </row>
    <row r="545" spans="2:6" x14ac:dyDescent="0.2">
      <c r="B545" s="10"/>
      <c r="F545" s="10"/>
    </row>
    <row r="546" spans="2:6" x14ac:dyDescent="0.2">
      <c r="B546" s="10"/>
      <c r="F546" s="10"/>
    </row>
    <row r="547" spans="2:6" x14ac:dyDescent="0.2">
      <c r="B547" s="10"/>
      <c r="F547" s="10"/>
    </row>
    <row r="548" spans="2:6" x14ac:dyDescent="0.2">
      <c r="B548" s="10"/>
      <c r="F548" s="10"/>
    </row>
    <row r="549" spans="2:6" x14ac:dyDescent="0.2">
      <c r="B549" s="10"/>
      <c r="F549" s="10"/>
    </row>
    <row r="550" spans="2:6" x14ac:dyDescent="0.2">
      <c r="B550" s="10"/>
      <c r="F550" s="10"/>
    </row>
    <row r="551" spans="2:6" x14ac:dyDescent="0.2">
      <c r="B551" s="10"/>
      <c r="F551" s="10"/>
    </row>
    <row r="552" spans="2:6" x14ac:dyDescent="0.2">
      <c r="B552" s="10"/>
      <c r="F552" s="10"/>
    </row>
    <row r="553" spans="2:6" x14ac:dyDescent="0.2">
      <c r="B553" s="10"/>
      <c r="F553" s="10"/>
    </row>
    <row r="554" spans="2:6" x14ac:dyDescent="0.2">
      <c r="B554" s="10"/>
      <c r="F554" s="10"/>
    </row>
    <row r="555" spans="2:6" x14ac:dyDescent="0.2">
      <c r="B555" s="10"/>
      <c r="F555" s="10"/>
    </row>
    <row r="556" spans="2:6" x14ac:dyDescent="0.2">
      <c r="B556" s="10"/>
      <c r="F556" s="10"/>
    </row>
    <row r="557" spans="2:6" x14ac:dyDescent="0.2">
      <c r="B557" s="10"/>
      <c r="F557" s="10"/>
    </row>
    <row r="558" spans="2:6" x14ac:dyDescent="0.2">
      <c r="B558" s="10"/>
      <c r="F558" s="10"/>
    </row>
    <row r="559" spans="2:6" x14ac:dyDescent="0.2">
      <c r="B559" s="10"/>
      <c r="F559" s="10"/>
    </row>
    <row r="560" spans="2:6" x14ac:dyDescent="0.2">
      <c r="B560" s="10"/>
      <c r="F560" s="10"/>
    </row>
    <row r="561" spans="2:6" x14ac:dyDescent="0.2">
      <c r="B561" s="10"/>
      <c r="F561" s="10"/>
    </row>
    <row r="562" spans="2:6" x14ac:dyDescent="0.2">
      <c r="B562" s="10"/>
      <c r="F562" s="10"/>
    </row>
    <row r="563" spans="2:6" x14ac:dyDescent="0.2">
      <c r="B563" s="10"/>
      <c r="F563" s="10"/>
    </row>
    <row r="564" spans="2:6" x14ac:dyDescent="0.2">
      <c r="B564" s="10"/>
      <c r="F564" s="10"/>
    </row>
    <row r="565" spans="2:6" x14ac:dyDescent="0.2">
      <c r="B565" s="10"/>
      <c r="F565" s="10"/>
    </row>
    <row r="566" spans="2:6" x14ac:dyDescent="0.2">
      <c r="B566" s="10"/>
      <c r="F566" s="10"/>
    </row>
    <row r="567" spans="2:6" x14ac:dyDescent="0.2">
      <c r="B567" s="10"/>
      <c r="F567" s="10"/>
    </row>
    <row r="568" spans="2:6" x14ac:dyDescent="0.2">
      <c r="B568" s="10"/>
      <c r="F568" s="10"/>
    </row>
    <row r="569" spans="2:6" x14ac:dyDescent="0.2">
      <c r="B569" s="10"/>
      <c r="F569" s="10"/>
    </row>
    <row r="570" spans="2:6" x14ac:dyDescent="0.2">
      <c r="B570" s="10"/>
      <c r="F570" s="10"/>
    </row>
    <row r="571" spans="2:6" x14ac:dyDescent="0.2">
      <c r="B571" s="10"/>
      <c r="F571" s="10"/>
    </row>
    <row r="572" spans="2:6" x14ac:dyDescent="0.2">
      <c r="B572" s="10"/>
      <c r="F572" s="10"/>
    </row>
    <row r="573" spans="2:6" x14ac:dyDescent="0.2">
      <c r="B573" s="10"/>
      <c r="F573" s="10"/>
    </row>
    <row r="574" spans="2:6" x14ac:dyDescent="0.2">
      <c r="B574" s="10"/>
      <c r="F574" s="10"/>
    </row>
    <row r="575" spans="2:6" x14ac:dyDescent="0.2">
      <c r="B575" s="10"/>
      <c r="F575" s="10"/>
    </row>
    <row r="576" spans="2:6" x14ac:dyDescent="0.2">
      <c r="B576" s="10"/>
      <c r="F576" s="10"/>
    </row>
    <row r="577" spans="2:6" x14ac:dyDescent="0.2">
      <c r="B577" s="10"/>
      <c r="F577" s="10"/>
    </row>
    <row r="578" spans="2:6" x14ac:dyDescent="0.2">
      <c r="B578" s="10"/>
      <c r="F578" s="10"/>
    </row>
    <row r="579" spans="2:6" x14ac:dyDescent="0.2">
      <c r="B579" s="10"/>
      <c r="F579" s="10"/>
    </row>
    <row r="580" spans="2:6" x14ac:dyDescent="0.2">
      <c r="B580" s="10"/>
      <c r="F580" s="10"/>
    </row>
    <row r="581" spans="2:6" x14ac:dyDescent="0.2">
      <c r="B581" s="10"/>
      <c r="F581" s="10"/>
    </row>
    <row r="582" spans="2:6" x14ac:dyDescent="0.2">
      <c r="B582" s="10"/>
      <c r="F582" s="10"/>
    </row>
    <row r="583" spans="2:6" x14ac:dyDescent="0.2">
      <c r="B583" s="10"/>
      <c r="F583" s="10"/>
    </row>
    <row r="584" spans="2:6" x14ac:dyDescent="0.2">
      <c r="B584" s="10"/>
      <c r="F584" s="10"/>
    </row>
    <row r="585" spans="2:6" x14ac:dyDescent="0.2">
      <c r="B585" s="10"/>
      <c r="F585" s="10"/>
    </row>
    <row r="586" spans="2:6" x14ac:dyDescent="0.2">
      <c r="B586" s="10"/>
      <c r="F586" s="10"/>
    </row>
    <row r="587" spans="2:6" x14ac:dyDescent="0.2">
      <c r="B587" s="10"/>
      <c r="F587" s="10"/>
    </row>
    <row r="588" spans="2:6" x14ac:dyDescent="0.2">
      <c r="B588" s="10"/>
      <c r="F588" s="10"/>
    </row>
    <row r="589" spans="2:6" x14ac:dyDescent="0.2">
      <c r="B589" s="10"/>
      <c r="F589" s="10"/>
    </row>
    <row r="590" spans="2:6" x14ac:dyDescent="0.2">
      <c r="B590" s="10"/>
      <c r="F590" s="10"/>
    </row>
    <row r="591" spans="2:6" x14ac:dyDescent="0.2">
      <c r="B591" s="10"/>
      <c r="F591" s="10"/>
    </row>
    <row r="592" spans="2:6" x14ac:dyDescent="0.2">
      <c r="B592" s="10"/>
      <c r="F592" s="10"/>
    </row>
    <row r="593" spans="2:6" x14ac:dyDescent="0.2">
      <c r="B593" s="10"/>
      <c r="F593" s="10"/>
    </row>
    <row r="594" spans="2:6" x14ac:dyDescent="0.2">
      <c r="B594" s="10"/>
      <c r="F594" s="10"/>
    </row>
    <row r="595" spans="2:6" x14ac:dyDescent="0.2">
      <c r="B595" s="10"/>
      <c r="F595" s="10"/>
    </row>
    <row r="596" spans="2:6" x14ac:dyDescent="0.2">
      <c r="B596" s="10"/>
      <c r="F596" s="10"/>
    </row>
    <row r="597" spans="2:6" x14ac:dyDescent="0.2">
      <c r="B597" s="10"/>
      <c r="F597" s="10"/>
    </row>
    <row r="598" spans="2:6" x14ac:dyDescent="0.2">
      <c r="B598" s="10"/>
      <c r="F598" s="10"/>
    </row>
    <row r="599" spans="2:6" x14ac:dyDescent="0.2">
      <c r="B599" s="10"/>
      <c r="F599" s="10"/>
    </row>
    <row r="600" spans="2:6" x14ac:dyDescent="0.2">
      <c r="B600" s="10"/>
      <c r="F600" s="10"/>
    </row>
    <row r="601" spans="2:6" x14ac:dyDescent="0.2">
      <c r="B601" s="10"/>
      <c r="F601" s="10"/>
    </row>
    <row r="602" spans="2:6" x14ac:dyDescent="0.2">
      <c r="B602" s="10"/>
      <c r="F602" s="10"/>
    </row>
    <row r="603" spans="2:6" x14ac:dyDescent="0.2">
      <c r="B603" s="10"/>
      <c r="F603" s="10"/>
    </row>
    <row r="604" spans="2:6" x14ac:dyDescent="0.2">
      <c r="B604" s="10"/>
      <c r="F604" s="10"/>
    </row>
    <row r="605" spans="2:6" x14ac:dyDescent="0.2">
      <c r="B605" s="10"/>
      <c r="F605" s="10"/>
    </row>
    <row r="606" spans="2:6" x14ac:dyDescent="0.2">
      <c r="B606" s="10"/>
      <c r="F606" s="10"/>
    </row>
    <row r="607" spans="2:6" x14ac:dyDescent="0.2">
      <c r="B607" s="10"/>
      <c r="F607" s="10"/>
    </row>
    <row r="608" spans="2:6" x14ac:dyDescent="0.2">
      <c r="B608" s="10"/>
      <c r="F608" s="10"/>
    </row>
    <row r="609" spans="2:6" x14ac:dyDescent="0.2">
      <c r="B609" s="10"/>
      <c r="F609" s="10"/>
    </row>
    <row r="610" spans="2:6" x14ac:dyDescent="0.2">
      <c r="B610" s="10"/>
      <c r="F610" s="10"/>
    </row>
    <row r="611" spans="2:6" x14ac:dyDescent="0.2">
      <c r="B611" s="10"/>
      <c r="F611" s="10"/>
    </row>
    <row r="612" spans="2:6" x14ac:dyDescent="0.2">
      <c r="B612" s="10"/>
      <c r="F612" s="10"/>
    </row>
    <row r="613" spans="2:6" x14ac:dyDescent="0.2">
      <c r="B613" s="10"/>
      <c r="F613" s="10"/>
    </row>
    <row r="614" spans="2:6" x14ac:dyDescent="0.2">
      <c r="B614" s="10"/>
      <c r="F614" s="10"/>
    </row>
    <row r="615" spans="2:6" x14ac:dyDescent="0.2">
      <c r="B615" s="10"/>
      <c r="F615" s="10"/>
    </row>
    <row r="616" spans="2:6" x14ac:dyDescent="0.2">
      <c r="B616" s="10"/>
      <c r="F616" s="10"/>
    </row>
    <row r="617" spans="2:6" x14ac:dyDescent="0.2">
      <c r="B617" s="10"/>
      <c r="F617" s="10"/>
    </row>
    <row r="618" spans="2:6" x14ac:dyDescent="0.2">
      <c r="B618" s="10"/>
      <c r="F618" s="10"/>
    </row>
    <row r="619" spans="2:6" x14ac:dyDescent="0.2">
      <c r="B619" s="10"/>
      <c r="F619" s="10"/>
    </row>
    <row r="620" spans="2:6" x14ac:dyDescent="0.2">
      <c r="B620" s="10"/>
      <c r="F620" s="10"/>
    </row>
    <row r="621" spans="2:6" x14ac:dyDescent="0.2">
      <c r="B621" s="10"/>
      <c r="F621" s="10"/>
    </row>
    <row r="622" spans="2:6" x14ac:dyDescent="0.2">
      <c r="B622" s="10"/>
      <c r="F622" s="10"/>
    </row>
    <row r="623" spans="2:6" x14ac:dyDescent="0.2">
      <c r="B623" s="10"/>
      <c r="F623" s="10"/>
    </row>
    <row r="624" spans="2:6" x14ac:dyDescent="0.2">
      <c r="B624" s="10"/>
      <c r="F624" s="10"/>
    </row>
    <row r="625" spans="2:6" x14ac:dyDescent="0.2">
      <c r="B625" s="10"/>
      <c r="F625" s="10"/>
    </row>
    <row r="626" spans="2:6" x14ac:dyDescent="0.2">
      <c r="B626" s="10"/>
      <c r="F626" s="10"/>
    </row>
    <row r="627" spans="2:6" x14ac:dyDescent="0.2">
      <c r="B627" s="10"/>
      <c r="F627" s="10"/>
    </row>
    <row r="628" spans="2:6" x14ac:dyDescent="0.2">
      <c r="B628" s="10"/>
      <c r="F628" s="10"/>
    </row>
    <row r="629" spans="2:6" x14ac:dyDescent="0.2">
      <c r="B629" s="10"/>
      <c r="F629" s="10"/>
    </row>
    <row r="630" spans="2:6" x14ac:dyDescent="0.2">
      <c r="B630" s="10"/>
      <c r="F630" s="10"/>
    </row>
    <row r="631" spans="2:6" x14ac:dyDescent="0.2">
      <c r="B631" s="10"/>
      <c r="F631" s="10"/>
    </row>
    <row r="632" spans="2:6" x14ac:dyDescent="0.2">
      <c r="B632" s="10"/>
      <c r="F632" s="10"/>
    </row>
    <row r="633" spans="2:6" x14ac:dyDescent="0.2">
      <c r="B633" s="10"/>
      <c r="F633" s="10"/>
    </row>
    <row r="634" spans="2:6" x14ac:dyDescent="0.2">
      <c r="B634" s="10"/>
      <c r="F634" s="10"/>
    </row>
    <row r="635" spans="2:6" x14ac:dyDescent="0.2">
      <c r="B635" s="10"/>
      <c r="F635" s="10"/>
    </row>
    <row r="636" spans="2:6" x14ac:dyDescent="0.2">
      <c r="B636" s="10"/>
      <c r="F636" s="10"/>
    </row>
    <row r="637" spans="2:6" x14ac:dyDescent="0.2">
      <c r="B637" s="10"/>
      <c r="F637" s="10"/>
    </row>
    <row r="638" spans="2:6" x14ac:dyDescent="0.2">
      <c r="B638" s="10"/>
      <c r="F638" s="10"/>
    </row>
    <row r="639" spans="2:6" x14ac:dyDescent="0.2">
      <c r="B639" s="10"/>
      <c r="F639" s="10"/>
    </row>
    <row r="640" spans="2:6" x14ac:dyDescent="0.2">
      <c r="B640" s="10"/>
      <c r="F640" s="10"/>
    </row>
    <row r="641" spans="2:6" x14ac:dyDescent="0.2">
      <c r="B641" s="10"/>
      <c r="F641" s="10"/>
    </row>
    <row r="642" spans="2:6" x14ac:dyDescent="0.2">
      <c r="B642" s="10"/>
      <c r="F642" s="10"/>
    </row>
    <row r="643" spans="2:6" x14ac:dyDescent="0.2">
      <c r="B643" s="10"/>
      <c r="F643" s="10"/>
    </row>
    <row r="644" spans="2:6" x14ac:dyDescent="0.2">
      <c r="B644" s="10"/>
      <c r="F644" s="10"/>
    </row>
    <row r="645" spans="2:6" x14ac:dyDescent="0.2">
      <c r="B645" s="10"/>
      <c r="F645" s="10"/>
    </row>
    <row r="646" spans="2:6" x14ac:dyDescent="0.2">
      <c r="B646" s="10"/>
      <c r="F646" s="10"/>
    </row>
    <row r="647" spans="2:6" x14ac:dyDescent="0.2">
      <c r="B647" s="10"/>
      <c r="F647" s="10"/>
    </row>
    <row r="648" spans="2:6" x14ac:dyDescent="0.2">
      <c r="B648" s="10"/>
      <c r="F648" s="10"/>
    </row>
    <row r="649" spans="2:6" x14ac:dyDescent="0.2">
      <c r="B649" s="10"/>
      <c r="F649" s="10"/>
    </row>
    <row r="650" spans="2:6" x14ac:dyDescent="0.2">
      <c r="B650" s="10"/>
      <c r="F650" s="10"/>
    </row>
    <row r="651" spans="2:6" x14ac:dyDescent="0.2">
      <c r="B651" s="10"/>
      <c r="F651" s="10"/>
    </row>
    <row r="652" spans="2:6" x14ac:dyDescent="0.2">
      <c r="B652" s="10"/>
      <c r="F652" s="10"/>
    </row>
    <row r="653" spans="2:6" x14ac:dyDescent="0.2">
      <c r="B653" s="10"/>
      <c r="F653" s="10"/>
    </row>
    <row r="654" spans="2:6" x14ac:dyDescent="0.2">
      <c r="B654" s="10"/>
      <c r="F654" s="10"/>
    </row>
    <row r="655" spans="2:6" x14ac:dyDescent="0.2">
      <c r="B655" s="10"/>
      <c r="F655" s="10"/>
    </row>
    <row r="656" spans="2:6" x14ac:dyDescent="0.2">
      <c r="B656" s="10"/>
      <c r="F656" s="10"/>
    </row>
    <row r="657" spans="2:6" x14ac:dyDescent="0.2">
      <c r="B657" s="10"/>
      <c r="F657" s="10"/>
    </row>
    <row r="658" spans="2:6" x14ac:dyDescent="0.2">
      <c r="B658" s="10"/>
      <c r="F658" s="10"/>
    </row>
    <row r="659" spans="2:6" x14ac:dyDescent="0.2">
      <c r="B659" s="10"/>
      <c r="F659" s="10"/>
    </row>
    <row r="660" spans="2:6" x14ac:dyDescent="0.2">
      <c r="B660" s="10"/>
      <c r="F660" s="10"/>
    </row>
    <row r="661" spans="2:6" x14ac:dyDescent="0.2">
      <c r="B661" s="10"/>
      <c r="F661" s="10"/>
    </row>
    <row r="662" spans="2:6" x14ac:dyDescent="0.2">
      <c r="B662" s="10"/>
      <c r="F662" s="10"/>
    </row>
    <row r="663" spans="2:6" x14ac:dyDescent="0.2">
      <c r="B663" s="10"/>
      <c r="F663" s="10"/>
    </row>
    <row r="664" spans="2:6" x14ac:dyDescent="0.2">
      <c r="B664" s="10"/>
      <c r="F664" s="10"/>
    </row>
    <row r="665" spans="2:6" x14ac:dyDescent="0.2">
      <c r="B665" s="10"/>
      <c r="F665" s="10"/>
    </row>
    <row r="666" spans="2:6" x14ac:dyDescent="0.2">
      <c r="B666" s="10"/>
      <c r="F666" s="10"/>
    </row>
    <row r="667" spans="2:6" x14ac:dyDescent="0.2">
      <c r="B667" s="10"/>
      <c r="F667" s="10"/>
    </row>
    <row r="668" spans="2:6" x14ac:dyDescent="0.2">
      <c r="B668" s="10"/>
      <c r="F668" s="10"/>
    </row>
    <row r="669" spans="2:6" x14ac:dyDescent="0.2">
      <c r="B669" s="10"/>
      <c r="F669" s="10"/>
    </row>
    <row r="670" spans="2:6" x14ac:dyDescent="0.2">
      <c r="B670" s="10"/>
      <c r="F670" s="10"/>
    </row>
    <row r="671" spans="2:6" x14ac:dyDescent="0.2">
      <c r="B671" s="10"/>
      <c r="F671" s="10"/>
    </row>
    <row r="672" spans="2:6" x14ac:dyDescent="0.2">
      <c r="B672" s="10"/>
      <c r="F672" s="10"/>
    </row>
    <row r="673" spans="2:6" x14ac:dyDescent="0.2">
      <c r="B673" s="10"/>
      <c r="F673" s="10"/>
    </row>
    <row r="674" spans="2:6" x14ac:dyDescent="0.2">
      <c r="B674" s="10"/>
      <c r="F674" s="10"/>
    </row>
    <row r="675" spans="2:6" x14ac:dyDescent="0.2">
      <c r="B675" s="10"/>
      <c r="F675" s="10"/>
    </row>
    <row r="676" spans="2:6" x14ac:dyDescent="0.2">
      <c r="B676" s="10"/>
      <c r="F676" s="10"/>
    </row>
    <row r="677" spans="2:6" x14ac:dyDescent="0.2">
      <c r="B677" s="10"/>
      <c r="F677" s="10"/>
    </row>
    <row r="678" spans="2:6" x14ac:dyDescent="0.2">
      <c r="B678" s="10"/>
      <c r="F678" s="10"/>
    </row>
    <row r="679" spans="2:6" x14ac:dyDescent="0.2">
      <c r="B679" s="10"/>
      <c r="F679" s="10"/>
    </row>
    <row r="680" spans="2:6" x14ac:dyDescent="0.2">
      <c r="B680" s="10"/>
      <c r="F680" s="10"/>
    </row>
    <row r="681" spans="2:6" x14ac:dyDescent="0.2">
      <c r="B681" s="10"/>
      <c r="F681" s="10"/>
    </row>
    <row r="682" spans="2:6" x14ac:dyDescent="0.2">
      <c r="B682" s="10"/>
      <c r="F682" s="10"/>
    </row>
    <row r="683" spans="2:6" x14ac:dyDescent="0.2">
      <c r="B683" s="10"/>
      <c r="F683" s="10"/>
    </row>
    <row r="684" spans="2:6" x14ac:dyDescent="0.2">
      <c r="B684" s="10"/>
      <c r="F684" s="10"/>
    </row>
    <row r="685" spans="2:6" x14ac:dyDescent="0.2">
      <c r="B685" s="10"/>
      <c r="F685" s="10"/>
    </row>
    <row r="686" spans="2:6" x14ac:dyDescent="0.2">
      <c r="B686" s="10"/>
      <c r="F686" s="10"/>
    </row>
    <row r="687" spans="2:6" x14ac:dyDescent="0.2">
      <c r="B687" s="10"/>
      <c r="F687" s="10"/>
    </row>
    <row r="688" spans="2:6" x14ac:dyDescent="0.2">
      <c r="B688" s="10"/>
      <c r="F688" s="10"/>
    </row>
    <row r="689" spans="2:6" x14ac:dyDescent="0.2">
      <c r="B689" s="10"/>
      <c r="F689" s="10"/>
    </row>
    <row r="690" spans="2:6" x14ac:dyDescent="0.2">
      <c r="B690" s="10"/>
      <c r="F690" s="10"/>
    </row>
    <row r="691" spans="2:6" x14ac:dyDescent="0.2">
      <c r="B691" s="10"/>
      <c r="F691" s="10"/>
    </row>
    <row r="692" spans="2:6" x14ac:dyDescent="0.2">
      <c r="B692" s="10"/>
      <c r="F692" s="10"/>
    </row>
    <row r="693" spans="2:6" x14ac:dyDescent="0.2">
      <c r="B693" s="10"/>
      <c r="F693" s="10"/>
    </row>
    <row r="694" spans="2:6" x14ac:dyDescent="0.2">
      <c r="B694" s="10"/>
      <c r="F694" s="10"/>
    </row>
    <row r="695" spans="2:6" x14ac:dyDescent="0.2">
      <c r="B695" s="10"/>
      <c r="F695" s="10"/>
    </row>
    <row r="696" spans="2:6" x14ac:dyDescent="0.2">
      <c r="B696" s="10"/>
      <c r="F696" s="10"/>
    </row>
    <row r="697" spans="2:6" x14ac:dyDescent="0.2">
      <c r="B697" s="10"/>
      <c r="F697" s="10"/>
    </row>
    <row r="698" spans="2:6" x14ac:dyDescent="0.2">
      <c r="B698" s="10"/>
      <c r="F698" s="10"/>
    </row>
    <row r="699" spans="2:6" x14ac:dyDescent="0.2">
      <c r="B699" s="10"/>
      <c r="F699" s="10"/>
    </row>
    <row r="700" spans="2:6" x14ac:dyDescent="0.2">
      <c r="B700" s="10"/>
      <c r="F700" s="10"/>
    </row>
    <row r="701" spans="2:6" x14ac:dyDescent="0.2">
      <c r="B701" s="10"/>
      <c r="F701" s="10"/>
    </row>
    <row r="702" spans="2:6" x14ac:dyDescent="0.2">
      <c r="B702" s="10"/>
      <c r="F702" s="10"/>
    </row>
    <row r="703" spans="2:6" x14ac:dyDescent="0.2">
      <c r="B703" s="10"/>
      <c r="F703" s="10"/>
    </row>
    <row r="704" spans="2:6" x14ac:dyDescent="0.2">
      <c r="B704" s="10"/>
      <c r="F704" s="10"/>
    </row>
    <row r="705" spans="2:6" x14ac:dyDescent="0.2">
      <c r="B705" s="10"/>
      <c r="F705" s="10"/>
    </row>
    <row r="706" spans="2:6" x14ac:dyDescent="0.2">
      <c r="B706" s="10"/>
      <c r="F706" s="10"/>
    </row>
    <row r="707" spans="2:6" x14ac:dyDescent="0.2">
      <c r="B707" s="10"/>
      <c r="F707" s="10"/>
    </row>
    <row r="708" spans="2:6" x14ac:dyDescent="0.2">
      <c r="B708" s="10"/>
      <c r="F708" s="10"/>
    </row>
    <row r="709" spans="2:6" x14ac:dyDescent="0.2">
      <c r="B709" s="10"/>
      <c r="F709" s="10"/>
    </row>
    <row r="710" spans="2:6" x14ac:dyDescent="0.2">
      <c r="B710" s="10"/>
      <c r="F710" s="10"/>
    </row>
    <row r="711" spans="2:6" x14ac:dyDescent="0.2">
      <c r="B711" s="10"/>
      <c r="F711" s="10"/>
    </row>
    <row r="712" spans="2:6" x14ac:dyDescent="0.2">
      <c r="B712" s="10"/>
      <c r="F712" s="10"/>
    </row>
    <row r="713" spans="2:6" x14ac:dyDescent="0.2">
      <c r="B713" s="10"/>
      <c r="F713" s="10"/>
    </row>
    <row r="714" spans="2:6" x14ac:dyDescent="0.2">
      <c r="B714" s="10"/>
      <c r="F714" s="10"/>
    </row>
    <row r="715" spans="2:6" x14ac:dyDescent="0.2">
      <c r="B715" s="10"/>
      <c r="F715" s="10"/>
    </row>
    <row r="716" spans="2:6" x14ac:dyDescent="0.2">
      <c r="B716" s="10"/>
      <c r="F716" s="10"/>
    </row>
    <row r="717" spans="2:6" x14ac:dyDescent="0.2">
      <c r="B717" s="10"/>
      <c r="F717" s="10"/>
    </row>
    <row r="718" spans="2:6" x14ac:dyDescent="0.2">
      <c r="B718" s="10"/>
      <c r="F718" s="10"/>
    </row>
    <row r="719" spans="2:6" x14ac:dyDescent="0.2">
      <c r="B719" s="10"/>
      <c r="F719" s="10"/>
    </row>
    <row r="720" spans="2:6" x14ac:dyDescent="0.2">
      <c r="B720" s="10"/>
      <c r="F720" s="10"/>
    </row>
    <row r="721" spans="2:6" x14ac:dyDescent="0.2">
      <c r="B721" s="10"/>
      <c r="F721" s="10"/>
    </row>
    <row r="722" spans="2:6" x14ac:dyDescent="0.2">
      <c r="B722" s="10"/>
      <c r="F722" s="10"/>
    </row>
    <row r="723" spans="2:6" x14ac:dyDescent="0.2">
      <c r="B723" s="10"/>
      <c r="F723" s="10"/>
    </row>
    <row r="724" spans="2:6" x14ac:dyDescent="0.2">
      <c r="B724" s="10"/>
      <c r="F724" s="10"/>
    </row>
    <row r="725" spans="2:6" x14ac:dyDescent="0.2">
      <c r="B725" s="10"/>
      <c r="F725" s="10"/>
    </row>
    <row r="726" spans="2:6" x14ac:dyDescent="0.2">
      <c r="B726" s="10"/>
      <c r="F726" s="10"/>
    </row>
    <row r="727" spans="2:6" x14ac:dyDescent="0.2">
      <c r="B727" s="10"/>
      <c r="F727" s="10"/>
    </row>
    <row r="728" spans="2:6" x14ac:dyDescent="0.2">
      <c r="B728" s="10"/>
      <c r="F728" s="10"/>
    </row>
    <row r="729" spans="2:6" x14ac:dyDescent="0.2">
      <c r="B729" s="10"/>
      <c r="F729" s="10"/>
    </row>
    <row r="730" spans="2:6" x14ac:dyDescent="0.2">
      <c r="B730" s="10"/>
      <c r="F730" s="10"/>
    </row>
    <row r="731" spans="2:6" x14ac:dyDescent="0.2">
      <c r="B731" s="10"/>
      <c r="F731" s="10"/>
    </row>
    <row r="732" spans="2:6" x14ac:dyDescent="0.2">
      <c r="B732" s="10"/>
      <c r="F732" s="10"/>
    </row>
    <row r="733" spans="2:6" x14ac:dyDescent="0.2">
      <c r="B733" s="10"/>
      <c r="F733" s="10"/>
    </row>
    <row r="734" spans="2:6" x14ac:dyDescent="0.2">
      <c r="B734" s="10"/>
      <c r="F734" s="10"/>
    </row>
    <row r="735" spans="2:6" x14ac:dyDescent="0.2">
      <c r="B735" s="10"/>
      <c r="F735" s="10"/>
    </row>
    <row r="736" spans="2:6" x14ac:dyDescent="0.2">
      <c r="B736" s="10"/>
      <c r="F736" s="10"/>
    </row>
    <row r="737" spans="2:6" x14ac:dyDescent="0.2">
      <c r="B737" s="10"/>
      <c r="F737" s="10"/>
    </row>
    <row r="738" spans="2:6" x14ac:dyDescent="0.2">
      <c r="B738" s="10"/>
      <c r="F738" s="10"/>
    </row>
    <row r="739" spans="2:6" x14ac:dyDescent="0.2">
      <c r="B739" s="10"/>
      <c r="F739" s="10"/>
    </row>
    <row r="740" spans="2:6" x14ac:dyDescent="0.2">
      <c r="B740" s="10"/>
      <c r="F740" s="10"/>
    </row>
    <row r="741" spans="2:6" x14ac:dyDescent="0.2">
      <c r="B741" s="10"/>
      <c r="F741" s="10"/>
    </row>
    <row r="742" spans="2:6" x14ac:dyDescent="0.2">
      <c r="B742" s="10"/>
      <c r="F742" s="10"/>
    </row>
    <row r="743" spans="2:6" x14ac:dyDescent="0.2">
      <c r="B743" s="10"/>
      <c r="F743" s="10"/>
    </row>
    <row r="744" spans="2:6" x14ac:dyDescent="0.2">
      <c r="B744" s="10"/>
      <c r="F744" s="10"/>
    </row>
    <row r="745" spans="2:6" x14ac:dyDescent="0.2">
      <c r="B745" s="10"/>
      <c r="F745" s="10"/>
    </row>
    <row r="746" spans="2:6" x14ac:dyDescent="0.2">
      <c r="B746" s="10"/>
      <c r="F746" s="10"/>
    </row>
    <row r="747" spans="2:6" x14ac:dyDescent="0.2">
      <c r="B747" s="10"/>
      <c r="F747" s="10"/>
    </row>
    <row r="748" spans="2:6" x14ac:dyDescent="0.2">
      <c r="B748" s="10"/>
      <c r="F748" s="10"/>
    </row>
    <row r="749" spans="2:6" x14ac:dyDescent="0.2">
      <c r="B749" s="10"/>
      <c r="F749" s="10"/>
    </row>
    <row r="750" spans="2:6" x14ac:dyDescent="0.2">
      <c r="B750" s="10"/>
      <c r="F750" s="10"/>
    </row>
    <row r="751" spans="2:6" x14ac:dyDescent="0.2">
      <c r="B751" s="10"/>
      <c r="F751" s="10"/>
    </row>
    <row r="752" spans="2:6" x14ac:dyDescent="0.2">
      <c r="B752" s="10"/>
      <c r="F752" s="10"/>
    </row>
    <row r="753" spans="2:6" x14ac:dyDescent="0.2">
      <c r="B753" s="10"/>
      <c r="F753" s="10"/>
    </row>
    <row r="754" spans="2:6" x14ac:dyDescent="0.2">
      <c r="B754" s="10"/>
      <c r="F754" s="10"/>
    </row>
    <row r="755" spans="2:6" x14ac:dyDescent="0.2">
      <c r="B755" s="10"/>
      <c r="F755" s="10"/>
    </row>
    <row r="756" spans="2:6" x14ac:dyDescent="0.2">
      <c r="B756" s="10"/>
      <c r="F756" s="10"/>
    </row>
    <row r="757" spans="2:6" x14ac:dyDescent="0.2">
      <c r="B757" s="10"/>
      <c r="F757" s="10"/>
    </row>
    <row r="758" spans="2:6" x14ac:dyDescent="0.2">
      <c r="B758" s="10"/>
      <c r="F758" s="10"/>
    </row>
    <row r="759" spans="2:6" x14ac:dyDescent="0.2">
      <c r="B759" s="10"/>
      <c r="F759" s="10"/>
    </row>
    <row r="760" spans="2:6" x14ac:dyDescent="0.2">
      <c r="B760" s="10"/>
      <c r="F760" s="10"/>
    </row>
    <row r="761" spans="2:6" x14ac:dyDescent="0.2">
      <c r="B761" s="10"/>
      <c r="F761" s="10"/>
    </row>
    <row r="762" spans="2:6" x14ac:dyDescent="0.2">
      <c r="B762" s="10"/>
      <c r="F762" s="10"/>
    </row>
    <row r="763" spans="2:6" x14ac:dyDescent="0.2">
      <c r="B763" s="10"/>
      <c r="F763" s="10"/>
    </row>
    <row r="764" spans="2:6" x14ac:dyDescent="0.2">
      <c r="B764" s="10"/>
      <c r="F764" s="10"/>
    </row>
    <row r="765" spans="2:6" x14ac:dyDescent="0.2">
      <c r="B765" s="10"/>
      <c r="F765" s="10"/>
    </row>
    <row r="766" spans="2:6" x14ac:dyDescent="0.2">
      <c r="B766" s="10"/>
      <c r="F766" s="10"/>
    </row>
    <row r="767" spans="2:6" x14ac:dyDescent="0.2">
      <c r="B767" s="10"/>
      <c r="F767" s="10"/>
    </row>
    <row r="768" spans="2:6" x14ac:dyDescent="0.2">
      <c r="B768" s="10"/>
      <c r="F768" s="10"/>
    </row>
    <row r="769" spans="2:6" x14ac:dyDescent="0.2">
      <c r="B769" s="10"/>
      <c r="F769" s="10"/>
    </row>
    <row r="770" spans="2:6" x14ac:dyDescent="0.2">
      <c r="B770" s="10"/>
      <c r="F770" s="10"/>
    </row>
    <row r="771" spans="2:6" x14ac:dyDescent="0.2">
      <c r="B771" s="10"/>
      <c r="F771" s="10"/>
    </row>
    <row r="772" spans="2:6" x14ac:dyDescent="0.2">
      <c r="B772" s="10"/>
      <c r="F772" s="10"/>
    </row>
    <row r="773" spans="2:6" x14ac:dyDescent="0.2">
      <c r="B773" s="10"/>
      <c r="F773" s="10"/>
    </row>
    <row r="774" spans="2:6" x14ac:dyDescent="0.2">
      <c r="B774" s="10"/>
      <c r="F774" s="10"/>
    </row>
    <row r="775" spans="2:6" x14ac:dyDescent="0.2">
      <c r="B775" s="10"/>
      <c r="F775" s="10"/>
    </row>
    <row r="776" spans="2:6" x14ac:dyDescent="0.2">
      <c r="B776" s="10"/>
      <c r="F776" s="10"/>
    </row>
    <row r="777" spans="2:6" x14ac:dyDescent="0.2">
      <c r="B777" s="10"/>
      <c r="F777" s="10"/>
    </row>
    <row r="778" spans="2:6" x14ac:dyDescent="0.2">
      <c r="B778" s="10"/>
      <c r="F778" s="10"/>
    </row>
    <row r="779" spans="2:6" x14ac:dyDescent="0.2">
      <c r="B779" s="10"/>
      <c r="F779" s="10"/>
    </row>
    <row r="780" spans="2:6" x14ac:dyDescent="0.2">
      <c r="B780" s="10"/>
      <c r="F780" s="10"/>
    </row>
    <row r="781" spans="2:6" x14ac:dyDescent="0.2">
      <c r="B781" s="10"/>
      <c r="F781" s="10"/>
    </row>
    <row r="782" spans="2:6" x14ac:dyDescent="0.2">
      <c r="B782" s="10"/>
      <c r="F782" s="10"/>
    </row>
    <row r="783" spans="2:6" x14ac:dyDescent="0.2">
      <c r="B783" s="10"/>
      <c r="F783" s="10"/>
    </row>
    <row r="784" spans="2:6" x14ac:dyDescent="0.2">
      <c r="B784" s="10"/>
      <c r="F784" s="10"/>
    </row>
    <row r="785" spans="2:6" x14ac:dyDescent="0.2">
      <c r="B785" s="10"/>
      <c r="F785" s="10"/>
    </row>
    <row r="786" spans="2:6" x14ac:dyDescent="0.2">
      <c r="B786" s="10"/>
      <c r="F786" s="10"/>
    </row>
    <row r="787" spans="2:6" x14ac:dyDescent="0.2">
      <c r="B787" s="10"/>
      <c r="F787" s="10"/>
    </row>
    <row r="788" spans="2:6" x14ac:dyDescent="0.2">
      <c r="B788" s="10"/>
      <c r="F788" s="10"/>
    </row>
    <row r="789" spans="2:6" x14ac:dyDescent="0.2">
      <c r="B789" s="10"/>
      <c r="F789" s="10"/>
    </row>
    <row r="790" spans="2:6" x14ac:dyDescent="0.2">
      <c r="B790" s="10"/>
      <c r="F790" s="10"/>
    </row>
    <row r="791" spans="2:6" x14ac:dyDescent="0.2">
      <c r="B791" s="10"/>
      <c r="F791" s="10"/>
    </row>
    <row r="792" spans="2:6" x14ac:dyDescent="0.2">
      <c r="B792" s="10"/>
      <c r="F792" s="10"/>
    </row>
    <row r="793" spans="2:6" x14ac:dyDescent="0.2">
      <c r="B793" s="10"/>
      <c r="F793" s="10"/>
    </row>
    <row r="794" spans="2:6" x14ac:dyDescent="0.2">
      <c r="B794" s="10"/>
      <c r="F794" s="10"/>
    </row>
    <row r="795" spans="2:6" x14ac:dyDescent="0.2">
      <c r="B795" s="10"/>
      <c r="F795" s="10"/>
    </row>
    <row r="796" spans="2:6" x14ac:dyDescent="0.2">
      <c r="B796" s="10"/>
      <c r="F796" s="10"/>
    </row>
    <row r="797" spans="2:6" x14ac:dyDescent="0.2">
      <c r="B797" s="10"/>
      <c r="F797" s="10"/>
    </row>
    <row r="798" spans="2:6" x14ac:dyDescent="0.2">
      <c r="B798" s="10"/>
      <c r="F798" s="10"/>
    </row>
    <row r="799" spans="2:6" x14ac:dyDescent="0.2">
      <c r="B799" s="10"/>
      <c r="F799" s="10"/>
    </row>
    <row r="800" spans="2:6" x14ac:dyDescent="0.2">
      <c r="B800" s="10"/>
      <c r="F800" s="10"/>
    </row>
    <row r="801" spans="2:6" x14ac:dyDescent="0.2">
      <c r="B801" s="10"/>
      <c r="F801" s="10"/>
    </row>
    <row r="802" spans="2:6" x14ac:dyDescent="0.2">
      <c r="B802" s="10"/>
      <c r="F802" s="10"/>
    </row>
    <row r="803" spans="2:6" x14ac:dyDescent="0.2">
      <c r="B803" s="10"/>
      <c r="F803" s="10"/>
    </row>
    <row r="804" spans="2:6" x14ac:dyDescent="0.2">
      <c r="B804" s="10"/>
      <c r="F804" s="10"/>
    </row>
    <row r="805" spans="2:6" x14ac:dyDescent="0.2">
      <c r="B805" s="10"/>
      <c r="F805" s="10"/>
    </row>
    <row r="806" spans="2:6" x14ac:dyDescent="0.2">
      <c r="B806" s="10"/>
      <c r="F806" s="10"/>
    </row>
    <row r="807" spans="2:6" x14ac:dyDescent="0.2">
      <c r="B807" s="10"/>
      <c r="F807" s="10"/>
    </row>
    <row r="808" spans="2:6" x14ac:dyDescent="0.2">
      <c r="B808" s="10"/>
      <c r="F808" s="10"/>
    </row>
    <row r="809" spans="2:6" x14ac:dyDescent="0.2">
      <c r="B809" s="10"/>
      <c r="F809" s="10"/>
    </row>
    <row r="810" spans="2:6" x14ac:dyDescent="0.2">
      <c r="B810" s="10"/>
      <c r="F810" s="10"/>
    </row>
    <row r="811" spans="2:6" x14ac:dyDescent="0.2">
      <c r="B811" s="10"/>
      <c r="F811" s="10"/>
    </row>
    <row r="812" spans="2:6" x14ac:dyDescent="0.2">
      <c r="B812" s="10"/>
      <c r="F812" s="10"/>
    </row>
    <row r="813" spans="2:6" x14ac:dyDescent="0.2">
      <c r="B813" s="10"/>
      <c r="F813" s="10"/>
    </row>
    <row r="814" spans="2:6" x14ac:dyDescent="0.2">
      <c r="B814" s="10"/>
      <c r="F814" s="10"/>
    </row>
    <row r="815" spans="2:6" x14ac:dyDescent="0.2">
      <c r="B815" s="10"/>
      <c r="F815" s="10"/>
    </row>
    <row r="816" spans="2:6" x14ac:dyDescent="0.2">
      <c r="B816" s="10"/>
      <c r="F816" s="10"/>
    </row>
    <row r="817" spans="2:6" x14ac:dyDescent="0.2">
      <c r="B817" s="10"/>
      <c r="F817" s="10"/>
    </row>
    <row r="818" spans="2:6" x14ac:dyDescent="0.2">
      <c r="B818" s="10"/>
      <c r="F818" s="10"/>
    </row>
    <row r="819" spans="2:6" x14ac:dyDescent="0.2">
      <c r="B819" s="10"/>
      <c r="F819" s="10"/>
    </row>
    <row r="820" spans="2:6" x14ac:dyDescent="0.2">
      <c r="B820" s="10"/>
      <c r="F820" s="10"/>
    </row>
    <row r="821" spans="2:6" x14ac:dyDescent="0.2">
      <c r="B821" s="10"/>
      <c r="F821" s="10"/>
    </row>
    <row r="822" spans="2:6" x14ac:dyDescent="0.2">
      <c r="B822" s="10"/>
      <c r="F822" s="10"/>
    </row>
    <row r="823" spans="2:6" x14ac:dyDescent="0.2">
      <c r="B823" s="10"/>
      <c r="F823" s="10"/>
    </row>
    <row r="824" spans="2:6" x14ac:dyDescent="0.2">
      <c r="B824" s="10"/>
      <c r="F824" s="10"/>
    </row>
    <row r="825" spans="2:6" x14ac:dyDescent="0.2">
      <c r="B825" s="10"/>
      <c r="F825" s="10"/>
    </row>
    <row r="826" spans="2:6" x14ac:dyDescent="0.2">
      <c r="B826" s="10"/>
      <c r="F826" s="10"/>
    </row>
    <row r="827" spans="2:6" x14ac:dyDescent="0.2">
      <c r="B827" s="10"/>
      <c r="F827" s="10"/>
    </row>
    <row r="828" spans="2:6" x14ac:dyDescent="0.2">
      <c r="B828" s="10"/>
      <c r="F828" s="10"/>
    </row>
    <row r="829" spans="2:6" x14ac:dyDescent="0.2">
      <c r="B829" s="10"/>
      <c r="F829" s="10"/>
    </row>
    <row r="830" spans="2:6" x14ac:dyDescent="0.2">
      <c r="B830" s="10"/>
      <c r="F830" s="10"/>
    </row>
    <row r="831" spans="2:6" x14ac:dyDescent="0.2">
      <c r="B831" s="10"/>
      <c r="F831" s="10"/>
    </row>
    <row r="832" spans="2:6" x14ac:dyDescent="0.2">
      <c r="B832" s="10"/>
      <c r="F832" s="10"/>
    </row>
    <row r="833" spans="2:6" x14ac:dyDescent="0.2">
      <c r="B833" s="10"/>
      <c r="F833" s="10"/>
    </row>
    <row r="834" spans="2:6" x14ac:dyDescent="0.2">
      <c r="B834" s="10"/>
      <c r="F834" s="10"/>
    </row>
    <row r="835" spans="2:6" x14ac:dyDescent="0.2">
      <c r="B835" s="10"/>
      <c r="F835" s="10"/>
    </row>
    <row r="836" spans="2:6" x14ac:dyDescent="0.2">
      <c r="B836" s="10"/>
      <c r="F836" s="10"/>
    </row>
    <row r="837" spans="2:6" x14ac:dyDescent="0.2">
      <c r="B837" s="10"/>
      <c r="F837" s="10"/>
    </row>
    <row r="838" spans="2:6" x14ac:dyDescent="0.2">
      <c r="B838" s="10"/>
      <c r="F838" s="10"/>
    </row>
    <row r="839" spans="2:6" x14ac:dyDescent="0.2">
      <c r="B839" s="10"/>
      <c r="F839" s="10"/>
    </row>
    <row r="840" spans="2:6" x14ac:dyDescent="0.2">
      <c r="B840" s="10"/>
      <c r="F840" s="10"/>
    </row>
    <row r="841" spans="2:6" x14ac:dyDescent="0.2">
      <c r="B841" s="10"/>
      <c r="F841" s="10"/>
    </row>
    <row r="842" spans="2:6" x14ac:dyDescent="0.2">
      <c r="B842" s="10"/>
      <c r="F842" s="10"/>
    </row>
    <row r="843" spans="2:6" x14ac:dyDescent="0.2">
      <c r="B843" s="10"/>
      <c r="F843" s="10"/>
    </row>
    <row r="844" spans="2:6" x14ac:dyDescent="0.2">
      <c r="B844" s="10"/>
      <c r="F844" s="10"/>
    </row>
    <row r="845" spans="2:6" x14ac:dyDescent="0.2">
      <c r="B845" s="10"/>
      <c r="F845" s="10"/>
    </row>
    <row r="846" spans="2:6" x14ac:dyDescent="0.2">
      <c r="B846" s="10"/>
      <c r="F846" s="10"/>
    </row>
    <row r="847" spans="2:6" x14ac:dyDescent="0.2">
      <c r="B847" s="10"/>
      <c r="F847" s="10"/>
    </row>
    <row r="848" spans="2:6" x14ac:dyDescent="0.2">
      <c r="B848" s="10"/>
      <c r="F848" s="10"/>
    </row>
    <row r="849" spans="2:6" x14ac:dyDescent="0.2">
      <c r="B849" s="10"/>
      <c r="F849" s="10"/>
    </row>
    <row r="850" spans="2:6" x14ac:dyDescent="0.2">
      <c r="B850" s="10"/>
      <c r="F850" s="10"/>
    </row>
    <row r="851" spans="2:6" x14ac:dyDescent="0.2">
      <c r="B851" s="10"/>
      <c r="F851" s="10"/>
    </row>
    <row r="852" spans="2:6" x14ac:dyDescent="0.2">
      <c r="B852" s="10"/>
      <c r="F852" s="10"/>
    </row>
    <row r="853" spans="2:6" x14ac:dyDescent="0.2">
      <c r="B853" s="10"/>
      <c r="F853" s="10"/>
    </row>
    <row r="854" spans="2:6" x14ac:dyDescent="0.2">
      <c r="B854" s="10"/>
      <c r="F854" s="10"/>
    </row>
    <row r="855" spans="2:6" x14ac:dyDescent="0.2">
      <c r="B855" s="10"/>
      <c r="F855" s="10"/>
    </row>
    <row r="856" spans="2:6" x14ac:dyDescent="0.2">
      <c r="B856" s="10"/>
      <c r="F856" s="10"/>
    </row>
    <row r="857" spans="2:6" x14ac:dyDescent="0.2">
      <c r="B857" s="10"/>
      <c r="F857" s="10"/>
    </row>
    <row r="858" spans="2:6" x14ac:dyDescent="0.2">
      <c r="B858" s="10"/>
      <c r="F858" s="10"/>
    </row>
    <row r="859" spans="2:6" x14ac:dyDescent="0.2">
      <c r="B859" s="10"/>
      <c r="F859" s="10"/>
    </row>
    <row r="860" spans="2:6" x14ac:dyDescent="0.2">
      <c r="B860" s="10"/>
      <c r="F860" s="10"/>
    </row>
    <row r="861" spans="2:6" x14ac:dyDescent="0.2">
      <c r="B861" s="10"/>
      <c r="F861" s="10"/>
    </row>
    <row r="862" spans="2:6" x14ac:dyDescent="0.2">
      <c r="B862" s="10"/>
      <c r="F862" s="10"/>
    </row>
    <row r="863" spans="2:6" x14ac:dyDescent="0.2">
      <c r="B863" s="10"/>
      <c r="F863" s="10"/>
    </row>
    <row r="864" spans="2:6" x14ac:dyDescent="0.2">
      <c r="B864" s="10"/>
      <c r="F864" s="10"/>
    </row>
    <row r="865" spans="2:6" x14ac:dyDescent="0.2">
      <c r="B865" s="10"/>
      <c r="F865" s="10"/>
    </row>
    <row r="866" spans="2:6" x14ac:dyDescent="0.2">
      <c r="B866" s="10"/>
      <c r="F866" s="10"/>
    </row>
    <row r="867" spans="2:6" x14ac:dyDescent="0.2">
      <c r="B867" s="10"/>
      <c r="F867" s="10"/>
    </row>
    <row r="868" spans="2:6" x14ac:dyDescent="0.2">
      <c r="B868" s="10"/>
      <c r="F868" s="10"/>
    </row>
    <row r="869" spans="2:6" x14ac:dyDescent="0.2">
      <c r="B869" s="10"/>
      <c r="F869" s="10"/>
    </row>
    <row r="870" spans="2:6" x14ac:dyDescent="0.2">
      <c r="B870" s="10"/>
      <c r="F870" s="10"/>
    </row>
    <row r="871" spans="2:6" x14ac:dyDescent="0.2">
      <c r="B871" s="10"/>
      <c r="F871" s="10"/>
    </row>
    <row r="872" spans="2:6" x14ac:dyDescent="0.2">
      <c r="B872" s="10"/>
      <c r="F872" s="10"/>
    </row>
    <row r="873" spans="2:6" x14ac:dyDescent="0.2">
      <c r="B873" s="10"/>
      <c r="F873" s="10"/>
    </row>
    <row r="874" spans="2:6" x14ac:dyDescent="0.2">
      <c r="B874" s="10"/>
      <c r="F874" s="10"/>
    </row>
    <row r="875" spans="2:6" x14ac:dyDescent="0.2">
      <c r="B875" s="10"/>
      <c r="F875" s="10"/>
    </row>
    <row r="876" spans="2:6" x14ac:dyDescent="0.2">
      <c r="B876" s="10"/>
      <c r="F876" s="10"/>
    </row>
    <row r="877" spans="2:6" x14ac:dyDescent="0.2">
      <c r="B877" s="10"/>
      <c r="F877" s="10"/>
    </row>
    <row r="878" spans="2:6" x14ac:dyDescent="0.2">
      <c r="B878" s="10"/>
      <c r="F878" s="10"/>
    </row>
    <row r="879" spans="2:6" x14ac:dyDescent="0.2">
      <c r="B879" s="10"/>
      <c r="F879" s="10"/>
    </row>
    <row r="880" spans="2:6" x14ac:dyDescent="0.2">
      <c r="B880" s="10"/>
      <c r="F880" s="10"/>
    </row>
    <row r="881" spans="2:6" x14ac:dyDescent="0.2">
      <c r="B881" s="10"/>
      <c r="F881" s="10"/>
    </row>
    <row r="882" spans="2:6" x14ac:dyDescent="0.2">
      <c r="B882" s="10"/>
      <c r="F882" s="10"/>
    </row>
    <row r="883" spans="2:6" x14ac:dyDescent="0.2">
      <c r="B883" s="10"/>
      <c r="F883" s="10"/>
    </row>
    <row r="884" spans="2:6" x14ac:dyDescent="0.2">
      <c r="B884" s="10"/>
      <c r="F884" s="10"/>
    </row>
    <row r="885" spans="2:6" x14ac:dyDescent="0.2">
      <c r="B885" s="10"/>
      <c r="F885" s="10"/>
    </row>
    <row r="886" spans="2:6" x14ac:dyDescent="0.2">
      <c r="B886" s="10"/>
      <c r="F886" s="10"/>
    </row>
    <row r="887" spans="2:6" x14ac:dyDescent="0.2">
      <c r="B887" s="10"/>
      <c r="F887" s="10"/>
    </row>
    <row r="888" spans="2:6" x14ac:dyDescent="0.2">
      <c r="B888" s="10"/>
      <c r="F888" s="10"/>
    </row>
    <row r="889" spans="2:6" x14ac:dyDescent="0.2">
      <c r="B889" s="10"/>
      <c r="F889" s="10"/>
    </row>
    <row r="890" spans="2:6" x14ac:dyDescent="0.2">
      <c r="B890" s="10"/>
      <c r="F890" s="10"/>
    </row>
    <row r="891" spans="2:6" x14ac:dyDescent="0.2">
      <c r="B891" s="10"/>
      <c r="F891" s="10"/>
    </row>
    <row r="892" spans="2:6" x14ac:dyDescent="0.2">
      <c r="B892" s="10"/>
      <c r="F892" s="10"/>
    </row>
    <row r="893" spans="2:6" x14ac:dyDescent="0.2">
      <c r="B893" s="10"/>
      <c r="F893" s="10"/>
    </row>
    <row r="894" spans="2:6" x14ac:dyDescent="0.2">
      <c r="B894" s="10"/>
      <c r="F894" s="10"/>
    </row>
    <row r="895" spans="2:6" x14ac:dyDescent="0.2">
      <c r="B895" s="10"/>
      <c r="F895" s="10"/>
    </row>
    <row r="896" spans="2:6" x14ac:dyDescent="0.2">
      <c r="B896" s="10"/>
      <c r="F896" s="10"/>
    </row>
    <row r="897" spans="2:6" x14ac:dyDescent="0.2">
      <c r="B897" s="10"/>
      <c r="F897" s="10"/>
    </row>
    <row r="898" spans="2:6" x14ac:dyDescent="0.2">
      <c r="B898" s="10"/>
      <c r="F898" s="10"/>
    </row>
    <row r="899" spans="2:6" x14ac:dyDescent="0.2">
      <c r="B899" s="10"/>
      <c r="F899" s="10"/>
    </row>
    <row r="900" spans="2:6" x14ac:dyDescent="0.2">
      <c r="B900" s="10"/>
      <c r="F900" s="10"/>
    </row>
    <row r="901" spans="2:6" x14ac:dyDescent="0.2">
      <c r="B901" s="10"/>
      <c r="F901" s="10"/>
    </row>
    <row r="902" spans="2:6" x14ac:dyDescent="0.2">
      <c r="B902" s="10"/>
      <c r="F902" s="10"/>
    </row>
    <row r="903" spans="2:6" x14ac:dyDescent="0.2">
      <c r="B903" s="10"/>
      <c r="F903" s="10"/>
    </row>
    <row r="904" spans="2:6" x14ac:dyDescent="0.2">
      <c r="B904" s="10"/>
      <c r="F904" s="10"/>
    </row>
    <row r="905" spans="2:6" x14ac:dyDescent="0.2">
      <c r="B905" s="10"/>
      <c r="F905" s="10"/>
    </row>
    <row r="906" spans="2:6" x14ac:dyDescent="0.2">
      <c r="B906" s="10"/>
      <c r="F906" s="10"/>
    </row>
    <row r="907" spans="2:6" x14ac:dyDescent="0.2">
      <c r="B907" s="10"/>
      <c r="F907" s="10"/>
    </row>
    <row r="908" spans="2:6" x14ac:dyDescent="0.2">
      <c r="B908" s="10"/>
      <c r="F908" s="10"/>
    </row>
    <row r="909" spans="2:6" x14ac:dyDescent="0.2">
      <c r="B909" s="10"/>
      <c r="F909" s="10"/>
    </row>
    <row r="910" spans="2:6" x14ac:dyDescent="0.2">
      <c r="B910" s="10"/>
      <c r="F910" s="10"/>
    </row>
    <row r="911" spans="2:6" x14ac:dyDescent="0.2">
      <c r="B911" s="10"/>
      <c r="F911" s="10"/>
    </row>
    <row r="912" spans="2:6" x14ac:dyDescent="0.2">
      <c r="B912" s="10"/>
      <c r="F912" s="10"/>
    </row>
    <row r="913" spans="2:6" x14ac:dyDescent="0.2">
      <c r="B913" s="10"/>
      <c r="F913" s="10"/>
    </row>
    <row r="914" spans="2:6" x14ac:dyDescent="0.2">
      <c r="B914" s="10"/>
      <c r="F914" s="10"/>
    </row>
    <row r="915" spans="2:6" x14ac:dyDescent="0.2">
      <c r="B915" s="10"/>
      <c r="F915" s="10"/>
    </row>
    <row r="916" spans="2:6" x14ac:dyDescent="0.2">
      <c r="B916" s="10"/>
      <c r="F916" s="10"/>
    </row>
    <row r="917" spans="2:6" x14ac:dyDescent="0.2">
      <c r="B917" s="10"/>
      <c r="F917" s="10"/>
    </row>
    <row r="918" spans="2:6" x14ac:dyDescent="0.2">
      <c r="B918" s="10"/>
      <c r="F918" s="10"/>
    </row>
    <row r="919" spans="2:6" x14ac:dyDescent="0.2">
      <c r="B919" s="10"/>
      <c r="F919" s="10"/>
    </row>
    <row r="920" spans="2:6" x14ac:dyDescent="0.2">
      <c r="B920" s="10"/>
      <c r="F920" s="10"/>
    </row>
    <row r="921" spans="2:6" x14ac:dyDescent="0.2">
      <c r="B921" s="10"/>
      <c r="F921" s="10"/>
    </row>
    <row r="922" spans="2:6" x14ac:dyDescent="0.2">
      <c r="B922" s="10"/>
      <c r="F922" s="10"/>
    </row>
    <row r="923" spans="2:6" x14ac:dyDescent="0.2">
      <c r="B923" s="10"/>
      <c r="F923" s="10"/>
    </row>
    <row r="924" spans="2:6" x14ac:dyDescent="0.2">
      <c r="B924" s="10"/>
      <c r="F924" s="10"/>
    </row>
    <row r="925" spans="2:6" x14ac:dyDescent="0.2">
      <c r="B925" s="10"/>
      <c r="F925" s="10"/>
    </row>
    <row r="926" spans="2:6" x14ac:dyDescent="0.2">
      <c r="B926" s="10"/>
      <c r="F926" s="10"/>
    </row>
    <row r="927" spans="2:6" x14ac:dyDescent="0.2">
      <c r="B927" s="10"/>
      <c r="F927" s="10"/>
    </row>
    <row r="928" spans="2:6" x14ac:dyDescent="0.2">
      <c r="B928" s="10"/>
      <c r="F928" s="10"/>
    </row>
    <row r="929" spans="2:6" x14ac:dyDescent="0.2">
      <c r="B929" s="10"/>
      <c r="F929" s="10"/>
    </row>
    <row r="930" spans="2:6" x14ac:dyDescent="0.2">
      <c r="B930" s="10"/>
      <c r="F930" s="10"/>
    </row>
    <row r="931" spans="2:6" x14ac:dyDescent="0.2">
      <c r="B931" s="10"/>
      <c r="F931" s="10"/>
    </row>
    <row r="932" spans="2:6" x14ac:dyDescent="0.2">
      <c r="B932" s="10"/>
      <c r="F932" s="10"/>
    </row>
    <row r="933" spans="2:6" x14ac:dyDescent="0.2">
      <c r="B933" s="10"/>
      <c r="F933" s="10"/>
    </row>
    <row r="934" spans="2:6" x14ac:dyDescent="0.2">
      <c r="B934" s="10"/>
      <c r="F934" s="10"/>
    </row>
    <row r="935" spans="2:6" x14ac:dyDescent="0.2">
      <c r="B935" s="10"/>
      <c r="F935" s="10"/>
    </row>
    <row r="936" spans="2:6" x14ac:dyDescent="0.2">
      <c r="B936" s="10"/>
      <c r="F936" s="10"/>
    </row>
    <row r="937" spans="2:6" x14ac:dyDescent="0.2">
      <c r="B937" s="10"/>
      <c r="F937" s="10"/>
    </row>
    <row r="938" spans="2:6" x14ac:dyDescent="0.2">
      <c r="B938" s="10"/>
      <c r="F938" s="10"/>
    </row>
    <row r="939" spans="2:6" x14ac:dyDescent="0.2">
      <c r="B939" s="10"/>
      <c r="F939" s="10"/>
    </row>
    <row r="940" spans="2:6" x14ac:dyDescent="0.2">
      <c r="B940" s="10"/>
      <c r="F940" s="10"/>
    </row>
    <row r="941" spans="2:6" x14ac:dyDescent="0.2">
      <c r="B941" s="10"/>
      <c r="F941" s="10"/>
    </row>
    <row r="942" spans="2:6" x14ac:dyDescent="0.2">
      <c r="B942" s="10"/>
      <c r="F942" s="10"/>
    </row>
    <row r="943" spans="2:6" x14ac:dyDescent="0.2">
      <c r="B943" s="10"/>
      <c r="F943" s="10"/>
    </row>
    <row r="944" spans="2:6" x14ac:dyDescent="0.2">
      <c r="B944" s="10"/>
      <c r="F944" s="10"/>
    </row>
    <row r="945" spans="2:6" x14ac:dyDescent="0.2">
      <c r="B945" s="10"/>
      <c r="F945" s="10"/>
    </row>
    <row r="946" spans="2:6" x14ac:dyDescent="0.2">
      <c r="B946" s="10"/>
      <c r="F946" s="10"/>
    </row>
    <row r="947" spans="2:6" x14ac:dyDescent="0.2">
      <c r="B947" s="10"/>
      <c r="F947" s="10"/>
    </row>
    <row r="948" spans="2:6" x14ac:dyDescent="0.2">
      <c r="B948" s="10"/>
      <c r="F948" s="10"/>
    </row>
    <row r="949" spans="2:6" x14ac:dyDescent="0.2">
      <c r="B949" s="10"/>
      <c r="F949" s="10"/>
    </row>
    <row r="950" spans="2:6" x14ac:dyDescent="0.2">
      <c r="B950" s="10"/>
      <c r="F950" s="10"/>
    </row>
    <row r="951" spans="2:6" x14ac:dyDescent="0.2">
      <c r="B951" s="10"/>
      <c r="F951" s="10"/>
    </row>
    <row r="952" spans="2:6" x14ac:dyDescent="0.2">
      <c r="B952" s="10"/>
      <c r="F952" s="10"/>
    </row>
    <row r="953" spans="2:6" x14ac:dyDescent="0.2">
      <c r="B953" s="10"/>
      <c r="F953" s="10"/>
    </row>
    <row r="954" spans="2:6" x14ac:dyDescent="0.2">
      <c r="B954" s="10"/>
      <c r="F954" s="10"/>
    </row>
    <row r="955" spans="2:6" x14ac:dyDescent="0.2">
      <c r="B955" s="10"/>
      <c r="F955" s="10"/>
    </row>
    <row r="956" spans="2:6" x14ac:dyDescent="0.2">
      <c r="B956" s="10"/>
      <c r="F956" s="10"/>
    </row>
    <row r="957" spans="2:6" x14ac:dyDescent="0.2">
      <c r="B957" s="10"/>
      <c r="F957" s="10"/>
    </row>
    <row r="958" spans="2:6" x14ac:dyDescent="0.2">
      <c r="B958" s="10"/>
      <c r="F958" s="10"/>
    </row>
    <row r="959" spans="2:6" x14ac:dyDescent="0.2">
      <c r="B959" s="10"/>
      <c r="F959" s="10"/>
    </row>
    <row r="960" spans="2:6" x14ac:dyDescent="0.2">
      <c r="B960" s="10"/>
      <c r="F960" s="10"/>
    </row>
    <row r="961" spans="2:6" x14ac:dyDescent="0.2">
      <c r="B961" s="10"/>
      <c r="F961" s="10"/>
    </row>
    <row r="962" spans="2:6" x14ac:dyDescent="0.2">
      <c r="B962" s="10"/>
      <c r="F962" s="10"/>
    </row>
    <row r="963" spans="2:6" x14ac:dyDescent="0.2">
      <c r="B963" s="10"/>
      <c r="F963" s="10"/>
    </row>
    <row r="964" spans="2:6" x14ac:dyDescent="0.2">
      <c r="B964" s="10"/>
      <c r="F964" s="10"/>
    </row>
    <row r="965" spans="2:6" x14ac:dyDescent="0.2">
      <c r="B965" s="10"/>
      <c r="F965" s="10"/>
    </row>
    <row r="966" spans="2:6" x14ac:dyDescent="0.2">
      <c r="B966" s="10"/>
      <c r="F966" s="10"/>
    </row>
    <row r="967" spans="2:6" x14ac:dyDescent="0.2">
      <c r="B967" s="10"/>
      <c r="F967" s="10"/>
    </row>
    <row r="968" spans="2:6" x14ac:dyDescent="0.2">
      <c r="B968" s="10"/>
      <c r="F968" s="10"/>
    </row>
    <row r="969" spans="2:6" x14ac:dyDescent="0.2">
      <c r="B969" s="10"/>
      <c r="F969" s="10"/>
    </row>
    <row r="970" spans="2:6" x14ac:dyDescent="0.2">
      <c r="B970" s="10"/>
      <c r="F970" s="10"/>
    </row>
    <row r="971" spans="2:6" x14ac:dyDescent="0.2">
      <c r="B971" s="10"/>
      <c r="F971" s="10"/>
    </row>
    <row r="972" spans="2:6" x14ac:dyDescent="0.2">
      <c r="B972" s="10"/>
      <c r="F972" s="10"/>
    </row>
    <row r="973" spans="2:6" x14ac:dyDescent="0.2">
      <c r="B973" s="10"/>
      <c r="F973" s="10"/>
    </row>
    <row r="974" spans="2:6" x14ac:dyDescent="0.2">
      <c r="B974" s="10"/>
      <c r="F974" s="10"/>
    </row>
    <row r="975" spans="2:6" x14ac:dyDescent="0.2">
      <c r="B975" s="10"/>
      <c r="F975" s="10"/>
    </row>
    <row r="976" spans="2:6" x14ac:dyDescent="0.2">
      <c r="B976" s="10"/>
      <c r="F976" s="10"/>
    </row>
    <row r="977" spans="2:6" x14ac:dyDescent="0.2">
      <c r="B977" s="10"/>
      <c r="F977" s="10"/>
    </row>
    <row r="978" spans="2:6" x14ac:dyDescent="0.2">
      <c r="B978" s="10"/>
      <c r="F978" s="10"/>
    </row>
    <row r="979" spans="2:6" x14ac:dyDescent="0.2">
      <c r="B979" s="10"/>
      <c r="F979" s="10"/>
    </row>
    <row r="980" spans="2:6" x14ac:dyDescent="0.2">
      <c r="B980" s="10"/>
      <c r="F980" s="10"/>
    </row>
    <row r="981" spans="2:6" x14ac:dyDescent="0.2">
      <c r="B981" s="10"/>
      <c r="F981" s="10"/>
    </row>
    <row r="982" spans="2:6" x14ac:dyDescent="0.2">
      <c r="B982" s="10"/>
      <c r="F982" s="10"/>
    </row>
    <row r="983" spans="2:6" x14ac:dyDescent="0.2">
      <c r="B983" s="10"/>
      <c r="F983" s="10"/>
    </row>
    <row r="984" spans="2:6" x14ac:dyDescent="0.2">
      <c r="B984" s="10"/>
      <c r="F984" s="10"/>
    </row>
    <row r="985" spans="2:6" x14ac:dyDescent="0.2">
      <c r="B985" s="10"/>
      <c r="F985" s="10"/>
    </row>
    <row r="986" spans="2:6" x14ac:dyDescent="0.2">
      <c r="B986" s="10"/>
      <c r="F986" s="10"/>
    </row>
    <row r="987" spans="2:6" x14ac:dyDescent="0.2">
      <c r="B987" s="10"/>
      <c r="F987" s="10"/>
    </row>
    <row r="988" spans="2:6" x14ac:dyDescent="0.2">
      <c r="B988" s="10"/>
      <c r="F988" s="10"/>
    </row>
    <row r="989" spans="2:6" x14ac:dyDescent="0.2">
      <c r="B989" s="10"/>
      <c r="F989" s="10"/>
    </row>
    <row r="990" spans="2:6" x14ac:dyDescent="0.2">
      <c r="B990" s="10"/>
      <c r="F990" s="10"/>
    </row>
    <row r="991" spans="2:6" x14ac:dyDescent="0.2">
      <c r="B991" s="10"/>
      <c r="F991" s="10"/>
    </row>
    <row r="992" spans="2:6" x14ac:dyDescent="0.2">
      <c r="B992" s="10"/>
      <c r="F992" s="10"/>
    </row>
    <row r="993" spans="2:6" x14ac:dyDescent="0.2">
      <c r="B993" s="10"/>
      <c r="F993" s="10"/>
    </row>
    <row r="994" spans="2:6" x14ac:dyDescent="0.2">
      <c r="B994" s="10"/>
      <c r="F994" s="10"/>
    </row>
    <row r="995" spans="2:6" x14ac:dyDescent="0.2">
      <c r="B995" s="10"/>
      <c r="F995" s="10"/>
    </row>
    <row r="996" spans="2:6" x14ac:dyDescent="0.2">
      <c r="B996" s="10"/>
      <c r="F996" s="10"/>
    </row>
    <row r="997" spans="2:6" x14ac:dyDescent="0.2">
      <c r="B997" s="10"/>
      <c r="F997" s="10"/>
    </row>
    <row r="998" spans="2:6" x14ac:dyDescent="0.2">
      <c r="B998" s="10"/>
      <c r="F998" s="10"/>
    </row>
    <row r="999" spans="2:6" x14ac:dyDescent="0.2">
      <c r="B999" s="10"/>
      <c r="F999" s="10"/>
    </row>
    <row r="1000" spans="2:6" x14ac:dyDescent="0.2">
      <c r="B1000" s="10"/>
      <c r="F1000" s="10"/>
    </row>
    <row r="1001" spans="2:6" x14ac:dyDescent="0.2">
      <c r="B1001" s="10"/>
      <c r="F1001" s="10"/>
    </row>
    <row r="1002" spans="2:6" x14ac:dyDescent="0.2">
      <c r="B1002" s="10"/>
      <c r="F1002" s="10"/>
    </row>
    <row r="1003" spans="2:6" x14ac:dyDescent="0.2">
      <c r="B1003" s="10"/>
      <c r="F1003" s="10"/>
    </row>
    <row r="1004" spans="2:6" x14ac:dyDescent="0.2">
      <c r="B1004" s="10"/>
      <c r="F1004" s="10"/>
    </row>
    <row r="1005" spans="2:6" x14ac:dyDescent="0.2">
      <c r="B1005" s="10"/>
      <c r="F1005" s="10"/>
    </row>
    <row r="1006" spans="2:6" x14ac:dyDescent="0.2">
      <c r="B1006" s="10"/>
      <c r="F1006" s="10"/>
    </row>
    <row r="1007" spans="2:6" x14ac:dyDescent="0.2">
      <c r="B1007" s="10"/>
      <c r="F1007" s="10"/>
    </row>
    <row r="1008" spans="2:6" x14ac:dyDescent="0.2">
      <c r="B1008" s="10"/>
      <c r="F1008" s="10"/>
    </row>
    <row r="1009" spans="2:6" x14ac:dyDescent="0.2">
      <c r="B1009" s="10"/>
      <c r="F1009" s="10"/>
    </row>
    <row r="1010" spans="2:6" x14ac:dyDescent="0.2">
      <c r="B1010" s="10"/>
      <c r="F1010" s="10"/>
    </row>
    <row r="1011" spans="2:6" x14ac:dyDescent="0.2">
      <c r="B1011" s="10"/>
      <c r="F1011" s="10"/>
    </row>
    <row r="1012" spans="2:6" x14ac:dyDescent="0.2">
      <c r="B1012" s="10"/>
      <c r="F1012" s="10"/>
    </row>
    <row r="1013" spans="2:6" x14ac:dyDescent="0.2">
      <c r="B1013" s="10"/>
      <c r="F1013" s="10"/>
    </row>
    <row r="1014" spans="2:6" x14ac:dyDescent="0.2">
      <c r="B1014" s="10"/>
      <c r="F1014" s="10"/>
    </row>
    <row r="1015" spans="2:6" x14ac:dyDescent="0.2">
      <c r="B1015" s="10"/>
      <c r="F1015" s="10"/>
    </row>
    <row r="1016" spans="2:6" x14ac:dyDescent="0.2">
      <c r="B1016" s="10"/>
      <c r="F1016" s="10"/>
    </row>
    <row r="1017" spans="2:6" x14ac:dyDescent="0.2">
      <c r="B1017" s="10"/>
      <c r="F1017" s="10"/>
    </row>
    <row r="1018" spans="2:6" x14ac:dyDescent="0.2">
      <c r="B1018" s="10"/>
      <c r="F1018" s="10"/>
    </row>
    <row r="1019" spans="2:6" x14ac:dyDescent="0.2">
      <c r="B1019" s="10"/>
      <c r="F1019" s="10"/>
    </row>
    <row r="1020" spans="2:6" x14ac:dyDescent="0.2">
      <c r="B1020" s="10"/>
      <c r="F1020" s="10"/>
    </row>
    <row r="1021" spans="2:6" x14ac:dyDescent="0.2">
      <c r="B1021" s="10"/>
      <c r="F1021" s="10"/>
    </row>
    <row r="1022" spans="2:6" x14ac:dyDescent="0.2">
      <c r="B1022" s="10"/>
      <c r="F1022" s="10"/>
    </row>
    <row r="1023" spans="2:6" x14ac:dyDescent="0.2">
      <c r="B1023" s="10"/>
      <c r="F1023" s="10"/>
    </row>
    <row r="1024" spans="2:6" x14ac:dyDescent="0.2">
      <c r="B1024" s="10"/>
      <c r="F1024" s="10"/>
    </row>
    <row r="1025" spans="2:6" x14ac:dyDescent="0.2">
      <c r="B1025" s="10"/>
      <c r="F1025" s="10"/>
    </row>
    <row r="1026" spans="2:6" x14ac:dyDescent="0.2">
      <c r="B1026" s="10"/>
      <c r="F1026" s="10"/>
    </row>
    <row r="1027" spans="2:6" x14ac:dyDescent="0.2">
      <c r="B1027" s="10"/>
      <c r="F1027" s="10"/>
    </row>
    <row r="1028" spans="2:6" x14ac:dyDescent="0.2">
      <c r="B1028" s="10"/>
      <c r="F1028" s="10"/>
    </row>
    <row r="1029" spans="2:6" x14ac:dyDescent="0.2">
      <c r="B1029" s="10"/>
      <c r="F1029" s="10"/>
    </row>
    <row r="1030" spans="2:6" x14ac:dyDescent="0.2">
      <c r="B1030" s="10"/>
      <c r="F1030" s="10"/>
    </row>
    <row r="1031" spans="2:6" x14ac:dyDescent="0.2">
      <c r="B1031" s="10"/>
      <c r="F1031" s="10"/>
    </row>
    <row r="1032" spans="2:6" x14ac:dyDescent="0.2">
      <c r="B1032" s="10"/>
      <c r="F1032" s="10"/>
    </row>
    <row r="1033" spans="2:6" x14ac:dyDescent="0.2">
      <c r="B1033" s="10"/>
      <c r="F1033" s="10"/>
    </row>
    <row r="1034" spans="2:6" x14ac:dyDescent="0.2">
      <c r="B1034" s="10"/>
      <c r="F1034" s="10"/>
    </row>
    <row r="1035" spans="2:6" x14ac:dyDescent="0.2">
      <c r="B1035" s="10"/>
      <c r="F1035" s="10"/>
    </row>
    <row r="1036" spans="2:6" x14ac:dyDescent="0.2">
      <c r="B1036" s="10"/>
      <c r="F1036" s="10"/>
    </row>
    <row r="1037" spans="2:6" x14ac:dyDescent="0.2">
      <c r="B1037" s="10"/>
      <c r="F1037" s="10"/>
    </row>
    <row r="1038" spans="2:6" x14ac:dyDescent="0.2">
      <c r="B1038" s="10"/>
      <c r="F1038" s="10"/>
    </row>
    <row r="1039" spans="2:6" x14ac:dyDescent="0.2">
      <c r="B1039" s="10"/>
      <c r="F1039" s="10"/>
    </row>
    <row r="1040" spans="2:6" x14ac:dyDescent="0.2">
      <c r="B1040" s="10"/>
      <c r="F1040" s="10"/>
    </row>
    <row r="1041" spans="2:6" x14ac:dyDescent="0.2">
      <c r="B1041" s="10"/>
      <c r="F1041" s="10"/>
    </row>
    <row r="1042" spans="2:6" x14ac:dyDescent="0.2">
      <c r="B1042" s="10"/>
      <c r="F1042" s="10"/>
    </row>
    <row r="1043" spans="2:6" x14ac:dyDescent="0.2">
      <c r="B1043" s="10"/>
      <c r="F1043" s="10"/>
    </row>
    <row r="1044" spans="2:6" x14ac:dyDescent="0.2">
      <c r="B1044" s="10"/>
      <c r="F1044" s="10"/>
    </row>
    <row r="1045" spans="2:6" x14ac:dyDescent="0.2">
      <c r="B1045" s="10"/>
      <c r="F1045" s="10"/>
    </row>
    <row r="1046" spans="2:6" x14ac:dyDescent="0.2">
      <c r="B1046" s="10"/>
      <c r="F1046" s="10"/>
    </row>
    <row r="1047" spans="2:6" x14ac:dyDescent="0.2">
      <c r="B1047" s="10"/>
      <c r="F1047" s="10"/>
    </row>
    <row r="1048" spans="2:6" x14ac:dyDescent="0.2">
      <c r="B1048" s="10"/>
      <c r="F1048" s="10"/>
    </row>
    <row r="1049" spans="2:6" x14ac:dyDescent="0.2">
      <c r="B1049" s="10"/>
      <c r="F1049" s="10"/>
    </row>
    <row r="1050" spans="2:6" x14ac:dyDescent="0.2">
      <c r="B1050" s="10"/>
      <c r="F1050" s="10"/>
    </row>
    <row r="1051" spans="2:6" x14ac:dyDescent="0.2">
      <c r="B1051" s="10"/>
      <c r="F1051" s="10"/>
    </row>
    <row r="1052" spans="2:6" x14ac:dyDescent="0.2">
      <c r="B1052" s="10"/>
      <c r="F1052" s="10"/>
    </row>
    <row r="1053" spans="2:6" x14ac:dyDescent="0.2">
      <c r="B1053" s="10"/>
      <c r="F1053" s="10"/>
    </row>
    <row r="1054" spans="2:6" x14ac:dyDescent="0.2">
      <c r="B1054" s="10"/>
      <c r="F1054" s="10"/>
    </row>
    <row r="1055" spans="2:6" x14ac:dyDescent="0.2">
      <c r="B1055" s="10"/>
      <c r="F1055" s="10"/>
    </row>
    <row r="1056" spans="2:6" x14ac:dyDescent="0.2">
      <c r="B1056" s="10"/>
      <c r="F1056" s="10"/>
    </row>
    <row r="1057" spans="2:6" x14ac:dyDescent="0.2">
      <c r="B1057" s="10"/>
      <c r="F1057" s="10"/>
    </row>
    <row r="1058" spans="2:6" x14ac:dyDescent="0.2">
      <c r="B1058" s="10"/>
      <c r="F1058" s="10"/>
    </row>
    <row r="1059" spans="2:6" x14ac:dyDescent="0.2">
      <c r="B1059" s="10"/>
      <c r="F1059" s="10"/>
    </row>
    <row r="1060" spans="2:6" x14ac:dyDescent="0.2">
      <c r="B1060" s="10"/>
      <c r="F1060" s="10"/>
    </row>
    <row r="1061" spans="2:6" x14ac:dyDescent="0.2">
      <c r="B1061" s="10"/>
      <c r="F1061" s="10"/>
    </row>
    <row r="1062" spans="2:6" x14ac:dyDescent="0.2">
      <c r="B1062" s="10"/>
      <c r="F1062" s="10"/>
    </row>
    <row r="1063" spans="2:6" x14ac:dyDescent="0.2">
      <c r="B1063" s="10"/>
      <c r="F1063" s="10"/>
    </row>
    <row r="1064" spans="2:6" x14ac:dyDescent="0.2">
      <c r="B1064" s="10"/>
      <c r="F1064" s="10"/>
    </row>
    <row r="1065" spans="2:6" x14ac:dyDescent="0.2">
      <c r="B1065" s="10"/>
      <c r="F1065" s="10"/>
    </row>
    <row r="1066" spans="2:6" x14ac:dyDescent="0.2">
      <c r="B1066" s="10"/>
      <c r="F1066" s="10"/>
    </row>
    <row r="1067" spans="2:6" x14ac:dyDescent="0.2">
      <c r="B1067" s="10"/>
      <c r="F1067" s="10"/>
    </row>
    <row r="1068" spans="2:6" x14ac:dyDescent="0.2">
      <c r="B1068" s="10"/>
      <c r="F1068" s="10"/>
    </row>
    <row r="1069" spans="2:6" x14ac:dyDescent="0.2">
      <c r="B1069" s="10"/>
      <c r="F1069" s="10"/>
    </row>
    <row r="1070" spans="2:6" x14ac:dyDescent="0.2">
      <c r="B1070" s="10"/>
      <c r="F1070" s="10"/>
    </row>
    <row r="1071" spans="2:6" x14ac:dyDescent="0.2">
      <c r="B1071" s="10"/>
      <c r="F1071" s="10"/>
    </row>
    <row r="1072" spans="2:6" x14ac:dyDescent="0.2">
      <c r="B1072" s="10"/>
      <c r="F1072" s="10"/>
    </row>
    <row r="1073" spans="2:6" x14ac:dyDescent="0.2">
      <c r="B1073" s="10"/>
      <c r="F1073" s="10"/>
    </row>
    <row r="1074" spans="2:6" x14ac:dyDescent="0.2">
      <c r="B1074" s="10"/>
      <c r="F1074" s="10"/>
    </row>
    <row r="1075" spans="2:6" x14ac:dyDescent="0.2">
      <c r="B1075" s="10"/>
      <c r="F1075" s="10"/>
    </row>
    <row r="1076" spans="2:6" x14ac:dyDescent="0.2">
      <c r="B1076" s="10"/>
      <c r="F1076" s="10"/>
    </row>
    <row r="1077" spans="2:6" x14ac:dyDescent="0.2">
      <c r="B1077" s="10"/>
      <c r="F1077" s="10"/>
    </row>
    <row r="1078" spans="2:6" x14ac:dyDescent="0.2">
      <c r="B1078" s="10"/>
      <c r="F1078" s="10"/>
    </row>
    <row r="1079" spans="2:6" x14ac:dyDescent="0.2">
      <c r="B1079" s="10"/>
      <c r="F1079" s="10"/>
    </row>
    <row r="1080" spans="2:6" x14ac:dyDescent="0.2">
      <c r="B1080" s="10"/>
      <c r="F1080" s="10"/>
    </row>
    <row r="1081" spans="2:6" x14ac:dyDescent="0.2">
      <c r="B1081" s="10"/>
      <c r="F1081" s="10"/>
    </row>
    <row r="1082" spans="2:6" x14ac:dyDescent="0.2">
      <c r="B1082" s="10"/>
      <c r="F1082" s="10"/>
    </row>
    <row r="1083" spans="2:6" x14ac:dyDescent="0.2">
      <c r="B1083" s="10"/>
      <c r="F1083" s="10"/>
    </row>
    <row r="1084" spans="2:6" x14ac:dyDescent="0.2">
      <c r="B1084" s="10"/>
      <c r="F1084" s="10"/>
    </row>
    <row r="1085" spans="2:6" x14ac:dyDescent="0.2">
      <c r="B1085" s="10"/>
      <c r="F1085" s="10"/>
    </row>
    <row r="1086" spans="2:6" x14ac:dyDescent="0.2">
      <c r="B1086" s="10"/>
      <c r="F1086" s="10"/>
    </row>
    <row r="1087" spans="2:6" x14ac:dyDescent="0.2">
      <c r="B1087" s="10"/>
      <c r="F1087" s="10"/>
    </row>
    <row r="1088" spans="2:6" x14ac:dyDescent="0.2">
      <c r="B1088" s="10"/>
      <c r="F1088" s="10"/>
    </row>
    <row r="1089" spans="2:6" x14ac:dyDescent="0.2">
      <c r="B1089" s="10"/>
      <c r="F1089" s="10"/>
    </row>
    <row r="1090" spans="2:6" x14ac:dyDescent="0.2">
      <c r="B1090" s="10"/>
      <c r="F1090" s="10"/>
    </row>
    <row r="1091" spans="2:6" x14ac:dyDescent="0.2">
      <c r="B1091" s="10"/>
      <c r="F1091" s="10"/>
    </row>
    <row r="1092" spans="2:6" x14ac:dyDescent="0.2">
      <c r="B1092" s="10"/>
      <c r="F1092" s="10"/>
    </row>
    <row r="1093" spans="2:6" x14ac:dyDescent="0.2">
      <c r="B1093" s="10"/>
      <c r="F1093" s="10"/>
    </row>
    <row r="1094" spans="2:6" x14ac:dyDescent="0.2">
      <c r="B1094" s="10"/>
      <c r="F1094" s="10"/>
    </row>
    <row r="1095" spans="2:6" x14ac:dyDescent="0.2">
      <c r="B1095" s="10"/>
      <c r="F1095" s="10"/>
    </row>
    <row r="1096" spans="2:6" x14ac:dyDescent="0.2">
      <c r="B1096" s="10"/>
      <c r="F1096" s="10"/>
    </row>
    <row r="1097" spans="2:6" x14ac:dyDescent="0.2">
      <c r="B1097" s="10"/>
      <c r="F1097" s="10"/>
    </row>
    <row r="1098" spans="2:6" x14ac:dyDescent="0.2">
      <c r="B1098" s="10"/>
      <c r="F1098" s="10"/>
    </row>
    <row r="1099" spans="2:6" x14ac:dyDescent="0.2">
      <c r="B1099" s="10"/>
      <c r="F1099" s="10"/>
    </row>
    <row r="1100" spans="2:6" x14ac:dyDescent="0.2">
      <c r="B1100" s="10"/>
      <c r="F1100" s="10"/>
    </row>
    <row r="1101" spans="2:6" x14ac:dyDescent="0.2">
      <c r="B1101" s="10"/>
      <c r="F1101" s="10"/>
    </row>
    <row r="1102" spans="2:6" x14ac:dyDescent="0.2">
      <c r="B1102" s="10"/>
      <c r="F1102" s="10"/>
    </row>
    <row r="1103" spans="2:6" x14ac:dyDescent="0.2">
      <c r="B1103" s="10"/>
      <c r="F1103" s="10"/>
    </row>
    <row r="1104" spans="2:6" x14ac:dyDescent="0.2">
      <c r="B1104" s="10"/>
      <c r="F1104" s="10"/>
    </row>
    <row r="1105" spans="2:6" x14ac:dyDescent="0.2">
      <c r="B1105" s="10"/>
      <c r="F1105" s="10"/>
    </row>
    <row r="1106" spans="2:6" x14ac:dyDescent="0.2">
      <c r="B1106" s="10"/>
      <c r="F1106" s="10"/>
    </row>
    <row r="1107" spans="2:6" x14ac:dyDescent="0.2">
      <c r="B1107" s="10"/>
      <c r="F1107" s="10"/>
    </row>
    <row r="1108" spans="2:6" x14ac:dyDescent="0.2">
      <c r="B1108" s="10"/>
      <c r="F1108" s="10"/>
    </row>
    <row r="1109" spans="2:6" x14ac:dyDescent="0.2">
      <c r="B1109" s="10"/>
      <c r="F1109" s="10"/>
    </row>
    <row r="1110" spans="2:6" x14ac:dyDescent="0.2">
      <c r="B1110" s="10"/>
      <c r="F1110" s="10"/>
    </row>
    <row r="1111" spans="2:6" x14ac:dyDescent="0.2">
      <c r="B1111" s="10"/>
      <c r="F1111" s="10"/>
    </row>
    <row r="1112" spans="2:6" x14ac:dyDescent="0.2">
      <c r="B1112" s="10"/>
      <c r="F1112" s="10"/>
    </row>
    <row r="1113" spans="2:6" x14ac:dyDescent="0.2">
      <c r="B1113" s="10"/>
      <c r="F1113" s="10"/>
    </row>
    <row r="1114" spans="2:6" x14ac:dyDescent="0.2">
      <c r="B1114" s="10"/>
      <c r="F1114" s="10"/>
    </row>
    <row r="1115" spans="2:6" x14ac:dyDescent="0.2">
      <c r="B1115" s="10"/>
      <c r="F1115" s="10"/>
    </row>
    <row r="1116" spans="2:6" x14ac:dyDescent="0.2">
      <c r="B1116" s="10"/>
      <c r="F1116" s="10"/>
    </row>
    <row r="1117" spans="2:6" x14ac:dyDescent="0.2">
      <c r="B1117" s="10"/>
      <c r="F1117" s="10"/>
    </row>
    <row r="1118" spans="2:6" x14ac:dyDescent="0.2">
      <c r="B1118" s="10"/>
      <c r="F1118" s="10"/>
    </row>
    <row r="1119" spans="2:6" x14ac:dyDescent="0.2">
      <c r="B1119" s="10"/>
      <c r="F1119" s="10"/>
    </row>
    <row r="1120" spans="2:6" x14ac:dyDescent="0.2">
      <c r="B1120" s="10"/>
      <c r="F1120" s="10"/>
    </row>
    <row r="1121" spans="2:6" x14ac:dyDescent="0.2">
      <c r="B1121" s="10"/>
      <c r="F1121" s="10"/>
    </row>
    <row r="1122" spans="2:6" x14ac:dyDescent="0.2">
      <c r="B1122" s="10"/>
      <c r="F1122" s="10"/>
    </row>
    <row r="1123" spans="2:6" x14ac:dyDescent="0.2">
      <c r="B1123" s="10"/>
      <c r="F1123" s="10"/>
    </row>
    <row r="1124" spans="2:6" x14ac:dyDescent="0.2">
      <c r="B1124" s="10"/>
      <c r="F1124" s="10"/>
    </row>
    <row r="1125" spans="2:6" x14ac:dyDescent="0.2">
      <c r="B1125" s="10"/>
      <c r="F1125" s="10"/>
    </row>
    <row r="1126" spans="2:6" x14ac:dyDescent="0.2">
      <c r="B1126" s="10"/>
      <c r="F1126" s="10"/>
    </row>
    <row r="1127" spans="2:6" x14ac:dyDescent="0.2">
      <c r="B1127" s="10"/>
      <c r="F1127" s="10"/>
    </row>
    <row r="1128" spans="2:6" x14ac:dyDescent="0.2">
      <c r="B1128" s="10"/>
      <c r="F1128" s="10"/>
    </row>
    <row r="1129" spans="2:6" x14ac:dyDescent="0.2">
      <c r="B1129" s="10"/>
      <c r="F1129" s="10"/>
    </row>
    <row r="1130" spans="2:6" x14ac:dyDescent="0.2">
      <c r="B1130" s="10"/>
      <c r="F1130" s="10"/>
    </row>
    <row r="1131" spans="2:6" x14ac:dyDescent="0.2">
      <c r="B1131" s="10"/>
      <c r="F1131" s="10"/>
    </row>
    <row r="1132" spans="2:6" x14ac:dyDescent="0.2">
      <c r="B1132" s="10"/>
      <c r="F1132" s="10"/>
    </row>
    <row r="1133" spans="2:6" x14ac:dyDescent="0.2">
      <c r="B1133" s="10"/>
      <c r="F1133" s="10"/>
    </row>
    <row r="1134" spans="2:6" x14ac:dyDescent="0.2">
      <c r="B1134" s="10"/>
      <c r="F1134" s="10"/>
    </row>
    <row r="1135" spans="2:6" x14ac:dyDescent="0.2">
      <c r="B1135" s="10"/>
      <c r="F1135" s="10"/>
    </row>
    <row r="1136" spans="2:6" x14ac:dyDescent="0.2">
      <c r="B1136" s="10"/>
      <c r="F1136" s="10"/>
    </row>
    <row r="1137" spans="2:6" x14ac:dyDescent="0.2">
      <c r="B1137" s="10"/>
      <c r="F1137" s="10"/>
    </row>
    <row r="1138" spans="2:6" x14ac:dyDescent="0.2">
      <c r="B1138" s="10"/>
      <c r="F1138" s="10"/>
    </row>
    <row r="1139" spans="2:6" x14ac:dyDescent="0.2">
      <c r="B1139" s="10"/>
      <c r="F1139" s="10"/>
    </row>
  </sheetData>
  <phoneticPr fontId="8" type="noConversion"/>
  <hyperlinks>
    <hyperlink ref="P213" r:id="rId1" display="http://www.bav-astro.de/sfs/BAVM_link.php?BAVMnr=13" xr:uid="{00000000-0004-0000-0100-000000000000}"/>
    <hyperlink ref="P214" r:id="rId2" display="http://www.bav-astro.de/sfs/BAVM_link.php?BAVMnr=13" xr:uid="{00000000-0004-0000-0100-000001000000}"/>
    <hyperlink ref="P215" r:id="rId3" display="http://www.bav-astro.de/sfs/BAVM_link.php?BAVMnr=13" xr:uid="{00000000-0004-0000-0100-000002000000}"/>
    <hyperlink ref="P216" r:id="rId4" display="http://www.bav-astro.de/sfs/BAVM_link.php?BAVMnr=13" xr:uid="{00000000-0004-0000-0100-000003000000}"/>
    <hyperlink ref="P217" r:id="rId5" display="http://www.bav-astro.de/sfs/BAVM_link.php?BAVMnr=13" xr:uid="{00000000-0004-0000-0100-000004000000}"/>
    <hyperlink ref="P218" r:id="rId6" display="http://www.bav-astro.de/sfs/BAVM_link.php?BAVMnr=13" xr:uid="{00000000-0004-0000-0100-000005000000}"/>
    <hyperlink ref="P11" r:id="rId7" display="http://www.konkoly.hu/cgi-bin/IBVS?35" xr:uid="{00000000-0004-0000-0100-000006000000}"/>
    <hyperlink ref="P221" r:id="rId8" display="http://www.bav-astro.de/sfs/BAVM_link.php?BAVMnr=18" xr:uid="{00000000-0004-0000-0100-000007000000}"/>
    <hyperlink ref="P225" r:id="rId9" display="http://www.bav-astro.de/sfs/BAVM_link.php?BAVMnr=25" xr:uid="{00000000-0004-0000-0100-000008000000}"/>
    <hyperlink ref="P39" r:id="rId10" display="http://www.bav-astro.de/sfs/BAVM_link.php?BAVMnr=29" xr:uid="{00000000-0004-0000-0100-000009000000}"/>
    <hyperlink ref="P46" r:id="rId11" display="http://www.bav-astro.de/sfs/BAVM_link.php?BAVMnr=31" xr:uid="{00000000-0004-0000-0100-00000A000000}"/>
    <hyperlink ref="P121" r:id="rId12" display="http://www.konkoly.hu/cgi-bin/IBVS?5745" xr:uid="{00000000-0004-0000-0100-00000B000000}"/>
    <hyperlink ref="P227" r:id="rId13" display="http://www.bav-astro.de/sfs/BAVM_link.php?BAVMnr=122" xr:uid="{00000000-0004-0000-0100-00000C000000}"/>
    <hyperlink ref="P123" r:id="rId14" display="http://www.bav-astro.de/sfs/BAVM_link.php?BAVMnr=133" xr:uid="{00000000-0004-0000-0100-00000D000000}"/>
    <hyperlink ref="P124" r:id="rId15" display="http://www.bav-astro.de/sfs/BAVM_link.php?BAVMnr=133" xr:uid="{00000000-0004-0000-0100-00000E000000}"/>
    <hyperlink ref="P126" r:id="rId16" display="http://www.bav-astro.de/sfs/BAVM_link.php?BAVMnr=133" xr:uid="{00000000-0004-0000-0100-00000F000000}"/>
    <hyperlink ref="P233" r:id="rId17" display="http://www.konkoly.hu/cgi-bin/IBVS?5676" xr:uid="{00000000-0004-0000-0100-000010000000}"/>
    <hyperlink ref="P130" r:id="rId18" display="http://var.astro.cz/oejv/issues/oejv0003.pdf" xr:uid="{00000000-0004-0000-0100-000011000000}"/>
    <hyperlink ref="P131" r:id="rId19" display="http://www.bav-astro.de/sfs/BAVM_link.php?BAVMnr=178" xr:uid="{00000000-0004-0000-0100-000012000000}"/>
    <hyperlink ref="P132" r:id="rId20" display="http://www.bav-astro.de/sfs/BAVM_link.php?BAVMnr=186" xr:uid="{00000000-0004-0000-0100-000013000000}"/>
    <hyperlink ref="P133" r:id="rId21" display="http://www.konkoly.hu/cgi-bin/IBVS?5931" xr:uid="{00000000-0004-0000-0100-000014000000}"/>
    <hyperlink ref="P134" r:id="rId22" display="http://www.konkoly.hu/cgi-bin/IBVS?5924" xr:uid="{00000000-0004-0000-0100-000015000000}"/>
    <hyperlink ref="P234" r:id="rId23" display="http://www.bav-astro.de/sfs/BAVM_link.php?BAVMnr=225" xr:uid="{00000000-0004-0000-0100-000016000000}"/>
    <hyperlink ref="P135" r:id="rId24" display="http://www.konkoly.hu/cgi-bin/IBVS?6114" xr:uid="{00000000-0004-0000-0100-000017000000}"/>
    <hyperlink ref="P136" r:id="rId25" display="http://www.bav-astro.de/sfs/BAVM_link.php?BAVMnr=238" xr:uid="{00000000-0004-0000-0100-00001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Graphs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2024-01-05T00:50:49Z</dcterms:modified>
</cp:coreProperties>
</file>