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B28E8B8-3559-4B3C-B6C5-784A8965B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916" i="1" l="1"/>
  <c r="F916" i="1" s="1"/>
  <c r="Q916" i="1"/>
  <c r="E917" i="1"/>
  <c r="F917" i="1" s="1"/>
  <c r="Q917" i="1"/>
  <c r="E910" i="1"/>
  <c r="F910" i="1" s="1"/>
  <c r="G910" i="1" s="1"/>
  <c r="Q910" i="1"/>
  <c r="E890" i="1"/>
  <c r="F890" i="1" s="1"/>
  <c r="Q890" i="1"/>
  <c r="E915" i="1"/>
  <c r="F915" i="1" s="1"/>
  <c r="Q915" i="1"/>
  <c r="E907" i="1"/>
  <c r="F907" i="1" s="1"/>
  <c r="Q907" i="1"/>
  <c r="E908" i="1"/>
  <c r="F908" i="1" s="1"/>
  <c r="Q908" i="1"/>
  <c r="E912" i="1"/>
  <c r="F912" i="1" s="1"/>
  <c r="Q912" i="1"/>
  <c r="E913" i="1"/>
  <c r="F913" i="1" s="1"/>
  <c r="Q913" i="1"/>
  <c r="E914" i="1"/>
  <c r="F914" i="1" s="1"/>
  <c r="Q914" i="1"/>
  <c r="E904" i="1"/>
  <c r="F904" i="1" s="1"/>
  <c r="Q904" i="1"/>
  <c r="E905" i="1"/>
  <c r="F905" i="1" s="1"/>
  <c r="Q905" i="1"/>
  <c r="E906" i="1"/>
  <c r="F906" i="1" s="1"/>
  <c r="Q906" i="1"/>
  <c r="E911" i="1"/>
  <c r="F911" i="1" s="1"/>
  <c r="Q911" i="1"/>
  <c r="E909" i="1"/>
  <c r="F909" i="1" s="1"/>
  <c r="G909" i="1" s="1"/>
  <c r="D9" i="1"/>
  <c r="C9" i="1"/>
  <c r="Q909" i="1"/>
  <c r="E892" i="1"/>
  <c r="F892" i="1" s="1"/>
  <c r="G892" i="1" s="1"/>
  <c r="Q892" i="1"/>
  <c r="E893" i="1"/>
  <c r="F893" i="1" s="1"/>
  <c r="Q893" i="1"/>
  <c r="E894" i="1"/>
  <c r="F894" i="1" s="1"/>
  <c r="Q894" i="1"/>
  <c r="E895" i="1"/>
  <c r="F895" i="1" s="1"/>
  <c r="Q895" i="1"/>
  <c r="E896" i="1"/>
  <c r="F896" i="1" s="1"/>
  <c r="P896" i="1" s="1"/>
  <c r="Q896" i="1"/>
  <c r="E897" i="1"/>
  <c r="F897" i="1" s="1"/>
  <c r="Q897" i="1"/>
  <c r="E899" i="1"/>
  <c r="F899" i="1" s="1"/>
  <c r="Q899" i="1"/>
  <c r="E900" i="1"/>
  <c r="F900" i="1" s="1"/>
  <c r="Q900" i="1"/>
  <c r="E901" i="1"/>
  <c r="F901" i="1" s="1"/>
  <c r="Q901" i="1"/>
  <c r="E903" i="1"/>
  <c r="F903" i="1" s="1"/>
  <c r="Q903" i="1"/>
  <c r="E881" i="1"/>
  <c r="F881" i="1" s="1"/>
  <c r="Q881" i="1"/>
  <c r="E898" i="1"/>
  <c r="F898" i="1" s="1"/>
  <c r="Q898" i="1"/>
  <c r="E902" i="1"/>
  <c r="F902" i="1" s="1"/>
  <c r="G902" i="1" s="1"/>
  <c r="K902" i="1" s="1"/>
  <c r="S902" i="1" s="1"/>
  <c r="Q902" i="1"/>
  <c r="E882" i="1"/>
  <c r="F882" i="1" s="1"/>
  <c r="E884" i="1"/>
  <c r="F884" i="1" s="1"/>
  <c r="G884" i="1" s="1"/>
  <c r="E885" i="1"/>
  <c r="F885" i="1" s="1"/>
  <c r="E886" i="1"/>
  <c r="F886" i="1" s="1"/>
  <c r="G886" i="1" s="1"/>
  <c r="E887" i="1"/>
  <c r="F887" i="1" s="1"/>
  <c r="G887" i="1" s="1"/>
  <c r="K887" i="1" s="1"/>
  <c r="E888" i="1"/>
  <c r="F888" i="1" s="1"/>
  <c r="E889" i="1"/>
  <c r="F889" i="1" s="1"/>
  <c r="E891" i="1"/>
  <c r="F891" i="1" s="1"/>
  <c r="G891" i="1" s="1"/>
  <c r="E874" i="1"/>
  <c r="F874" i="1" s="1"/>
  <c r="E875" i="1"/>
  <c r="F875" i="1" s="1"/>
  <c r="G875" i="1" s="1"/>
  <c r="E876" i="1"/>
  <c r="F876" i="1" s="1"/>
  <c r="G876" i="1" s="1"/>
  <c r="E877" i="1"/>
  <c r="F877" i="1" s="1"/>
  <c r="G877" i="1" s="1"/>
  <c r="E878" i="1"/>
  <c r="F878" i="1" s="1"/>
  <c r="G878" i="1" s="1"/>
  <c r="E879" i="1"/>
  <c r="F879" i="1" s="1"/>
  <c r="G879" i="1" s="1"/>
  <c r="K879" i="1" s="1"/>
  <c r="S879" i="1" s="1"/>
  <c r="E880" i="1"/>
  <c r="F880" i="1" s="1"/>
  <c r="G880" i="1" s="1"/>
  <c r="E883" i="1"/>
  <c r="F883" i="1" s="1"/>
  <c r="G883" i="1" s="1"/>
  <c r="Q882" i="1"/>
  <c r="Q874" i="1"/>
  <c r="Q878" i="1"/>
  <c r="Q880" i="1"/>
  <c r="Q884" i="1"/>
  <c r="Q885" i="1"/>
  <c r="Q886" i="1"/>
  <c r="Q887" i="1"/>
  <c r="Q888" i="1"/>
  <c r="Q889" i="1"/>
  <c r="Q891" i="1"/>
  <c r="E873" i="1"/>
  <c r="F873" i="1" s="1"/>
  <c r="E859" i="1"/>
  <c r="F859" i="1" s="1"/>
  <c r="E860" i="1"/>
  <c r="F860" i="1" s="1"/>
  <c r="E861" i="1"/>
  <c r="F861" i="1" s="1"/>
  <c r="G861" i="1" s="1"/>
  <c r="K861" i="1" s="1"/>
  <c r="E862" i="1"/>
  <c r="F862" i="1" s="1"/>
  <c r="G862" i="1" s="1"/>
  <c r="E863" i="1"/>
  <c r="F863" i="1" s="1"/>
  <c r="G863" i="1" s="1"/>
  <c r="J863" i="1" s="1"/>
  <c r="S863" i="1" s="1"/>
  <c r="E864" i="1"/>
  <c r="F864" i="1" s="1"/>
  <c r="G864" i="1" s="1"/>
  <c r="E865" i="1"/>
  <c r="F865" i="1" s="1"/>
  <c r="G865" i="1" s="1"/>
  <c r="K865" i="1" s="1"/>
  <c r="E866" i="1"/>
  <c r="F866" i="1" s="1"/>
  <c r="G866" i="1" s="1"/>
  <c r="K866" i="1" s="1"/>
  <c r="E867" i="1"/>
  <c r="F867" i="1" s="1"/>
  <c r="E868" i="1"/>
  <c r="F868" i="1" s="1"/>
  <c r="E869" i="1"/>
  <c r="F869" i="1" s="1"/>
  <c r="G869" i="1" s="1"/>
  <c r="E870" i="1"/>
  <c r="F870" i="1" s="1"/>
  <c r="G870" i="1" s="1"/>
  <c r="E871" i="1"/>
  <c r="F871" i="1" s="1"/>
  <c r="E872" i="1"/>
  <c r="F872" i="1" s="1"/>
  <c r="G872" i="1" s="1"/>
  <c r="Q877" i="1"/>
  <c r="Q875" i="1"/>
  <c r="Q873" i="1"/>
  <c r="Q879" i="1"/>
  <c r="Q876" i="1"/>
  <c r="Q883" i="1"/>
  <c r="E851" i="1"/>
  <c r="F851" i="1" s="1"/>
  <c r="E853" i="1"/>
  <c r="F853" i="1" s="1"/>
  <c r="G853" i="1" s="1"/>
  <c r="K853" i="1" s="1"/>
  <c r="E854" i="1"/>
  <c r="F854" i="1" s="1"/>
  <c r="E855" i="1"/>
  <c r="F855" i="1" s="1"/>
  <c r="G855" i="1" s="1"/>
  <c r="K855" i="1" s="1"/>
  <c r="E787" i="1"/>
  <c r="F787" i="1" s="1"/>
  <c r="G787" i="1" s="1"/>
  <c r="E802" i="1"/>
  <c r="F802" i="1" s="1"/>
  <c r="G802" i="1" s="1"/>
  <c r="K802" i="1" s="1"/>
  <c r="E849" i="1"/>
  <c r="F849" i="1" s="1"/>
  <c r="G849" i="1" s="1"/>
  <c r="K849" i="1" s="1"/>
  <c r="E457" i="1"/>
  <c r="F457" i="1" s="1"/>
  <c r="G457" i="1" s="1"/>
  <c r="I457" i="1" s="1"/>
  <c r="E555" i="1"/>
  <c r="F555" i="1" s="1"/>
  <c r="G555" i="1" s="1"/>
  <c r="I555" i="1" s="1"/>
  <c r="E65" i="1"/>
  <c r="F65" i="1" s="1"/>
  <c r="G65" i="1" s="1"/>
  <c r="J65" i="1" s="1"/>
  <c r="E222" i="1"/>
  <c r="F222" i="1" s="1"/>
  <c r="G222" i="1" s="1"/>
  <c r="I222" i="1" s="1"/>
  <c r="E223" i="1"/>
  <c r="F223" i="1" s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E244" i="1"/>
  <c r="F244" i="1" s="1"/>
  <c r="G244" i="1" s="1"/>
  <c r="I244" i="1" s="1"/>
  <c r="E245" i="1"/>
  <c r="F245" i="1" s="1"/>
  <c r="G245" i="1" s="1"/>
  <c r="I245" i="1" s="1"/>
  <c r="E247" i="1"/>
  <c r="F247" i="1" s="1"/>
  <c r="G247" i="1" s="1"/>
  <c r="I247" i="1" s="1"/>
  <c r="E248" i="1"/>
  <c r="F248" i="1" s="1"/>
  <c r="G248" i="1" s="1"/>
  <c r="E249" i="1"/>
  <c r="F249" i="1" s="1"/>
  <c r="G249" i="1" s="1"/>
  <c r="I249" i="1" s="1"/>
  <c r="S249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E262" i="1"/>
  <c r="F262" i="1" s="1"/>
  <c r="G262" i="1" s="1"/>
  <c r="I262" i="1" s="1"/>
  <c r="E263" i="1"/>
  <c r="F263" i="1" s="1"/>
  <c r="G263" i="1" s="1"/>
  <c r="E264" i="1"/>
  <c r="F264" i="1" s="1"/>
  <c r="G264" i="1" s="1"/>
  <c r="I264" i="1" s="1"/>
  <c r="E265" i="1"/>
  <c r="F265" i="1" s="1"/>
  <c r="G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E278" i="1"/>
  <c r="F278" i="1" s="1"/>
  <c r="E279" i="1"/>
  <c r="F279" i="1" s="1"/>
  <c r="E280" i="1"/>
  <c r="F280" i="1" s="1"/>
  <c r="G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6" i="1"/>
  <c r="F306" i="1" s="1"/>
  <c r="G306" i="1" s="1"/>
  <c r="I306" i="1" s="1"/>
  <c r="E307" i="1"/>
  <c r="F307" i="1" s="1"/>
  <c r="G307" i="1" s="1"/>
  <c r="I307" i="1" s="1"/>
  <c r="I308" i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I314" i="1"/>
  <c r="E315" i="1"/>
  <c r="F315" i="1" s="1"/>
  <c r="G315" i="1" s="1"/>
  <c r="I315" i="1" s="1"/>
  <c r="E316" i="1"/>
  <c r="F316" i="1" s="1"/>
  <c r="G316" i="1" s="1"/>
  <c r="I316" i="1" s="1"/>
  <c r="S316" i="1" s="1"/>
  <c r="E317" i="1"/>
  <c r="F317" i="1" s="1"/>
  <c r="G317" i="1" s="1"/>
  <c r="E318" i="1"/>
  <c r="F318" i="1" s="1"/>
  <c r="G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 s="1"/>
  <c r="G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7" i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E341" i="1"/>
  <c r="F341" i="1" s="1"/>
  <c r="G341" i="1" s="1"/>
  <c r="I341" i="1" s="1"/>
  <c r="E342" i="1"/>
  <c r="F342" i="1" s="1"/>
  <c r="G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E356" i="1"/>
  <c r="F356" i="1" s="1"/>
  <c r="G356" i="1" s="1"/>
  <c r="I356" i="1" s="1"/>
  <c r="E357" i="1"/>
  <c r="F357" i="1" s="1"/>
  <c r="G357" i="1" s="1"/>
  <c r="G358" i="1"/>
  <c r="I358" i="1" s="1"/>
  <c r="G359" i="1"/>
  <c r="I359" i="1" s="1"/>
  <c r="E360" i="1"/>
  <c r="F360" i="1" s="1"/>
  <c r="G360" i="1" s="1"/>
  <c r="I360" i="1" s="1"/>
  <c r="G361" i="1"/>
  <c r="I361" i="1" s="1"/>
  <c r="E362" i="1"/>
  <c r="F362" i="1"/>
  <c r="G362" i="1" s="1"/>
  <c r="I362" i="1" s="1"/>
  <c r="G363" i="1"/>
  <c r="I363" i="1" s="1"/>
  <c r="G364" i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G368" i="1"/>
  <c r="I368" i="1" s="1"/>
  <c r="E369" i="1"/>
  <c r="F369" i="1" s="1"/>
  <c r="G370" i="1"/>
  <c r="I370" i="1" s="1"/>
  <c r="E371" i="1"/>
  <c r="F371" i="1" s="1"/>
  <c r="G372" i="1"/>
  <c r="I372" i="1" s="1"/>
  <c r="E373" i="1"/>
  <c r="F373" i="1" s="1"/>
  <c r="G373" i="1" s="1"/>
  <c r="I373" i="1" s="1"/>
  <c r="E374" i="1"/>
  <c r="F374" i="1" s="1"/>
  <c r="G374" i="1" s="1"/>
  <c r="I374" i="1" s="1"/>
  <c r="S374" i="1" s="1"/>
  <c r="E375" i="1"/>
  <c r="F375" i="1" s="1"/>
  <c r="G375" i="1" s="1"/>
  <c r="G376" i="1"/>
  <c r="I376" i="1" s="1"/>
  <c r="G377" i="1"/>
  <c r="I377" i="1" s="1"/>
  <c r="E378" i="1"/>
  <c r="F378" i="1" s="1"/>
  <c r="G378" i="1" s="1"/>
  <c r="G379" i="1"/>
  <c r="I379" i="1" s="1"/>
  <c r="S379" i="1" s="1"/>
  <c r="E380" i="1"/>
  <c r="F380" i="1" s="1"/>
  <c r="G380" i="1" s="1"/>
  <c r="I380" i="1" s="1"/>
  <c r="S380" i="1" s="1"/>
  <c r="E381" i="1"/>
  <c r="F381" i="1" s="1"/>
  <c r="G381" i="1" s="1"/>
  <c r="I381" i="1" s="1"/>
  <c r="G382" i="1"/>
  <c r="I382" i="1" s="1"/>
  <c r="G383" i="1"/>
  <c r="I383" i="1" s="1"/>
  <c r="S383" i="1" s="1"/>
  <c r="G384" i="1"/>
  <c r="I384" i="1" s="1"/>
  <c r="E385" i="1"/>
  <c r="F385" i="1" s="1"/>
  <c r="G385" i="1" s="1"/>
  <c r="I385" i="1" s="1"/>
  <c r="S385" i="1" s="1"/>
  <c r="G386" i="1"/>
  <c r="I386" i="1" s="1"/>
  <c r="G387" i="1"/>
  <c r="I387" i="1" s="1"/>
  <c r="G388" i="1"/>
  <c r="I388" i="1" s="1"/>
  <c r="I389" i="1"/>
  <c r="E390" i="1"/>
  <c r="F390" i="1" s="1"/>
  <c r="G390" i="1" s="1"/>
  <c r="I390" i="1" s="1"/>
  <c r="G391" i="1"/>
  <c r="I391" i="1" s="1"/>
  <c r="G393" i="1"/>
  <c r="I393" i="1" s="1"/>
  <c r="E394" i="1"/>
  <c r="F394" i="1" s="1"/>
  <c r="G394" i="1" s="1"/>
  <c r="I394" i="1" s="1"/>
  <c r="S394" i="1" s="1"/>
  <c r="G396" i="1"/>
  <c r="I396" i="1" s="1"/>
  <c r="G397" i="1"/>
  <c r="I397" i="1" s="1"/>
  <c r="E399" i="1"/>
  <c r="F399" i="1" s="1"/>
  <c r="G399" i="1" s="1"/>
  <c r="G400" i="1"/>
  <c r="I400" i="1" s="1"/>
  <c r="E401" i="1"/>
  <c r="F401" i="1" s="1"/>
  <c r="E402" i="1"/>
  <c r="F402" i="1" s="1"/>
  <c r="E404" i="1"/>
  <c r="F404" i="1"/>
  <c r="G404" i="1" s="1"/>
  <c r="I404" i="1" s="1"/>
  <c r="E405" i="1"/>
  <c r="F405" i="1" s="1"/>
  <c r="E406" i="1"/>
  <c r="F406" i="1" s="1"/>
  <c r="E407" i="1"/>
  <c r="F407" i="1" s="1"/>
  <c r="G407" i="1" s="1"/>
  <c r="I407" i="1" s="1"/>
  <c r="S407" i="1" s="1"/>
  <c r="E408" i="1"/>
  <c r="F408" i="1" s="1"/>
  <c r="G408" i="1" s="1"/>
  <c r="I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I411" i="1" s="1"/>
  <c r="E412" i="1"/>
  <c r="F412" i="1" s="1"/>
  <c r="G412" i="1" s="1"/>
  <c r="E413" i="1"/>
  <c r="F413" i="1" s="1"/>
  <c r="G413" i="1" s="1"/>
  <c r="I413" i="1" s="1"/>
  <c r="E414" i="1"/>
  <c r="F414" i="1" s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E419" i="1"/>
  <c r="F419" i="1" s="1"/>
  <c r="G419" i="1" s="1"/>
  <c r="I419" i="1" s="1"/>
  <c r="G420" i="1"/>
  <c r="I420" i="1" s="1"/>
  <c r="S420" i="1" s="1"/>
  <c r="E421" i="1"/>
  <c r="F421" i="1" s="1"/>
  <c r="G421" i="1" s="1"/>
  <c r="E422" i="1"/>
  <c r="F422" i="1" s="1"/>
  <c r="G422" i="1" s="1"/>
  <c r="E423" i="1"/>
  <c r="F423" i="1" s="1"/>
  <c r="G423" i="1" s="1"/>
  <c r="I423" i="1" s="1"/>
  <c r="E424" i="1"/>
  <c r="F424" i="1" s="1"/>
  <c r="G424" i="1" s="1"/>
  <c r="E425" i="1"/>
  <c r="F425" i="1" s="1"/>
  <c r="G425" i="1" s="1"/>
  <c r="I425" i="1" s="1"/>
  <c r="E426" i="1"/>
  <c r="F426" i="1" s="1"/>
  <c r="G426" i="1" s="1"/>
  <c r="I426" i="1" s="1"/>
  <c r="E427" i="1"/>
  <c r="F427" i="1" s="1"/>
  <c r="G427" i="1" s="1"/>
  <c r="I427" i="1" s="1"/>
  <c r="E428" i="1"/>
  <c r="E429" i="1"/>
  <c r="F429" i="1" s="1"/>
  <c r="G429" i="1" s="1"/>
  <c r="I429" i="1" s="1"/>
  <c r="E430" i="1"/>
  <c r="F430" i="1" s="1"/>
  <c r="E431" i="1"/>
  <c r="E432" i="1"/>
  <c r="F432" i="1" s="1"/>
  <c r="G432" i="1" s="1"/>
  <c r="I432" i="1" s="1"/>
  <c r="E433" i="1"/>
  <c r="F433" i="1" s="1"/>
  <c r="G433" i="1" s="1"/>
  <c r="I433" i="1" s="1"/>
  <c r="E434" i="1"/>
  <c r="E436" i="1"/>
  <c r="F436" i="1" s="1"/>
  <c r="G436" i="1" s="1"/>
  <c r="I436" i="1" s="1"/>
  <c r="G437" i="1"/>
  <c r="I437" i="1" s="1"/>
  <c r="E438" i="1"/>
  <c r="F438" i="1" s="1"/>
  <c r="G438" i="1" s="1"/>
  <c r="I438" i="1" s="1"/>
  <c r="E439" i="1"/>
  <c r="F439" i="1" s="1"/>
  <c r="G439" i="1" s="1"/>
  <c r="I439" i="1" s="1"/>
  <c r="G440" i="1"/>
  <c r="I440" i="1" s="1"/>
  <c r="E441" i="1"/>
  <c r="F441" i="1" s="1"/>
  <c r="G441" i="1" s="1"/>
  <c r="I441" i="1" s="1"/>
  <c r="E442" i="1"/>
  <c r="F442" i="1" s="1"/>
  <c r="E443" i="1"/>
  <c r="F443" i="1" s="1"/>
  <c r="G443" i="1" s="1"/>
  <c r="I443" i="1" s="1"/>
  <c r="E444" i="1"/>
  <c r="F444" i="1" s="1"/>
  <c r="E445" i="1"/>
  <c r="F445" i="1" s="1"/>
  <c r="G445" i="1" s="1"/>
  <c r="I445" i="1" s="1"/>
  <c r="E446" i="1"/>
  <c r="F446" i="1" s="1"/>
  <c r="E447" i="1"/>
  <c r="F447" i="1" s="1"/>
  <c r="G447" i="1" s="1"/>
  <c r="E448" i="1"/>
  <c r="F448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E452" i="1"/>
  <c r="F452" i="1" s="1"/>
  <c r="G452" i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8" i="1"/>
  <c r="F458" i="1" s="1"/>
  <c r="G458" i="1" s="1"/>
  <c r="I458" i="1" s="1"/>
  <c r="E459" i="1"/>
  <c r="G460" i="1"/>
  <c r="I460" i="1" s="1"/>
  <c r="G461" i="1"/>
  <c r="I461" i="1" s="1"/>
  <c r="E462" i="1"/>
  <c r="F462" i="1" s="1"/>
  <c r="G462" i="1" s="1"/>
  <c r="I462" i="1" s="1"/>
  <c r="G463" i="1"/>
  <c r="I463" i="1" s="1"/>
  <c r="E464" i="1"/>
  <c r="F464" i="1" s="1"/>
  <c r="G464" i="1" s="1"/>
  <c r="I464" i="1" s="1"/>
  <c r="E465" i="1"/>
  <c r="F465" i="1" s="1"/>
  <c r="G465" i="1" s="1"/>
  <c r="I465" i="1" s="1"/>
  <c r="G466" i="1"/>
  <c r="I466" i="1" s="1"/>
  <c r="E467" i="1"/>
  <c r="F467" i="1" s="1"/>
  <c r="G468" i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2" i="1"/>
  <c r="F472" i="1" s="1"/>
  <c r="G472" i="1" s="1"/>
  <c r="I472" i="1" s="1"/>
  <c r="E473" i="1"/>
  <c r="F473" i="1" s="1"/>
  <c r="G473" i="1" s="1"/>
  <c r="E474" i="1"/>
  <c r="F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/>
  <c r="S477" i="1" s="1"/>
  <c r="E478" i="1"/>
  <c r="F478" i="1" s="1"/>
  <c r="E479" i="1"/>
  <c r="F479" i="1" s="1"/>
  <c r="G479" i="1" s="1"/>
  <c r="I479" i="1" s="1"/>
  <c r="E480" i="1"/>
  <c r="F480" i="1" s="1"/>
  <c r="G480" i="1" s="1"/>
  <c r="E481" i="1"/>
  <c r="F481" i="1" s="1"/>
  <c r="G481" i="1" s="1"/>
  <c r="I481" i="1" s="1"/>
  <c r="G482" i="1"/>
  <c r="I482" i="1" s="1"/>
  <c r="G483" i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S486" i="1" s="1"/>
  <c r="E487" i="1"/>
  <c r="F487" i="1" s="1"/>
  <c r="G487" i="1" s="1"/>
  <c r="I487" i="1" s="1"/>
  <c r="E488" i="1"/>
  <c r="F488" i="1" s="1"/>
  <c r="E489" i="1"/>
  <c r="F489" i="1" s="1"/>
  <c r="G489" i="1" s="1"/>
  <c r="I489" i="1" s="1"/>
  <c r="S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G495" i="1"/>
  <c r="I495" i="1" s="1"/>
  <c r="E496" i="1"/>
  <c r="F496" i="1" s="1"/>
  <c r="E497" i="1"/>
  <c r="F497" i="1" s="1"/>
  <c r="G497" i="1" s="1"/>
  <c r="I497" i="1" s="1"/>
  <c r="E498" i="1"/>
  <c r="F498" i="1" s="1"/>
  <c r="G498" i="1" s="1"/>
  <c r="I498" i="1" s="1"/>
  <c r="G499" i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/>
  <c r="I504" i="1" s="1"/>
  <c r="E505" i="1"/>
  <c r="F505" i="1" s="1"/>
  <c r="G505" i="1" s="1"/>
  <c r="I505" i="1" s="1"/>
  <c r="E506" i="1"/>
  <c r="F506" i="1" s="1"/>
  <c r="G506" i="1" s="1"/>
  <c r="I506" i="1" s="1"/>
  <c r="E507" i="1"/>
  <c r="F507" i="1" s="1"/>
  <c r="G507" i="1" s="1"/>
  <c r="I507" i="1" s="1"/>
  <c r="E508" i="1"/>
  <c r="F508" i="1" s="1"/>
  <c r="G508" i="1" s="1"/>
  <c r="I508" i="1" s="1"/>
  <c r="E509" i="1"/>
  <c r="F509" i="1" s="1"/>
  <c r="G509" i="1" s="1"/>
  <c r="I509" i="1" s="1"/>
  <c r="E510" i="1"/>
  <c r="E511" i="1"/>
  <c r="F511" i="1" s="1"/>
  <c r="G511" i="1" s="1"/>
  <c r="I511" i="1" s="1"/>
  <c r="E512" i="1"/>
  <c r="F512" i="1" s="1"/>
  <c r="G513" i="1"/>
  <c r="I513" i="1" s="1"/>
  <c r="E514" i="1"/>
  <c r="F514" i="1" s="1"/>
  <c r="G514" i="1" s="1"/>
  <c r="I514" i="1" s="1"/>
  <c r="S514" i="1" s="1"/>
  <c r="E515" i="1"/>
  <c r="E516" i="1"/>
  <c r="F516" i="1" s="1"/>
  <c r="G516" i="1" s="1"/>
  <c r="I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0" i="1"/>
  <c r="F520" i="1" s="1"/>
  <c r="E521" i="1"/>
  <c r="E522" i="1"/>
  <c r="F522" i="1" s="1"/>
  <c r="G522" i="1" s="1"/>
  <c r="E523" i="1"/>
  <c r="F523" i="1" s="1"/>
  <c r="G523" i="1" s="1"/>
  <c r="I523" i="1" s="1"/>
  <c r="E524" i="1"/>
  <c r="F524" i="1" s="1"/>
  <c r="E525" i="1"/>
  <c r="F525" i="1" s="1"/>
  <c r="G525" i="1" s="1"/>
  <c r="I525" i="1" s="1"/>
  <c r="E526" i="1"/>
  <c r="E527" i="1"/>
  <c r="F527" i="1" s="1"/>
  <c r="G528" i="1"/>
  <c r="I528" i="1" s="1"/>
  <c r="S528" i="1" s="1"/>
  <c r="E529" i="1"/>
  <c r="F529" i="1" s="1"/>
  <c r="G529" i="1" s="1"/>
  <c r="I529" i="1" s="1"/>
  <c r="G530" i="1"/>
  <c r="I530" i="1" s="1"/>
  <c r="E531" i="1"/>
  <c r="F531" i="1" s="1"/>
  <c r="G531" i="1" s="1"/>
  <c r="I531" i="1" s="1"/>
  <c r="G532" i="1"/>
  <c r="E533" i="1"/>
  <c r="F533" i="1" s="1"/>
  <c r="G533" i="1" s="1"/>
  <c r="I533" i="1" s="1"/>
  <c r="E534" i="1"/>
  <c r="F534" i="1" s="1"/>
  <c r="G534" i="1" s="1"/>
  <c r="I534" i="1" s="1"/>
  <c r="G535" i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E539" i="1"/>
  <c r="G540" i="1"/>
  <c r="I540" i="1" s="1"/>
  <c r="S540" i="1" s="1"/>
  <c r="G541" i="1"/>
  <c r="I541" i="1" s="1"/>
  <c r="E542" i="1"/>
  <c r="F542" i="1" s="1"/>
  <c r="G542" i="1" s="1"/>
  <c r="I542" i="1" s="1"/>
  <c r="E543" i="1"/>
  <c r="F543" i="1" s="1"/>
  <c r="G543" i="1" s="1"/>
  <c r="I543" i="1" s="1"/>
  <c r="G544" i="1"/>
  <c r="I544" i="1" s="1"/>
  <c r="E545" i="1"/>
  <c r="G546" i="1"/>
  <c r="I546" i="1" s="1"/>
  <c r="G547" i="1"/>
  <c r="I547" i="1" s="1"/>
  <c r="E548" i="1"/>
  <c r="F548" i="1" s="1"/>
  <c r="G548" i="1" s="1"/>
  <c r="I548" i="1" s="1"/>
  <c r="G549" i="1"/>
  <c r="I549" i="1" s="1"/>
  <c r="E550" i="1"/>
  <c r="F550" i="1" s="1"/>
  <c r="G550" i="1" s="1"/>
  <c r="I550" i="1" s="1"/>
  <c r="G551" i="1"/>
  <c r="I551" i="1" s="1"/>
  <c r="E552" i="1"/>
  <c r="E553" i="1"/>
  <c r="F553" i="1" s="1"/>
  <c r="G553" i="1" s="1"/>
  <c r="I553" i="1" s="1"/>
  <c r="E554" i="1"/>
  <c r="F554" i="1" s="1"/>
  <c r="G554" i="1" s="1"/>
  <c r="I554" i="1" s="1"/>
  <c r="E556" i="1"/>
  <c r="F556" i="1" s="1"/>
  <c r="G556" i="1" s="1"/>
  <c r="I556" i="1" s="1"/>
  <c r="E557" i="1"/>
  <c r="F557" i="1" s="1"/>
  <c r="G557" i="1" s="1"/>
  <c r="I557" i="1" s="1"/>
  <c r="E558" i="1"/>
  <c r="F558" i="1" s="1"/>
  <c r="E559" i="1"/>
  <c r="F559" i="1" s="1"/>
  <c r="G559" i="1" s="1"/>
  <c r="I559" i="1" s="1"/>
  <c r="E560" i="1"/>
  <c r="F560" i="1" s="1"/>
  <c r="G560" i="1" s="1"/>
  <c r="I560" i="1" s="1"/>
  <c r="E561" i="1"/>
  <c r="F561" i="1" s="1"/>
  <c r="G561" i="1" s="1"/>
  <c r="I561" i="1" s="1"/>
  <c r="G562" i="1"/>
  <c r="I562" i="1" s="1"/>
  <c r="E563" i="1"/>
  <c r="F563" i="1" s="1"/>
  <c r="G563" i="1" s="1"/>
  <c r="I563" i="1" s="1"/>
  <c r="E565" i="1"/>
  <c r="F565" i="1" s="1"/>
  <c r="G565" i="1" s="1"/>
  <c r="I565" i="1" s="1"/>
  <c r="E566" i="1"/>
  <c r="F566" i="1" s="1"/>
  <c r="G566" i="1" s="1"/>
  <c r="I566" i="1" s="1"/>
  <c r="E567" i="1"/>
  <c r="E568" i="1"/>
  <c r="F568" i="1" s="1"/>
  <c r="G568" i="1" s="1"/>
  <c r="I568" i="1" s="1"/>
  <c r="E569" i="1"/>
  <c r="F569" i="1"/>
  <c r="G569" i="1" s="1"/>
  <c r="I569" i="1" s="1"/>
  <c r="E570" i="1"/>
  <c r="F570" i="1" s="1"/>
  <c r="G570" i="1" s="1"/>
  <c r="E571" i="1"/>
  <c r="F571" i="1" s="1"/>
  <c r="G571" i="1" s="1"/>
  <c r="I571" i="1" s="1"/>
  <c r="E572" i="1"/>
  <c r="F572" i="1" s="1"/>
  <c r="E573" i="1"/>
  <c r="F573" i="1" s="1"/>
  <c r="G573" i="1" s="1"/>
  <c r="I573" i="1" s="1"/>
  <c r="G574" i="1"/>
  <c r="I574" i="1" s="1"/>
  <c r="E575" i="1"/>
  <c r="F575" i="1" s="1"/>
  <c r="G575" i="1" s="1"/>
  <c r="I575" i="1" s="1"/>
  <c r="G576" i="1"/>
  <c r="I576" i="1" s="1"/>
  <c r="E577" i="1"/>
  <c r="F577" i="1" s="1"/>
  <c r="G577" i="1" s="1"/>
  <c r="I577" i="1" s="1"/>
  <c r="G578" i="1"/>
  <c r="I578" i="1" s="1"/>
  <c r="E579" i="1"/>
  <c r="F579" i="1" s="1"/>
  <c r="G579" i="1" s="1"/>
  <c r="I579" i="1" s="1"/>
  <c r="E580" i="1"/>
  <c r="F580" i="1" s="1"/>
  <c r="G580" i="1" s="1"/>
  <c r="I580" i="1" s="1"/>
  <c r="E581" i="1"/>
  <c r="F581" i="1" s="1"/>
  <c r="G581" i="1" s="1"/>
  <c r="E582" i="1"/>
  <c r="F582" i="1" s="1"/>
  <c r="G582" i="1" s="1"/>
  <c r="I582" i="1" s="1"/>
  <c r="G583" i="1"/>
  <c r="I583" i="1" s="1"/>
  <c r="G584" i="1"/>
  <c r="I584" i="1" s="1"/>
  <c r="E585" i="1"/>
  <c r="F585" i="1" s="1"/>
  <c r="G585" i="1" s="1"/>
  <c r="I585" i="1" s="1"/>
  <c r="G587" i="1"/>
  <c r="I587" i="1" s="1"/>
  <c r="E588" i="1"/>
  <c r="E589" i="1"/>
  <c r="F589" i="1" s="1"/>
  <c r="E590" i="1"/>
  <c r="F590" i="1" s="1"/>
  <c r="G590" i="1" s="1"/>
  <c r="I590" i="1" s="1"/>
  <c r="E591" i="1"/>
  <c r="F591" i="1" s="1"/>
  <c r="G591" i="1" s="1"/>
  <c r="I591" i="1" s="1"/>
  <c r="E592" i="1"/>
  <c r="F592" i="1" s="1"/>
  <c r="G592" i="1" s="1"/>
  <c r="E593" i="1"/>
  <c r="E594" i="1"/>
  <c r="E595" i="1"/>
  <c r="F595" i="1" s="1"/>
  <c r="G595" i="1" s="1"/>
  <c r="I595" i="1" s="1"/>
  <c r="E596" i="1"/>
  <c r="F596" i="1" s="1"/>
  <c r="G596" i="1" s="1"/>
  <c r="I596" i="1" s="1"/>
  <c r="E597" i="1"/>
  <c r="F597" i="1"/>
  <c r="G597" i="1" s="1"/>
  <c r="I597" i="1" s="1"/>
  <c r="E598" i="1"/>
  <c r="F598" i="1" s="1"/>
  <c r="G598" i="1" s="1"/>
  <c r="E599" i="1"/>
  <c r="F599" i="1" s="1"/>
  <c r="G599" i="1" s="1"/>
  <c r="I599" i="1" s="1"/>
  <c r="E600" i="1"/>
  <c r="E601" i="1"/>
  <c r="F601" i="1" s="1"/>
  <c r="E602" i="1"/>
  <c r="F602" i="1" s="1"/>
  <c r="G602" i="1" s="1"/>
  <c r="I602" i="1" s="1"/>
  <c r="E603" i="1"/>
  <c r="F603" i="1" s="1"/>
  <c r="G603" i="1" s="1"/>
  <c r="I603" i="1" s="1"/>
  <c r="E604" i="1"/>
  <c r="F604" i="1" s="1"/>
  <c r="G604" i="1" s="1"/>
  <c r="I604" i="1" s="1"/>
  <c r="E605" i="1"/>
  <c r="F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E609" i="1"/>
  <c r="F609" i="1" s="1"/>
  <c r="G609" i="1" s="1"/>
  <c r="I609" i="1" s="1"/>
  <c r="E610" i="1"/>
  <c r="F610" i="1" s="1"/>
  <c r="G610" i="1" s="1"/>
  <c r="I610" i="1" s="1"/>
  <c r="G611" i="1"/>
  <c r="I611" i="1" s="1"/>
  <c r="E612" i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I616" i="1" s="1"/>
  <c r="E617" i="1"/>
  <c r="E618" i="1"/>
  <c r="F618" i="1" s="1"/>
  <c r="G618" i="1" s="1"/>
  <c r="I618" i="1" s="1"/>
  <c r="E619" i="1"/>
  <c r="F619" i="1" s="1"/>
  <c r="G619" i="1" s="1"/>
  <c r="I619" i="1" s="1"/>
  <c r="E620" i="1"/>
  <c r="F620" i="1" s="1"/>
  <c r="G620" i="1" s="1"/>
  <c r="E621" i="1"/>
  <c r="F621" i="1" s="1"/>
  <c r="G621" i="1" s="1"/>
  <c r="I621" i="1" s="1"/>
  <c r="E622" i="1"/>
  <c r="F622" i="1" s="1"/>
  <c r="G622" i="1" s="1"/>
  <c r="I622" i="1" s="1"/>
  <c r="E623" i="1"/>
  <c r="F623" i="1" s="1"/>
  <c r="G623" i="1" s="1"/>
  <c r="I623" i="1" s="1"/>
  <c r="E624" i="1"/>
  <c r="E625" i="1"/>
  <c r="F625" i="1" s="1"/>
  <c r="G625" i="1" s="1"/>
  <c r="I625" i="1" s="1"/>
  <c r="E626" i="1"/>
  <c r="F626" i="1" s="1"/>
  <c r="G626" i="1" s="1"/>
  <c r="I626" i="1" s="1"/>
  <c r="G627" i="1"/>
  <c r="I627" i="1" s="1"/>
  <c r="E628" i="1"/>
  <c r="F628" i="1" s="1"/>
  <c r="G628" i="1" s="1"/>
  <c r="E629" i="1"/>
  <c r="F629" i="1" s="1"/>
  <c r="G629" i="1" s="1"/>
  <c r="I629" i="1" s="1"/>
  <c r="G630" i="1"/>
  <c r="I630" i="1" s="1"/>
  <c r="E631" i="1"/>
  <c r="E632" i="1"/>
  <c r="F632" i="1" s="1"/>
  <c r="G632" i="1" s="1"/>
  <c r="I632" i="1" s="1"/>
  <c r="E633" i="1"/>
  <c r="F633" i="1" s="1"/>
  <c r="G633" i="1" s="1"/>
  <c r="I633" i="1" s="1"/>
  <c r="E634" i="1"/>
  <c r="F634" i="1" s="1"/>
  <c r="G634" i="1" s="1"/>
  <c r="I634" i="1" s="1"/>
  <c r="G636" i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I639" i="1" s="1"/>
  <c r="E640" i="1"/>
  <c r="F640" i="1" s="1"/>
  <c r="G640" i="1" s="1"/>
  <c r="I640" i="1" s="1"/>
  <c r="E641" i="1"/>
  <c r="F641" i="1" s="1"/>
  <c r="G641" i="1" s="1"/>
  <c r="I641" i="1"/>
  <c r="E642" i="1"/>
  <c r="F642" i="1" s="1"/>
  <c r="G643" i="1"/>
  <c r="I643" i="1" s="1"/>
  <c r="E644" i="1"/>
  <c r="G645" i="1"/>
  <c r="I645" i="1" s="1"/>
  <c r="E646" i="1"/>
  <c r="F646" i="1" s="1"/>
  <c r="G646" i="1" s="1"/>
  <c r="I646" i="1" s="1"/>
  <c r="E647" i="1"/>
  <c r="F647" i="1" s="1"/>
  <c r="G647" i="1" s="1"/>
  <c r="I647" i="1" s="1"/>
  <c r="E648" i="1"/>
  <c r="F648" i="1" s="1"/>
  <c r="G648" i="1" s="1"/>
  <c r="I648" i="1" s="1"/>
  <c r="E649" i="1"/>
  <c r="F649" i="1" s="1"/>
  <c r="G649" i="1" s="1"/>
  <c r="I649" i="1" s="1"/>
  <c r="E651" i="1"/>
  <c r="E652" i="1"/>
  <c r="F652" i="1" s="1"/>
  <c r="G652" i="1" s="1"/>
  <c r="I652" i="1" s="1"/>
  <c r="E654" i="1"/>
  <c r="F654" i="1" s="1"/>
  <c r="G654" i="1" s="1"/>
  <c r="I654" i="1" s="1"/>
  <c r="E656" i="1"/>
  <c r="F656" i="1" s="1"/>
  <c r="G656" i="1" s="1"/>
  <c r="I656" i="1" s="1"/>
  <c r="E657" i="1"/>
  <c r="F657" i="1" s="1"/>
  <c r="G657" i="1" s="1"/>
  <c r="I657" i="1"/>
  <c r="E658" i="1"/>
  <c r="F658" i="1" s="1"/>
  <c r="G658" i="1" s="1"/>
  <c r="E659" i="1"/>
  <c r="F659" i="1" s="1"/>
  <c r="G659" i="1" s="1"/>
  <c r="I659" i="1" s="1"/>
  <c r="G660" i="1"/>
  <c r="I660" i="1" s="1"/>
  <c r="E661" i="1"/>
  <c r="F661" i="1" s="1"/>
  <c r="G661" i="1" s="1"/>
  <c r="I661" i="1" s="1"/>
  <c r="G662" i="1"/>
  <c r="I662" i="1" s="1"/>
  <c r="E663" i="1"/>
  <c r="F663" i="1" s="1"/>
  <c r="G663" i="1" s="1"/>
  <c r="I663" i="1" s="1"/>
  <c r="E664" i="1"/>
  <c r="F664" i="1" s="1"/>
  <c r="E665" i="1"/>
  <c r="F665" i="1" s="1"/>
  <c r="G665" i="1" s="1"/>
  <c r="I665" i="1" s="1"/>
  <c r="E666" i="1"/>
  <c r="F666" i="1" s="1"/>
  <c r="G666" i="1" s="1"/>
  <c r="I666" i="1" s="1"/>
  <c r="E667" i="1"/>
  <c r="F667" i="1" s="1"/>
  <c r="G668" i="1"/>
  <c r="I668" i="1" s="1"/>
  <c r="E669" i="1"/>
  <c r="F669" i="1" s="1"/>
  <c r="G669" i="1" s="1"/>
  <c r="I669" i="1" s="1"/>
  <c r="G670" i="1"/>
  <c r="E671" i="1"/>
  <c r="F671" i="1" s="1"/>
  <c r="G671" i="1" s="1"/>
  <c r="I671" i="1" s="1"/>
  <c r="E672" i="1"/>
  <c r="F672" i="1" s="1"/>
  <c r="G672" i="1" s="1"/>
  <c r="E673" i="1"/>
  <c r="F673" i="1" s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G677" i="1"/>
  <c r="I677" i="1" s="1"/>
  <c r="E678" i="1"/>
  <c r="F678" i="1" s="1"/>
  <c r="G678" i="1" s="1"/>
  <c r="I678" i="1" s="1"/>
  <c r="E679" i="1"/>
  <c r="F679" i="1" s="1"/>
  <c r="G679" i="1" s="1"/>
  <c r="I679" i="1" s="1"/>
  <c r="E680" i="1"/>
  <c r="F680" i="1" s="1"/>
  <c r="G680" i="1" s="1"/>
  <c r="I680" i="1" s="1"/>
  <c r="E681" i="1"/>
  <c r="F681" i="1" s="1"/>
  <c r="E682" i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E688" i="1"/>
  <c r="F688" i="1" s="1"/>
  <c r="E689" i="1"/>
  <c r="F689" i="1" s="1"/>
  <c r="G689" i="1" s="1"/>
  <c r="I689" i="1" s="1"/>
  <c r="E690" i="1"/>
  <c r="F690" i="1" s="1"/>
  <c r="G690" i="1" s="1"/>
  <c r="I690" i="1" s="1"/>
  <c r="E691" i="1"/>
  <c r="F691" i="1" s="1"/>
  <c r="E692" i="1"/>
  <c r="F692" i="1" s="1"/>
  <c r="G692" i="1" s="1"/>
  <c r="I692" i="1" s="1"/>
  <c r="S692" i="1" s="1"/>
  <c r="E693" i="1"/>
  <c r="F693" i="1" s="1"/>
  <c r="E694" i="1"/>
  <c r="F694" i="1" s="1"/>
  <c r="E696" i="1"/>
  <c r="F696" i="1" s="1"/>
  <c r="G696" i="1" s="1"/>
  <c r="I696" i="1" s="1"/>
  <c r="E698" i="1"/>
  <c r="E699" i="1"/>
  <c r="F699" i="1" s="1"/>
  <c r="G699" i="1" s="1"/>
  <c r="E700" i="1"/>
  <c r="F700" i="1" s="1"/>
  <c r="G700" i="1" s="1"/>
  <c r="E701" i="1"/>
  <c r="F701" i="1" s="1"/>
  <c r="G701" i="1" s="1"/>
  <c r="I701" i="1" s="1"/>
  <c r="E702" i="1"/>
  <c r="E704" i="1"/>
  <c r="F704" i="1" s="1"/>
  <c r="G704" i="1" s="1"/>
  <c r="I704" i="1" s="1"/>
  <c r="E706" i="1"/>
  <c r="F706" i="1"/>
  <c r="G706" i="1" s="1"/>
  <c r="I706" i="1" s="1"/>
  <c r="E707" i="1"/>
  <c r="F707" i="1" s="1"/>
  <c r="G707" i="1"/>
  <c r="I707" i="1" s="1"/>
  <c r="E708" i="1"/>
  <c r="F708" i="1" s="1"/>
  <c r="E709" i="1"/>
  <c r="F709" i="1" s="1"/>
  <c r="G709" i="1" s="1"/>
  <c r="I709" i="1" s="1"/>
  <c r="E710" i="1"/>
  <c r="F710" i="1" s="1"/>
  <c r="G710" i="1" s="1"/>
  <c r="E712" i="1"/>
  <c r="F712" i="1" s="1"/>
  <c r="G712" i="1" s="1"/>
  <c r="E713" i="1"/>
  <c r="F713" i="1" s="1"/>
  <c r="G713" i="1" s="1"/>
  <c r="I713" i="1" s="1"/>
  <c r="E714" i="1"/>
  <c r="E715" i="1"/>
  <c r="F715" i="1" s="1"/>
  <c r="G715" i="1" s="1"/>
  <c r="I715" i="1" s="1"/>
  <c r="E716" i="1"/>
  <c r="F716" i="1" s="1"/>
  <c r="G716" i="1" s="1"/>
  <c r="I716" i="1" s="1"/>
  <c r="E717" i="1"/>
  <c r="F717" i="1"/>
  <c r="G717" i="1" s="1"/>
  <c r="I717" i="1" s="1"/>
  <c r="E718" i="1"/>
  <c r="E719" i="1"/>
  <c r="F719" i="1" s="1"/>
  <c r="G719" i="1" s="1"/>
  <c r="E720" i="1"/>
  <c r="F720" i="1" s="1"/>
  <c r="G720" i="1" s="1"/>
  <c r="I720" i="1" s="1"/>
  <c r="S720" i="1" s="1"/>
  <c r="E721" i="1"/>
  <c r="F721" i="1" s="1"/>
  <c r="G721" i="1" s="1"/>
  <c r="I721" i="1" s="1"/>
  <c r="E722" i="1"/>
  <c r="E727" i="1"/>
  <c r="F727" i="1" s="1"/>
  <c r="E728" i="1"/>
  <c r="F728" i="1" s="1"/>
  <c r="G728" i="1" s="1"/>
  <c r="E729" i="1"/>
  <c r="F729" i="1" s="1"/>
  <c r="G729" i="1" s="1"/>
  <c r="I729" i="1" s="1"/>
  <c r="E730" i="1"/>
  <c r="E731" i="1"/>
  <c r="F731" i="1" s="1"/>
  <c r="E732" i="1"/>
  <c r="F732" i="1" s="1"/>
  <c r="G732" i="1" s="1"/>
  <c r="I732" i="1" s="1"/>
  <c r="S732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E736" i="1"/>
  <c r="F736" i="1" s="1"/>
  <c r="G736" i="1" s="1"/>
  <c r="I736" i="1" s="1"/>
  <c r="E737" i="1"/>
  <c r="F737" i="1" s="1"/>
  <c r="G737" i="1" s="1"/>
  <c r="I737" i="1" s="1"/>
  <c r="E738" i="1"/>
  <c r="F738" i="1" s="1"/>
  <c r="G738" i="1" s="1"/>
  <c r="E739" i="1"/>
  <c r="F739" i="1" s="1"/>
  <c r="E742" i="1"/>
  <c r="E743" i="1"/>
  <c r="F743" i="1" s="1"/>
  <c r="E744" i="1"/>
  <c r="F744" i="1" s="1"/>
  <c r="G744" i="1" s="1"/>
  <c r="E745" i="1"/>
  <c r="F745" i="1" s="1"/>
  <c r="E746" i="1"/>
  <c r="F746" i="1" s="1"/>
  <c r="G746" i="1" s="1"/>
  <c r="I746" i="1" s="1"/>
  <c r="E747" i="1"/>
  <c r="F747" i="1" s="1"/>
  <c r="E748" i="1"/>
  <c r="F748" i="1"/>
  <c r="G748" i="1" s="1"/>
  <c r="I748" i="1" s="1"/>
  <c r="E749" i="1"/>
  <c r="F749" i="1" s="1"/>
  <c r="G749" i="1" s="1"/>
  <c r="E750" i="1"/>
  <c r="F750" i="1" s="1"/>
  <c r="E751" i="1"/>
  <c r="F751" i="1" s="1"/>
  <c r="E753" i="1"/>
  <c r="F753" i="1" s="1"/>
  <c r="P753" i="1" s="1"/>
  <c r="E754" i="1"/>
  <c r="F754" i="1" s="1"/>
  <c r="E755" i="1"/>
  <c r="F755" i="1" s="1"/>
  <c r="E757" i="1"/>
  <c r="E759" i="1"/>
  <c r="F759" i="1" s="1"/>
  <c r="G759" i="1" s="1"/>
  <c r="I759" i="1" s="1"/>
  <c r="S759" i="1" s="1"/>
  <c r="E760" i="1"/>
  <c r="F760" i="1"/>
  <c r="G760" i="1" s="1"/>
  <c r="E761" i="1"/>
  <c r="F761" i="1" s="1"/>
  <c r="I764" i="1"/>
  <c r="E766" i="1"/>
  <c r="E768" i="1"/>
  <c r="F768" i="1" s="1"/>
  <c r="P768" i="1" s="1"/>
  <c r="E770" i="1"/>
  <c r="F770" i="1" s="1"/>
  <c r="I772" i="1"/>
  <c r="E773" i="1"/>
  <c r="F773" i="1" s="1"/>
  <c r="G773" i="1" s="1"/>
  <c r="E775" i="1"/>
  <c r="F775" i="1" s="1"/>
  <c r="E777" i="1"/>
  <c r="E778" i="1"/>
  <c r="F778" i="1" s="1"/>
  <c r="G778" i="1" s="1"/>
  <c r="I778" i="1" s="1"/>
  <c r="S778" i="1" s="1"/>
  <c r="E780" i="1"/>
  <c r="F780" i="1" s="1"/>
  <c r="G780" i="1" s="1"/>
  <c r="I780" i="1" s="1"/>
  <c r="S780" i="1" s="1"/>
  <c r="E789" i="1"/>
  <c r="E791" i="1"/>
  <c r="F791" i="1" s="1"/>
  <c r="G791" i="1" s="1"/>
  <c r="E797" i="1"/>
  <c r="F797" i="1" s="1"/>
  <c r="E798" i="1"/>
  <c r="E805" i="3" s="1"/>
  <c r="E804" i="1"/>
  <c r="E810" i="1"/>
  <c r="F810" i="1" s="1"/>
  <c r="G810" i="1" s="1"/>
  <c r="I810" i="1" s="1"/>
  <c r="E812" i="1"/>
  <c r="E814" i="1"/>
  <c r="F814" i="1" s="1"/>
  <c r="G814" i="1" s="1"/>
  <c r="E816" i="1"/>
  <c r="E818" i="1"/>
  <c r="F818" i="1" s="1"/>
  <c r="E826" i="1"/>
  <c r="E829" i="1"/>
  <c r="E669" i="3" s="1"/>
  <c r="E836" i="1"/>
  <c r="F836" i="1" s="1"/>
  <c r="E840" i="1"/>
  <c r="F840" i="1" s="1"/>
  <c r="E842" i="1"/>
  <c r="E819" i="3" s="1"/>
  <c r="E844" i="1"/>
  <c r="E846" i="1"/>
  <c r="F846" i="1" s="1"/>
  <c r="P846" i="1" s="1"/>
  <c r="E856" i="1"/>
  <c r="F856" i="1" s="1"/>
  <c r="G856" i="1" s="1"/>
  <c r="I856" i="1" s="1"/>
  <c r="E27" i="1"/>
  <c r="F27" i="1" s="1"/>
  <c r="G27" i="1" s="1"/>
  <c r="H27" i="1" s="1"/>
  <c r="E28" i="1"/>
  <c r="F28" i="1" s="1"/>
  <c r="G28" i="1" s="1"/>
  <c r="H28" i="1" s="1"/>
  <c r="E29" i="1"/>
  <c r="E17" i="3" s="1"/>
  <c r="E30" i="1"/>
  <c r="F30" i="1" s="1"/>
  <c r="G30" i="1" s="1"/>
  <c r="H30" i="1" s="1"/>
  <c r="E31" i="1"/>
  <c r="F31" i="1" s="1"/>
  <c r="G31" i="1" s="1"/>
  <c r="E32" i="1"/>
  <c r="F32" i="1" s="1"/>
  <c r="G32" i="1" s="1"/>
  <c r="E33" i="1"/>
  <c r="F33" i="1" s="1"/>
  <c r="G33" i="1" s="1"/>
  <c r="E34" i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E38" i="1"/>
  <c r="F38" i="1" s="1"/>
  <c r="G38" i="1" s="1"/>
  <c r="E39" i="1"/>
  <c r="F39" i="1" s="1"/>
  <c r="G39" i="1" s="1"/>
  <c r="H39" i="1" s="1"/>
  <c r="E40" i="1"/>
  <c r="E41" i="1"/>
  <c r="F41" i="1" s="1"/>
  <c r="G41" i="1" s="1"/>
  <c r="H41" i="1" s="1"/>
  <c r="E42" i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E47" i="1"/>
  <c r="F47" i="1" s="1"/>
  <c r="G47" i="1" s="1"/>
  <c r="E48" i="1"/>
  <c r="F48" i="1" s="1"/>
  <c r="G48" i="1" s="1"/>
  <c r="H48" i="1" s="1"/>
  <c r="E49" i="1"/>
  <c r="F49" i="1" s="1"/>
  <c r="G49" i="1" s="1"/>
  <c r="E50" i="1"/>
  <c r="E51" i="1"/>
  <c r="F51" i="1" s="1"/>
  <c r="G51" i="1" s="1"/>
  <c r="H51" i="1" s="1"/>
  <c r="E52" i="1"/>
  <c r="F52" i="1" s="1"/>
  <c r="G52" i="1" s="1"/>
  <c r="E53" i="1"/>
  <c r="F53" i="1" s="1"/>
  <c r="G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E58" i="1"/>
  <c r="F58" i="1" s="1"/>
  <c r="G58" i="1" s="1"/>
  <c r="H58" i="1" s="1"/>
  <c r="E59" i="1"/>
  <c r="F59" i="1" s="1"/>
  <c r="G59" i="1" s="1"/>
  <c r="E60" i="1"/>
  <c r="F60" i="1" s="1"/>
  <c r="G60" i="1" s="1"/>
  <c r="H60" i="1" s="1"/>
  <c r="E61" i="1"/>
  <c r="F61" i="1" s="1"/>
  <c r="G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E69" i="1"/>
  <c r="F69" i="1" s="1"/>
  <c r="G69" i="1" s="1"/>
  <c r="H69" i="1" s="1"/>
  <c r="E70" i="1"/>
  <c r="E71" i="1"/>
  <c r="F71" i="1" s="1"/>
  <c r="G71" i="1" s="1"/>
  <c r="H71" i="1" s="1"/>
  <c r="E72" i="1"/>
  <c r="F72" i="1" s="1"/>
  <c r="G72" i="1" s="1"/>
  <c r="E73" i="1"/>
  <c r="F73" i="1" s="1"/>
  <c r="G73" i="1" s="1"/>
  <c r="E74" i="1"/>
  <c r="F74" i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E78" i="1"/>
  <c r="F78" i="1" s="1"/>
  <c r="G78" i="1" s="1"/>
  <c r="H78" i="1" s="1"/>
  <c r="E79" i="1"/>
  <c r="F79" i="1" s="1"/>
  <c r="G79" i="1" s="1"/>
  <c r="H79" i="1" s="1"/>
  <c r="E80" i="1"/>
  <c r="F80" i="1" s="1"/>
  <c r="G80" i="1" s="1"/>
  <c r="H80" i="1" s="1"/>
  <c r="G81" i="1"/>
  <c r="H81" i="1"/>
  <c r="S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E94" i="1"/>
  <c r="F94" i="1" s="1"/>
  <c r="G94" i="1" s="1"/>
  <c r="H94" i="1" s="1"/>
  <c r="E95" i="1"/>
  <c r="F95" i="1" s="1"/>
  <c r="G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S105" i="1" s="1"/>
  <c r="E106" i="1"/>
  <c r="F106" i="1" s="1"/>
  <c r="G106" i="1" s="1"/>
  <c r="H106" i="1" s="1"/>
  <c r="E107" i="1"/>
  <c r="E108" i="1"/>
  <c r="F108" i="1" s="1"/>
  <c r="G108" i="1" s="1"/>
  <c r="E109" i="1"/>
  <c r="F109" i="1" s="1"/>
  <c r="G109" i="1" s="1"/>
  <c r="H109" i="1" s="1"/>
  <c r="E110" i="1"/>
  <c r="F110" i="1" s="1"/>
  <c r="G110" i="1" s="1"/>
  <c r="E111" i="1"/>
  <c r="F111" i="1" s="1"/>
  <c r="G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H114" i="1" s="1"/>
  <c r="E115" i="1"/>
  <c r="F115" i="1" s="1"/>
  <c r="G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E120" i="1"/>
  <c r="F120" i="1" s="1"/>
  <c r="G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E128" i="1"/>
  <c r="F128" i="1" s="1"/>
  <c r="G128" i="1" s="1"/>
  <c r="E129" i="1"/>
  <c r="F129" i="1" s="1"/>
  <c r="G129" i="1" s="1"/>
  <c r="H129" i="1" s="1"/>
  <c r="E130" i="1"/>
  <c r="E131" i="1"/>
  <c r="F131" i="1" s="1"/>
  <c r="G131" i="1" s="1"/>
  <c r="E132" i="1"/>
  <c r="F132" i="1" s="1"/>
  <c r="G132" i="1" s="1"/>
  <c r="H132" i="1" s="1"/>
  <c r="E133" i="1"/>
  <c r="F133" i="1" s="1"/>
  <c r="G133" i="1" s="1"/>
  <c r="H133" i="1" s="1"/>
  <c r="E135" i="1"/>
  <c r="F135" i="1" s="1"/>
  <c r="G135" i="1" s="1"/>
  <c r="H135" i="1" s="1"/>
  <c r="E136" i="1"/>
  <c r="F136" i="1" s="1"/>
  <c r="G136" i="1" s="1"/>
  <c r="H136" i="1" s="1"/>
  <c r="E138" i="1"/>
  <c r="E139" i="1"/>
  <c r="F139" i="1" s="1"/>
  <c r="G139" i="1" s="1"/>
  <c r="H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G142" i="1" s="1"/>
  <c r="H142" i="1" s="1"/>
  <c r="E143" i="1"/>
  <c r="F143" i="1" s="1"/>
  <c r="G143" i="1" s="1"/>
  <c r="E144" i="1"/>
  <c r="E145" i="1"/>
  <c r="F145" i="1" s="1"/>
  <c r="G145" i="1" s="1"/>
  <c r="H145" i="1" s="1"/>
  <c r="E146" i="1"/>
  <c r="F146" i="1" s="1"/>
  <c r="G146" i="1" s="1"/>
  <c r="H146" i="1" s="1"/>
  <c r="E147" i="1"/>
  <c r="F147" i="1" s="1"/>
  <c r="G147" i="1" s="1"/>
  <c r="E148" i="1"/>
  <c r="F148" i="1" s="1"/>
  <c r="G148" i="1" s="1"/>
  <c r="H148" i="1" s="1"/>
  <c r="E149" i="1"/>
  <c r="F149" i="1" s="1"/>
  <c r="G149" i="1" s="1"/>
  <c r="H149" i="1" s="1"/>
  <c r="E150" i="1"/>
  <c r="F150" i="1" s="1"/>
  <c r="G150" i="1" s="1"/>
  <c r="H150" i="1" s="1"/>
  <c r="E151" i="1"/>
  <c r="F151" i="1" s="1"/>
  <c r="G151" i="1" s="1"/>
  <c r="E152" i="1"/>
  <c r="E153" i="1"/>
  <c r="F153" i="1" s="1"/>
  <c r="G153" i="1" s="1"/>
  <c r="H153" i="1" s="1"/>
  <c r="E154" i="1"/>
  <c r="F154" i="1" s="1"/>
  <c r="G154" i="1" s="1"/>
  <c r="H154" i="1" s="1"/>
  <c r="E155" i="1"/>
  <c r="F155" i="1" s="1"/>
  <c r="G155" i="1" s="1"/>
  <c r="H155" i="1" s="1"/>
  <c r="E156" i="1"/>
  <c r="F156" i="1" s="1"/>
  <c r="G156" i="1" s="1"/>
  <c r="H156" i="1" s="1"/>
  <c r="E157" i="1"/>
  <c r="F157" i="1" s="1"/>
  <c r="E158" i="1"/>
  <c r="E159" i="1"/>
  <c r="F159" i="1" s="1"/>
  <c r="E160" i="1"/>
  <c r="F160" i="1" s="1"/>
  <c r="G160" i="1" s="1"/>
  <c r="E161" i="1"/>
  <c r="F161" i="1" s="1"/>
  <c r="G161" i="1" s="1"/>
  <c r="H161" i="1" s="1"/>
  <c r="E162" i="1"/>
  <c r="F162" i="1" s="1"/>
  <c r="G162" i="1" s="1"/>
  <c r="H162" i="1" s="1"/>
  <c r="E163" i="1"/>
  <c r="F163" i="1" s="1"/>
  <c r="G163" i="1" s="1"/>
  <c r="H163" i="1" s="1"/>
  <c r="E164" i="1"/>
  <c r="F164" i="1" s="1"/>
  <c r="G164" i="1" s="1"/>
  <c r="H164" i="1" s="1"/>
  <c r="E165" i="1"/>
  <c r="E166" i="1"/>
  <c r="F166" i="1" s="1"/>
  <c r="G166" i="1" s="1"/>
  <c r="H166" i="1" s="1"/>
  <c r="E167" i="1"/>
  <c r="F167" i="1" s="1"/>
  <c r="G167" i="1" s="1"/>
  <c r="H167" i="1" s="1"/>
  <c r="E168" i="1"/>
  <c r="F168" i="1" s="1"/>
  <c r="G168" i="1" s="1"/>
  <c r="E169" i="1"/>
  <c r="E170" i="1"/>
  <c r="F170" i="1" s="1"/>
  <c r="G170" i="1" s="1"/>
  <c r="H170" i="1" s="1"/>
  <c r="E171" i="1"/>
  <c r="E172" i="1"/>
  <c r="F172" i="1" s="1"/>
  <c r="G172" i="1" s="1"/>
  <c r="E173" i="1"/>
  <c r="F173" i="1" s="1"/>
  <c r="G173" i="1" s="1"/>
  <c r="H173" i="1" s="1"/>
  <c r="E174" i="1"/>
  <c r="F174" i="1" s="1"/>
  <c r="G174" i="1" s="1"/>
  <c r="H174" i="1" s="1"/>
  <c r="E175" i="1"/>
  <c r="F175" i="1" s="1"/>
  <c r="G175" i="1" s="1"/>
  <c r="H175" i="1" s="1"/>
  <c r="E176" i="1"/>
  <c r="F176" i="1" s="1"/>
  <c r="G176" i="1" s="1"/>
  <c r="E177" i="1"/>
  <c r="F177" i="1" s="1"/>
  <c r="E178" i="1"/>
  <c r="F178" i="1" s="1"/>
  <c r="P178" i="1" s="1"/>
  <c r="E179" i="1"/>
  <c r="F179" i="1" s="1"/>
  <c r="G179" i="1" s="1"/>
  <c r="E180" i="1"/>
  <c r="F180" i="1" s="1"/>
  <c r="G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E184" i="1"/>
  <c r="E185" i="1"/>
  <c r="F185" i="1" s="1"/>
  <c r="G185" i="1" s="1"/>
  <c r="E186" i="1"/>
  <c r="F186" i="1" s="1"/>
  <c r="G186" i="1" s="1"/>
  <c r="E187" i="1"/>
  <c r="F187" i="1" s="1"/>
  <c r="G187" i="1" s="1"/>
  <c r="H187" i="1" s="1"/>
  <c r="E188" i="1"/>
  <c r="F188" i="1" s="1"/>
  <c r="G188" i="1" s="1"/>
  <c r="E189" i="1"/>
  <c r="F189" i="1" s="1"/>
  <c r="G189" i="1" s="1"/>
  <c r="H189" i="1" s="1"/>
  <c r="E190" i="1"/>
  <c r="F190" i="1" s="1"/>
  <c r="G190" i="1" s="1"/>
  <c r="E192" i="1"/>
  <c r="F192" i="1" s="1"/>
  <c r="G192" i="1" s="1"/>
  <c r="H192" i="1" s="1"/>
  <c r="E193" i="1"/>
  <c r="F193" i="1" s="1"/>
  <c r="G193" i="1" s="1"/>
  <c r="E194" i="1"/>
  <c r="F194" i="1" s="1"/>
  <c r="G194" i="1" s="1"/>
  <c r="E195" i="1"/>
  <c r="F195" i="1" s="1"/>
  <c r="G195" i="1" s="1"/>
  <c r="H195" i="1" s="1"/>
  <c r="E196" i="1"/>
  <c r="F196" i="1" s="1"/>
  <c r="G196" i="1" s="1"/>
  <c r="H196" i="1" s="1"/>
  <c r="E197" i="1"/>
  <c r="E198" i="1"/>
  <c r="F198" i="1" s="1"/>
  <c r="G198" i="1" s="1"/>
  <c r="H198" i="1" s="1"/>
  <c r="E199" i="1"/>
  <c r="F199" i="1" s="1"/>
  <c r="G199" i="1" s="1"/>
  <c r="H199" i="1" s="1"/>
  <c r="E200" i="1"/>
  <c r="F200" i="1" s="1"/>
  <c r="G200" i="1" s="1"/>
  <c r="H200" i="1" s="1"/>
  <c r="E201" i="1"/>
  <c r="E202" i="1"/>
  <c r="F202" i="1" s="1"/>
  <c r="G202" i="1" s="1"/>
  <c r="H202" i="1" s="1"/>
  <c r="E203" i="1"/>
  <c r="F203" i="1" s="1"/>
  <c r="G203" i="1" s="1"/>
  <c r="H203" i="1" s="1"/>
  <c r="E204" i="1"/>
  <c r="F204" i="1" s="1"/>
  <c r="G204" i="1" s="1"/>
  <c r="H204" i="1" s="1"/>
  <c r="E205" i="1"/>
  <c r="F205" i="1" s="1"/>
  <c r="E206" i="1"/>
  <c r="F206" i="1" s="1"/>
  <c r="V206" i="1" s="1"/>
  <c r="E207" i="1"/>
  <c r="F207" i="1" s="1"/>
  <c r="G207" i="1" s="1"/>
  <c r="H207" i="1" s="1"/>
  <c r="E208" i="1"/>
  <c r="F208" i="1" s="1"/>
  <c r="G208" i="1" s="1"/>
  <c r="H208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S23" i="1" s="1"/>
  <c r="E24" i="1"/>
  <c r="F24" i="1" s="1"/>
  <c r="G24" i="1" s="1"/>
  <c r="E25" i="1"/>
  <c r="F25" i="1" s="1"/>
  <c r="G25" i="1" s="1"/>
  <c r="H25" i="1" s="1"/>
  <c r="E26" i="1"/>
  <c r="F26" i="1" s="1"/>
  <c r="E392" i="1"/>
  <c r="F392" i="1" s="1"/>
  <c r="G392" i="1" s="1"/>
  <c r="E395" i="1"/>
  <c r="F395" i="1" s="1"/>
  <c r="E398" i="1"/>
  <c r="F398" i="1" s="1"/>
  <c r="G398" i="1" s="1"/>
  <c r="J398" i="1" s="1"/>
  <c r="S398" i="1" s="1"/>
  <c r="E403" i="1"/>
  <c r="F403" i="1" s="1"/>
  <c r="E695" i="1"/>
  <c r="F695" i="1" s="1"/>
  <c r="G695" i="1" s="1"/>
  <c r="J695" i="1" s="1"/>
  <c r="E697" i="1"/>
  <c r="F697" i="1" s="1"/>
  <c r="E703" i="1"/>
  <c r="F703" i="1" s="1"/>
  <c r="P703" i="1" s="1"/>
  <c r="E705" i="1"/>
  <c r="F705" i="1"/>
  <c r="P705" i="1" s="1"/>
  <c r="E711" i="1"/>
  <c r="F711" i="1" s="1"/>
  <c r="E723" i="1"/>
  <c r="F723" i="1" s="1"/>
  <c r="G723" i="1" s="1"/>
  <c r="E724" i="1"/>
  <c r="F724" i="1" s="1"/>
  <c r="P724" i="1" s="1"/>
  <c r="E725" i="1"/>
  <c r="E726" i="1"/>
  <c r="F726" i="1" s="1"/>
  <c r="E779" i="1"/>
  <c r="F779" i="1" s="1"/>
  <c r="E783" i="1"/>
  <c r="E798" i="3" s="1"/>
  <c r="F783" i="1"/>
  <c r="E786" i="1"/>
  <c r="F786" i="1" s="1"/>
  <c r="E796" i="1"/>
  <c r="F796" i="1"/>
  <c r="G796" i="1" s="1"/>
  <c r="J796" i="1" s="1"/>
  <c r="E799" i="1"/>
  <c r="F799" i="1" s="1"/>
  <c r="G799" i="1" s="1"/>
  <c r="E803" i="1"/>
  <c r="F803" i="1" s="1"/>
  <c r="P803" i="1" s="1"/>
  <c r="E821" i="1"/>
  <c r="E822" i="1"/>
  <c r="F822" i="1" s="1"/>
  <c r="P822" i="1" s="1"/>
  <c r="E832" i="1"/>
  <c r="E816" i="3" s="1"/>
  <c r="E839" i="1"/>
  <c r="F839" i="1" s="1"/>
  <c r="P839" i="1" s="1"/>
  <c r="E858" i="1"/>
  <c r="F858" i="1" s="1"/>
  <c r="E134" i="1"/>
  <c r="F134" i="1" s="1"/>
  <c r="G134" i="1" s="1"/>
  <c r="J134" i="1" s="1"/>
  <c r="S134" i="1" s="1"/>
  <c r="E137" i="1"/>
  <c r="F137" i="1" s="1"/>
  <c r="G137" i="1" s="1"/>
  <c r="J137" i="1" s="1"/>
  <c r="S137" i="1" s="1"/>
  <c r="G435" i="1"/>
  <c r="J435" i="1" s="1"/>
  <c r="S435" i="1" s="1"/>
  <c r="E635" i="1"/>
  <c r="F635" i="1" s="1"/>
  <c r="G635" i="1" s="1"/>
  <c r="E650" i="1"/>
  <c r="F650" i="1" s="1"/>
  <c r="E653" i="1"/>
  <c r="F653" i="1" s="1"/>
  <c r="G653" i="1" s="1"/>
  <c r="E655" i="1"/>
  <c r="F655" i="1" s="1"/>
  <c r="E740" i="1"/>
  <c r="E741" i="1"/>
  <c r="F741" i="1" s="1"/>
  <c r="G741" i="1" s="1"/>
  <c r="J741" i="1" s="1"/>
  <c r="S741" i="1" s="1"/>
  <c r="E782" i="1"/>
  <c r="E784" i="1"/>
  <c r="F784" i="1" s="1"/>
  <c r="G784" i="1" s="1"/>
  <c r="E788" i="1"/>
  <c r="F788" i="1" s="1"/>
  <c r="G788" i="1" s="1"/>
  <c r="E793" i="1"/>
  <c r="F793" i="1" s="1"/>
  <c r="E794" i="1"/>
  <c r="F794" i="1" s="1"/>
  <c r="G794" i="1" s="1"/>
  <c r="E795" i="1"/>
  <c r="F795" i="1" s="1"/>
  <c r="G795" i="1" s="1"/>
  <c r="E801" i="1"/>
  <c r="F801" i="1" s="1"/>
  <c r="G801" i="1" s="1"/>
  <c r="K801" i="1" s="1"/>
  <c r="S801" i="1" s="1"/>
  <c r="E805" i="1"/>
  <c r="F805" i="1" s="1"/>
  <c r="E806" i="1"/>
  <c r="E807" i="1"/>
  <c r="F807" i="1" s="1"/>
  <c r="G807" i="1" s="1"/>
  <c r="K807" i="1" s="1"/>
  <c r="E808" i="1"/>
  <c r="F808" i="1" s="1"/>
  <c r="E809" i="1"/>
  <c r="F809" i="1"/>
  <c r="G809" i="1" s="1"/>
  <c r="E811" i="1"/>
  <c r="F811" i="1" s="1"/>
  <c r="G811" i="1" s="1"/>
  <c r="K811" i="1" s="1"/>
  <c r="S811" i="1" s="1"/>
  <c r="E820" i="1"/>
  <c r="E830" i="1"/>
  <c r="E670" i="3" s="1"/>
  <c r="E833" i="1"/>
  <c r="E834" i="1"/>
  <c r="E835" i="1"/>
  <c r="F835" i="1" s="1"/>
  <c r="G835" i="1" s="1"/>
  <c r="E837" i="1"/>
  <c r="E676" i="3" s="1"/>
  <c r="E838" i="1"/>
  <c r="F838" i="1" s="1"/>
  <c r="G838" i="1" s="1"/>
  <c r="E850" i="1"/>
  <c r="F850" i="1" s="1"/>
  <c r="E852" i="1"/>
  <c r="E680" i="3" s="1"/>
  <c r="E857" i="1"/>
  <c r="E752" i="1"/>
  <c r="F752" i="1" s="1"/>
  <c r="E800" i="1"/>
  <c r="F800" i="1" s="1"/>
  <c r="E823" i="1"/>
  <c r="F823" i="1" s="1"/>
  <c r="G823" i="1" s="1"/>
  <c r="K823" i="1" s="1"/>
  <c r="S823" i="1" s="1"/>
  <c r="E827" i="1"/>
  <c r="E828" i="1"/>
  <c r="F828" i="1" s="1"/>
  <c r="G828" i="1" s="1"/>
  <c r="K828" i="1" s="1"/>
  <c r="S828" i="1" s="1"/>
  <c r="E831" i="1"/>
  <c r="F831" i="1" s="1"/>
  <c r="G831" i="1" s="1"/>
  <c r="K831" i="1" s="1"/>
  <c r="E841" i="1"/>
  <c r="F841" i="1" s="1"/>
  <c r="E843" i="1"/>
  <c r="F843" i="1" s="1"/>
  <c r="E845" i="1"/>
  <c r="F845" i="1"/>
  <c r="E848" i="1"/>
  <c r="F848" i="1" s="1"/>
  <c r="G848" i="1" s="1"/>
  <c r="K848" i="1" s="1"/>
  <c r="E191" i="1"/>
  <c r="F191" i="1" s="1"/>
  <c r="E246" i="1"/>
  <c r="F246" i="1" s="1"/>
  <c r="E305" i="1"/>
  <c r="F305" i="1" s="1"/>
  <c r="G305" i="1" s="1"/>
  <c r="E564" i="1"/>
  <c r="F564" i="1" s="1"/>
  <c r="G564" i="1" s="1"/>
  <c r="E586" i="1"/>
  <c r="F586" i="1" s="1"/>
  <c r="G586" i="1" s="1"/>
  <c r="E764" i="1"/>
  <c r="E645" i="3" s="1"/>
  <c r="F764" i="1"/>
  <c r="P764" i="1" s="1"/>
  <c r="E772" i="1"/>
  <c r="F772" i="1" s="1"/>
  <c r="P772" i="1" s="1"/>
  <c r="E756" i="1"/>
  <c r="F756" i="1" s="1"/>
  <c r="E762" i="1"/>
  <c r="F762" i="1" s="1"/>
  <c r="P762" i="1" s="1"/>
  <c r="E763" i="1"/>
  <c r="F763" i="1" s="1"/>
  <c r="E765" i="1"/>
  <c r="F765" i="1" s="1"/>
  <c r="E767" i="1"/>
  <c r="F767" i="1" s="1"/>
  <c r="E769" i="1"/>
  <c r="F769" i="1"/>
  <c r="P769" i="1" s="1"/>
  <c r="E771" i="1"/>
  <c r="F771" i="1"/>
  <c r="E776" i="1"/>
  <c r="F776" i="1" s="1"/>
  <c r="P776" i="1" s="1"/>
  <c r="E781" i="1"/>
  <c r="F781" i="1" s="1"/>
  <c r="E785" i="1"/>
  <c r="F785" i="1" s="1"/>
  <c r="E824" i="1"/>
  <c r="E825" i="1"/>
  <c r="E758" i="1"/>
  <c r="F758" i="1" s="1"/>
  <c r="E790" i="1"/>
  <c r="F790" i="1" s="1"/>
  <c r="E792" i="1"/>
  <c r="F792" i="1" s="1"/>
  <c r="P792" i="1" s="1"/>
  <c r="E813" i="1"/>
  <c r="F813" i="1" s="1"/>
  <c r="E815" i="1"/>
  <c r="F815" i="1" s="1"/>
  <c r="P815" i="1" s="1"/>
  <c r="E817" i="1"/>
  <c r="F817" i="1"/>
  <c r="P817" i="1" s="1"/>
  <c r="E819" i="1"/>
  <c r="F819" i="1" s="1"/>
  <c r="E847" i="1"/>
  <c r="F847" i="1" s="1"/>
  <c r="E774" i="1"/>
  <c r="F774" i="1" s="1"/>
  <c r="P774" i="1" s="1"/>
  <c r="Q26" i="1"/>
  <c r="Q158" i="1"/>
  <c r="Q159" i="1"/>
  <c r="Q178" i="1"/>
  <c r="P222" i="1"/>
  <c r="Q222" i="1"/>
  <c r="S222" i="1"/>
  <c r="P223" i="1"/>
  <c r="Q223" i="1"/>
  <c r="S223" i="1"/>
  <c r="Q224" i="1"/>
  <c r="S224" i="1"/>
  <c r="P228" i="1"/>
  <c r="Q228" i="1"/>
  <c r="Q229" i="1"/>
  <c r="Q232" i="1"/>
  <c r="Q233" i="1"/>
  <c r="P234" i="1"/>
  <c r="Q234" i="1"/>
  <c r="S234" i="1"/>
  <c r="P235" i="1"/>
  <c r="Q235" i="1"/>
  <c r="S235" i="1"/>
  <c r="Q236" i="1"/>
  <c r="Q237" i="1"/>
  <c r="P238" i="1"/>
  <c r="Q238" i="1"/>
  <c r="S238" i="1"/>
  <c r="P239" i="1"/>
  <c r="Q239" i="1"/>
  <c r="S239" i="1"/>
  <c r="Q249" i="1"/>
  <c r="Q250" i="1"/>
  <c r="P251" i="1"/>
  <c r="Q251" i="1"/>
  <c r="P252" i="1"/>
  <c r="Q252" i="1"/>
  <c r="S252" i="1"/>
  <c r="P253" i="1"/>
  <c r="Q253" i="1"/>
  <c r="Q255" i="1"/>
  <c r="P256" i="1"/>
  <c r="Q256" i="1"/>
  <c r="S256" i="1"/>
  <c r="P257" i="1"/>
  <c r="Q257" i="1"/>
  <c r="Q258" i="1"/>
  <c r="Q267" i="1"/>
  <c r="Q271" i="1"/>
  <c r="P276" i="1"/>
  <c r="Q276" i="1"/>
  <c r="S276" i="1"/>
  <c r="P277" i="1"/>
  <c r="Q277" i="1"/>
  <c r="Q278" i="1"/>
  <c r="Q279" i="1"/>
  <c r="Q280" i="1"/>
  <c r="Q281" i="1"/>
  <c r="Q282" i="1"/>
  <c r="P310" i="1"/>
  <c r="Q310" i="1"/>
  <c r="S310" i="1"/>
  <c r="P316" i="1"/>
  <c r="Q316" i="1"/>
  <c r="P317" i="1"/>
  <c r="Q317" i="1"/>
  <c r="Q328" i="1"/>
  <c r="Q329" i="1"/>
  <c r="Q332" i="1"/>
  <c r="Q334" i="1"/>
  <c r="Q336" i="1"/>
  <c r="Q337" i="1"/>
  <c r="P339" i="1"/>
  <c r="Q339" i="1"/>
  <c r="S339" i="1"/>
  <c r="Q344" i="1"/>
  <c r="P350" i="1"/>
  <c r="Q350" i="1"/>
  <c r="S350" i="1"/>
  <c r="Q356" i="1"/>
  <c r="P360" i="1"/>
  <c r="Q360" i="1"/>
  <c r="S360" i="1"/>
  <c r="Q362" i="1"/>
  <c r="Q367" i="1"/>
  <c r="Q369" i="1"/>
  <c r="Q371" i="1"/>
  <c r="Q373" i="1"/>
  <c r="Q380" i="1"/>
  <c r="Q392" i="1"/>
  <c r="Q395" i="1"/>
  <c r="Q398" i="1"/>
  <c r="Q401" i="1"/>
  <c r="Q402" i="1"/>
  <c r="Q403" i="1"/>
  <c r="Q404" i="1"/>
  <c r="Q405" i="1"/>
  <c r="Q406" i="1"/>
  <c r="Q407" i="1"/>
  <c r="P408" i="1"/>
  <c r="Q408" i="1"/>
  <c r="S408" i="1"/>
  <c r="Q695" i="1"/>
  <c r="Q697" i="1"/>
  <c r="Q703" i="1"/>
  <c r="Q705" i="1"/>
  <c r="Q711" i="1"/>
  <c r="Q723" i="1"/>
  <c r="Q724" i="1"/>
  <c r="Q725" i="1"/>
  <c r="Q726" i="1"/>
  <c r="Q742" i="1"/>
  <c r="Q743" i="1"/>
  <c r="Q744" i="1"/>
  <c r="Q745" i="1"/>
  <c r="P746" i="1"/>
  <c r="Q746" i="1"/>
  <c r="P749" i="1"/>
  <c r="Q749" i="1"/>
  <c r="Q750" i="1"/>
  <c r="Q751" i="1"/>
  <c r="Q753" i="1"/>
  <c r="Q754" i="1"/>
  <c r="Q757" i="1"/>
  <c r="P759" i="1"/>
  <c r="Q759" i="1"/>
  <c r="Q760" i="1"/>
  <c r="Q761" i="1"/>
  <c r="Q766" i="1"/>
  <c r="Q768" i="1"/>
  <c r="Q770" i="1"/>
  <c r="P773" i="1"/>
  <c r="Q773" i="1"/>
  <c r="Q775" i="1"/>
  <c r="Q777" i="1"/>
  <c r="Q778" i="1"/>
  <c r="Q779" i="1"/>
  <c r="Q780" i="1"/>
  <c r="Q783" i="1"/>
  <c r="Q786" i="1"/>
  <c r="P787" i="1"/>
  <c r="Q787" i="1"/>
  <c r="Q789" i="1"/>
  <c r="Q791" i="1"/>
  <c r="Q796" i="1"/>
  <c r="Q797" i="1"/>
  <c r="Q798" i="1"/>
  <c r="Q799" i="1"/>
  <c r="Q802" i="1"/>
  <c r="Q803" i="1"/>
  <c r="Q804" i="1"/>
  <c r="Q812" i="1"/>
  <c r="Q814" i="1"/>
  <c r="Q816" i="1"/>
  <c r="Q818" i="1"/>
  <c r="Q821" i="1"/>
  <c r="Q822" i="1"/>
  <c r="Q832" i="1"/>
  <c r="Q839" i="1"/>
  <c r="Q840" i="1"/>
  <c r="Q842" i="1"/>
  <c r="Q844" i="1"/>
  <c r="Q846" i="1"/>
  <c r="P849" i="1"/>
  <c r="Q849" i="1"/>
  <c r="S849" i="1"/>
  <c r="Q858" i="1"/>
  <c r="G698" i="3"/>
  <c r="C698" i="3"/>
  <c r="E698" i="3"/>
  <c r="G697" i="3"/>
  <c r="C697" i="3"/>
  <c r="G696" i="3"/>
  <c r="C696" i="3"/>
  <c r="E696" i="3"/>
  <c r="G695" i="3"/>
  <c r="C695" i="3"/>
  <c r="G694" i="3"/>
  <c r="C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G687" i="3"/>
  <c r="C687" i="3"/>
  <c r="G686" i="3"/>
  <c r="C686" i="3"/>
  <c r="E686" i="3"/>
  <c r="G824" i="3"/>
  <c r="C824" i="3"/>
  <c r="G685" i="3"/>
  <c r="C685" i="3"/>
  <c r="G684" i="3"/>
  <c r="C684" i="3"/>
  <c r="G683" i="3"/>
  <c r="C683" i="3"/>
  <c r="E683" i="3"/>
  <c r="G682" i="3"/>
  <c r="C682" i="3"/>
  <c r="E682" i="3"/>
  <c r="G681" i="3"/>
  <c r="C681" i="3"/>
  <c r="E681" i="3"/>
  <c r="G680" i="3"/>
  <c r="C680" i="3"/>
  <c r="G679" i="3"/>
  <c r="C679" i="3"/>
  <c r="G678" i="3"/>
  <c r="C678" i="3"/>
  <c r="G823" i="3"/>
  <c r="C823" i="3"/>
  <c r="E823" i="3"/>
  <c r="G822" i="3"/>
  <c r="C822" i="3"/>
  <c r="E822" i="3"/>
  <c r="G821" i="3"/>
  <c r="C821" i="3"/>
  <c r="G820" i="3"/>
  <c r="C820" i="3"/>
  <c r="G819" i="3"/>
  <c r="C819" i="3"/>
  <c r="G818" i="3"/>
  <c r="C818" i="3"/>
  <c r="E818" i="3"/>
  <c r="G817" i="3"/>
  <c r="C817" i="3"/>
  <c r="G677" i="3"/>
  <c r="C677" i="3"/>
  <c r="E677" i="3"/>
  <c r="G676" i="3"/>
  <c r="C676" i="3"/>
  <c r="G675" i="3"/>
  <c r="C675" i="3"/>
  <c r="G674" i="3"/>
  <c r="C674" i="3"/>
  <c r="E674" i="3"/>
  <c r="G673" i="3"/>
  <c r="C673" i="3"/>
  <c r="G672" i="3"/>
  <c r="C672" i="3"/>
  <c r="G816" i="3"/>
  <c r="C816" i="3"/>
  <c r="G671" i="3"/>
  <c r="C671" i="3"/>
  <c r="G670" i="3"/>
  <c r="C670" i="3"/>
  <c r="G669" i="3"/>
  <c r="C669" i="3"/>
  <c r="G668" i="3"/>
  <c r="C668" i="3"/>
  <c r="E668" i="3"/>
  <c r="G667" i="3"/>
  <c r="C667" i="3"/>
  <c r="G666" i="3"/>
  <c r="C666" i="3"/>
  <c r="G665" i="3"/>
  <c r="C665" i="3"/>
  <c r="G664" i="3"/>
  <c r="C664" i="3"/>
  <c r="G815" i="3"/>
  <c r="C815" i="3"/>
  <c r="G814" i="3"/>
  <c r="C814" i="3"/>
  <c r="G663" i="3"/>
  <c r="C663" i="3"/>
  <c r="G813" i="3"/>
  <c r="C813" i="3"/>
  <c r="E813" i="3"/>
  <c r="G812" i="3"/>
  <c r="C812" i="3"/>
  <c r="G811" i="3"/>
  <c r="C811" i="3"/>
  <c r="E811" i="3"/>
  <c r="G810" i="3"/>
  <c r="C810" i="3"/>
  <c r="G662" i="3"/>
  <c r="C662" i="3"/>
  <c r="G661" i="3"/>
  <c r="C661" i="3"/>
  <c r="G660" i="3"/>
  <c r="C660" i="3"/>
  <c r="G659" i="3"/>
  <c r="C659" i="3"/>
  <c r="G658" i="3"/>
  <c r="C658" i="3"/>
  <c r="G657" i="3"/>
  <c r="C657" i="3"/>
  <c r="G656" i="3"/>
  <c r="C656" i="3"/>
  <c r="E656" i="3"/>
  <c r="G809" i="3"/>
  <c r="C809" i="3"/>
  <c r="G808" i="3"/>
  <c r="C808" i="3"/>
  <c r="E808" i="3"/>
  <c r="G807" i="3"/>
  <c r="C807" i="3"/>
  <c r="G655" i="3"/>
  <c r="C655" i="3"/>
  <c r="G806" i="3"/>
  <c r="C806" i="3"/>
  <c r="E806" i="3"/>
  <c r="G805" i="3"/>
  <c r="C805" i="3"/>
  <c r="G804" i="3"/>
  <c r="C804" i="3"/>
  <c r="G803" i="3"/>
  <c r="C803" i="3"/>
  <c r="E803" i="3"/>
  <c r="G654" i="3"/>
  <c r="C654" i="3"/>
  <c r="G653" i="3"/>
  <c r="C653" i="3"/>
  <c r="G652" i="3"/>
  <c r="C652" i="3"/>
  <c r="E652" i="3"/>
  <c r="G802" i="3"/>
  <c r="C802" i="3"/>
  <c r="E802" i="3"/>
  <c r="G801" i="3"/>
  <c r="C801" i="3"/>
  <c r="G800" i="3"/>
  <c r="C800" i="3"/>
  <c r="E800" i="3"/>
  <c r="G799" i="3"/>
  <c r="C799" i="3"/>
  <c r="E799" i="3"/>
  <c r="G651" i="3"/>
  <c r="C651" i="3"/>
  <c r="E651" i="3"/>
  <c r="G650" i="3"/>
  <c r="C650" i="3"/>
  <c r="E650" i="3"/>
  <c r="G798" i="3"/>
  <c r="C798" i="3"/>
  <c r="G649" i="3"/>
  <c r="C649" i="3"/>
  <c r="G648" i="3"/>
  <c r="C648" i="3"/>
  <c r="E648" i="3"/>
  <c r="G797" i="3"/>
  <c r="C797" i="3"/>
  <c r="G796" i="3"/>
  <c r="C796" i="3"/>
  <c r="G795" i="3"/>
  <c r="C795" i="3"/>
  <c r="G794" i="3"/>
  <c r="C794" i="3"/>
  <c r="G793" i="3"/>
  <c r="C793" i="3"/>
  <c r="G792" i="3"/>
  <c r="C792" i="3"/>
  <c r="E792" i="3"/>
  <c r="G647" i="3"/>
  <c r="C647" i="3"/>
  <c r="E647" i="3"/>
  <c r="G791" i="3"/>
  <c r="C791" i="3"/>
  <c r="G790" i="3"/>
  <c r="C790" i="3"/>
  <c r="G789" i="3"/>
  <c r="C789" i="3"/>
  <c r="G646" i="3"/>
  <c r="C646" i="3"/>
  <c r="E646" i="3"/>
  <c r="G645" i="3"/>
  <c r="C645" i="3"/>
  <c r="G788" i="3"/>
  <c r="C788" i="3"/>
  <c r="E788" i="3"/>
  <c r="G787" i="3"/>
  <c r="C787" i="3"/>
  <c r="E787" i="3"/>
  <c r="G786" i="3"/>
  <c r="C786" i="3"/>
  <c r="E786" i="3"/>
  <c r="G785" i="3"/>
  <c r="C785" i="3"/>
  <c r="G644" i="3"/>
  <c r="C644" i="3"/>
  <c r="E644" i="3"/>
  <c r="G643" i="3"/>
  <c r="C643" i="3"/>
  <c r="E643" i="3"/>
  <c r="G784" i="3"/>
  <c r="C784" i="3"/>
  <c r="E784" i="3"/>
  <c r="G783" i="3"/>
  <c r="C783" i="3"/>
  <c r="E783" i="3"/>
  <c r="G782" i="3"/>
  <c r="C782" i="3"/>
  <c r="E782" i="3"/>
  <c r="G781" i="3"/>
  <c r="C781" i="3"/>
  <c r="G780" i="3"/>
  <c r="C780" i="3"/>
  <c r="G779" i="3"/>
  <c r="C779" i="3"/>
  <c r="E779" i="3"/>
  <c r="G642" i="3"/>
  <c r="C642" i="3"/>
  <c r="E642" i="3"/>
  <c r="G641" i="3"/>
  <c r="C641" i="3"/>
  <c r="E641" i="3"/>
  <c r="G778" i="3"/>
  <c r="C778" i="3"/>
  <c r="G777" i="3"/>
  <c r="C777" i="3"/>
  <c r="E777" i="3"/>
  <c r="G776" i="3"/>
  <c r="C776" i="3"/>
  <c r="G775" i="3"/>
  <c r="C775" i="3"/>
  <c r="E775" i="3"/>
  <c r="G774" i="3"/>
  <c r="C774" i="3"/>
  <c r="G640" i="3"/>
  <c r="C640" i="3"/>
  <c r="G639" i="3"/>
  <c r="C639" i="3"/>
  <c r="G638" i="3"/>
  <c r="C638" i="3"/>
  <c r="E638" i="3"/>
  <c r="G637" i="3"/>
  <c r="C637" i="3"/>
  <c r="E637" i="3"/>
  <c r="G636" i="3"/>
  <c r="C636" i="3"/>
  <c r="G635" i="3"/>
  <c r="C635" i="3"/>
  <c r="G634" i="3"/>
  <c r="C634" i="3"/>
  <c r="E634" i="3"/>
  <c r="G633" i="3"/>
  <c r="C633" i="3"/>
  <c r="G632" i="3"/>
  <c r="C632" i="3"/>
  <c r="E632" i="3"/>
  <c r="G631" i="3"/>
  <c r="C631" i="3"/>
  <c r="E631" i="3"/>
  <c r="G630" i="3"/>
  <c r="C630" i="3"/>
  <c r="G629" i="3"/>
  <c r="C629" i="3"/>
  <c r="G628" i="3"/>
  <c r="C628" i="3"/>
  <c r="G627" i="3"/>
  <c r="C627" i="3"/>
  <c r="E627" i="3"/>
  <c r="G626" i="3"/>
  <c r="C626" i="3"/>
  <c r="E626" i="3"/>
  <c r="G773" i="3"/>
  <c r="C773" i="3"/>
  <c r="E773" i="3"/>
  <c r="G772" i="3"/>
  <c r="C772" i="3"/>
  <c r="G771" i="3"/>
  <c r="C771" i="3"/>
  <c r="E771" i="3"/>
  <c r="G770" i="3"/>
  <c r="C770" i="3"/>
  <c r="G625" i="3"/>
  <c r="C625" i="3"/>
  <c r="G624" i="3"/>
  <c r="C624" i="3"/>
  <c r="E624" i="3"/>
  <c r="G623" i="3"/>
  <c r="C623" i="3"/>
  <c r="E623" i="3"/>
  <c r="G622" i="3"/>
  <c r="C622" i="3"/>
  <c r="E622" i="3"/>
  <c r="G621" i="3"/>
  <c r="C621" i="3"/>
  <c r="G620" i="3"/>
  <c r="C620" i="3"/>
  <c r="E620" i="3"/>
  <c r="G619" i="3"/>
  <c r="C619" i="3"/>
  <c r="G618" i="3"/>
  <c r="C618" i="3"/>
  <c r="G617" i="3"/>
  <c r="C617" i="3"/>
  <c r="G616" i="3"/>
  <c r="C616" i="3"/>
  <c r="E616" i="3"/>
  <c r="G615" i="3"/>
  <c r="C615" i="3"/>
  <c r="E615" i="3"/>
  <c r="G769" i="3"/>
  <c r="C769" i="3"/>
  <c r="E769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768" i="3"/>
  <c r="C768" i="3"/>
  <c r="E768" i="3"/>
  <c r="G609" i="3"/>
  <c r="C609" i="3"/>
  <c r="E609" i="3"/>
  <c r="G767" i="3"/>
  <c r="C767" i="3"/>
  <c r="E767" i="3"/>
  <c r="G608" i="3"/>
  <c r="C608" i="3"/>
  <c r="G607" i="3"/>
  <c r="C607" i="3"/>
  <c r="G606" i="3"/>
  <c r="C606" i="3"/>
  <c r="E606" i="3"/>
  <c r="G605" i="3"/>
  <c r="C605" i="3"/>
  <c r="G604" i="3"/>
  <c r="C604" i="3"/>
  <c r="G766" i="3"/>
  <c r="C766" i="3"/>
  <c r="E766" i="3"/>
  <c r="G603" i="3"/>
  <c r="C603" i="3"/>
  <c r="G765" i="3"/>
  <c r="C765" i="3"/>
  <c r="G602" i="3"/>
  <c r="C602" i="3"/>
  <c r="E602" i="3"/>
  <c r="G601" i="3"/>
  <c r="C601" i="3"/>
  <c r="E601" i="3"/>
  <c r="G600" i="3"/>
  <c r="C600" i="3"/>
  <c r="E600" i="3"/>
  <c r="G599" i="3"/>
  <c r="C599" i="3"/>
  <c r="G598" i="3"/>
  <c r="C598" i="3"/>
  <c r="G597" i="3"/>
  <c r="C597" i="3"/>
  <c r="E597" i="3"/>
  <c r="G596" i="3"/>
  <c r="C596" i="3"/>
  <c r="E596" i="3"/>
  <c r="G595" i="3"/>
  <c r="C595" i="3"/>
  <c r="G594" i="3"/>
  <c r="C594" i="3"/>
  <c r="E594" i="3"/>
  <c r="G593" i="3"/>
  <c r="C593" i="3"/>
  <c r="E593" i="3"/>
  <c r="G592" i="3"/>
  <c r="C592" i="3"/>
  <c r="G591" i="3"/>
  <c r="C591" i="3"/>
  <c r="G590" i="3"/>
  <c r="C590" i="3"/>
  <c r="G589" i="3"/>
  <c r="C589" i="3"/>
  <c r="E589" i="3"/>
  <c r="G588" i="3"/>
  <c r="C588" i="3"/>
  <c r="E588" i="3"/>
  <c r="G587" i="3"/>
  <c r="C587" i="3"/>
  <c r="E587" i="3"/>
  <c r="G586" i="3"/>
  <c r="C586" i="3"/>
  <c r="G585" i="3"/>
  <c r="C585" i="3"/>
  <c r="E677" i="1"/>
  <c r="E585" i="3" s="1"/>
  <c r="G584" i="3"/>
  <c r="C584" i="3"/>
  <c r="G583" i="3"/>
  <c r="C583" i="3"/>
  <c r="G582" i="3"/>
  <c r="C582" i="3"/>
  <c r="E582" i="3"/>
  <c r="G581" i="3"/>
  <c r="C581" i="3"/>
  <c r="G580" i="3"/>
  <c r="C580" i="3"/>
  <c r="E580" i="3"/>
  <c r="G579" i="3"/>
  <c r="C579" i="3"/>
  <c r="E579" i="3"/>
  <c r="G578" i="3"/>
  <c r="C578" i="3"/>
  <c r="E670" i="1"/>
  <c r="E578" i="3" s="1"/>
  <c r="G577" i="3"/>
  <c r="C577" i="3"/>
  <c r="E577" i="3"/>
  <c r="G576" i="3"/>
  <c r="C576" i="3"/>
  <c r="E668" i="1"/>
  <c r="G575" i="3"/>
  <c r="C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662" i="1"/>
  <c r="G569" i="3"/>
  <c r="C569" i="3"/>
  <c r="E569" i="3"/>
  <c r="G568" i="3"/>
  <c r="C568" i="3"/>
  <c r="E660" i="1"/>
  <c r="E568" i="3" s="1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G560" i="3"/>
  <c r="C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G554" i="3"/>
  <c r="C554" i="3"/>
  <c r="E645" i="1"/>
  <c r="E554" i="3" s="1"/>
  <c r="G553" i="3"/>
  <c r="C553" i="3"/>
  <c r="G552" i="3"/>
  <c r="C552" i="3"/>
  <c r="E643" i="1"/>
  <c r="E552" i="3" s="1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G546" i="3"/>
  <c r="C546" i="3"/>
  <c r="E546" i="3"/>
  <c r="G545" i="3"/>
  <c r="C545" i="3"/>
  <c r="E636" i="1"/>
  <c r="E545" i="3" s="1"/>
  <c r="G544" i="3"/>
  <c r="C544" i="3"/>
  <c r="G543" i="3"/>
  <c r="C543" i="3"/>
  <c r="E543" i="3"/>
  <c r="G542" i="3"/>
  <c r="C542" i="3"/>
  <c r="G541" i="3"/>
  <c r="C541" i="3"/>
  <c r="G540" i="3"/>
  <c r="C540" i="3"/>
  <c r="E630" i="1"/>
  <c r="E540" i="3" s="1"/>
  <c r="G539" i="3"/>
  <c r="C539" i="3"/>
  <c r="G538" i="3"/>
  <c r="C538" i="3"/>
  <c r="E538" i="3"/>
  <c r="G537" i="3"/>
  <c r="C537" i="3"/>
  <c r="E537" i="3"/>
  <c r="E627" i="1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G530" i="3"/>
  <c r="C530" i="3"/>
  <c r="E530" i="3"/>
  <c r="G529" i="3"/>
  <c r="C529" i="3"/>
  <c r="E529" i="3"/>
  <c r="G528" i="3"/>
  <c r="C528" i="3"/>
  <c r="E528" i="3"/>
  <c r="G527" i="3"/>
  <c r="C527" i="3"/>
  <c r="G526" i="3"/>
  <c r="C526" i="3"/>
  <c r="E526" i="3"/>
  <c r="G525" i="3"/>
  <c r="C525" i="3"/>
  <c r="E525" i="3"/>
  <c r="G524" i="3"/>
  <c r="C524" i="3"/>
  <c r="G523" i="3"/>
  <c r="C523" i="3"/>
  <c r="E523" i="3"/>
  <c r="G522" i="3"/>
  <c r="C522" i="3"/>
  <c r="G521" i="3"/>
  <c r="C521" i="3"/>
  <c r="E611" i="1"/>
  <c r="E521" i="3" s="1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G515" i="3"/>
  <c r="C515" i="3"/>
  <c r="E515" i="3"/>
  <c r="G514" i="3"/>
  <c r="C514" i="3"/>
  <c r="E514" i="3"/>
  <c r="G513" i="3"/>
  <c r="C513" i="3"/>
  <c r="E513" i="3"/>
  <c r="G512" i="3"/>
  <c r="C512" i="3"/>
  <c r="G511" i="3"/>
  <c r="C511" i="3"/>
  <c r="E511" i="3"/>
  <c r="G510" i="3"/>
  <c r="C510" i="3"/>
  <c r="E510" i="3"/>
  <c r="G509" i="3"/>
  <c r="C509" i="3"/>
  <c r="G508" i="3"/>
  <c r="C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G502" i="3"/>
  <c r="C502" i="3"/>
  <c r="G501" i="3"/>
  <c r="C501" i="3"/>
  <c r="E501" i="3"/>
  <c r="G500" i="3"/>
  <c r="C500" i="3"/>
  <c r="E500" i="3"/>
  <c r="G499" i="3"/>
  <c r="C499" i="3"/>
  <c r="G498" i="3"/>
  <c r="C498" i="3"/>
  <c r="E498" i="3"/>
  <c r="G497" i="3"/>
  <c r="C497" i="3"/>
  <c r="E497" i="3"/>
  <c r="G496" i="3"/>
  <c r="C496" i="3"/>
  <c r="G495" i="3"/>
  <c r="C495" i="3"/>
  <c r="E587" i="1"/>
  <c r="E495" i="3" s="1"/>
  <c r="G494" i="3"/>
  <c r="C494" i="3"/>
  <c r="E494" i="3"/>
  <c r="G493" i="3"/>
  <c r="C493" i="3"/>
  <c r="E584" i="1"/>
  <c r="E493" i="3" s="1"/>
  <c r="G492" i="3"/>
  <c r="C492" i="3"/>
  <c r="E583" i="1"/>
  <c r="E492" i="3" s="1"/>
  <c r="G491" i="3"/>
  <c r="C491" i="3"/>
  <c r="E491" i="3"/>
  <c r="G490" i="3"/>
  <c r="C490" i="3"/>
  <c r="E490" i="3"/>
  <c r="G489" i="3"/>
  <c r="C489" i="3"/>
  <c r="E489" i="3"/>
  <c r="G488" i="3"/>
  <c r="C488" i="3"/>
  <c r="G487" i="3"/>
  <c r="C487" i="3"/>
  <c r="E578" i="1"/>
  <c r="E487" i="3" s="1"/>
  <c r="G486" i="3"/>
  <c r="C486" i="3"/>
  <c r="E486" i="3"/>
  <c r="G485" i="3"/>
  <c r="C485" i="3"/>
  <c r="E576" i="1"/>
  <c r="G484" i="3"/>
  <c r="C484" i="3"/>
  <c r="E484" i="3"/>
  <c r="G483" i="3"/>
  <c r="C483" i="3"/>
  <c r="E574" i="1"/>
  <c r="E483" i="3" s="1"/>
  <c r="G482" i="3"/>
  <c r="C482" i="3"/>
  <c r="E482" i="3"/>
  <c r="G481" i="3"/>
  <c r="C481" i="3"/>
  <c r="E481" i="3"/>
  <c r="G480" i="3"/>
  <c r="C480" i="3"/>
  <c r="G479" i="3"/>
  <c r="C479" i="3"/>
  <c r="E479" i="3"/>
  <c r="G478" i="3"/>
  <c r="C478" i="3"/>
  <c r="E478" i="3"/>
  <c r="G477" i="3"/>
  <c r="C477" i="3"/>
  <c r="E477" i="3"/>
  <c r="G476" i="3"/>
  <c r="C476" i="3"/>
  <c r="G475" i="3"/>
  <c r="C475" i="3"/>
  <c r="E475" i="3"/>
  <c r="G474" i="3"/>
  <c r="C474" i="3"/>
  <c r="G473" i="3"/>
  <c r="C473" i="3"/>
  <c r="E473" i="3"/>
  <c r="G472" i="3"/>
  <c r="C472" i="3"/>
  <c r="E472" i="3"/>
  <c r="G471" i="3"/>
  <c r="C471" i="3"/>
  <c r="E562" i="1"/>
  <c r="E471" i="3" s="1"/>
  <c r="G470" i="3"/>
  <c r="C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E464" i="3"/>
  <c r="G463" i="3"/>
  <c r="C463" i="3"/>
  <c r="E463" i="3"/>
  <c r="G462" i="3"/>
  <c r="C462" i="3"/>
  <c r="G461" i="3"/>
  <c r="C461" i="3"/>
  <c r="E551" i="1"/>
  <c r="E461" i="3" s="1"/>
  <c r="G460" i="3"/>
  <c r="C460" i="3"/>
  <c r="E460" i="3"/>
  <c r="G459" i="3"/>
  <c r="C459" i="3"/>
  <c r="E549" i="1"/>
  <c r="G458" i="3"/>
  <c r="C458" i="3"/>
  <c r="E458" i="3"/>
  <c r="G457" i="3"/>
  <c r="C457" i="3"/>
  <c r="E547" i="1"/>
  <c r="E457" i="3" s="1"/>
  <c r="G456" i="3"/>
  <c r="C456" i="3"/>
  <c r="E546" i="1"/>
  <c r="G455" i="3"/>
  <c r="C455" i="3"/>
  <c r="G454" i="3"/>
  <c r="C454" i="3"/>
  <c r="E544" i="1"/>
  <c r="E454" i="3" s="1"/>
  <c r="G453" i="3"/>
  <c r="C453" i="3"/>
  <c r="E453" i="3"/>
  <c r="G452" i="3"/>
  <c r="C452" i="3"/>
  <c r="E541" i="1"/>
  <c r="E452" i="3" s="1"/>
  <c r="G451" i="3"/>
  <c r="C451" i="3"/>
  <c r="E540" i="1"/>
  <c r="E451" i="3" s="1"/>
  <c r="G450" i="3"/>
  <c r="C450" i="3"/>
  <c r="G449" i="3"/>
  <c r="C449" i="3"/>
  <c r="E449" i="3"/>
  <c r="G448" i="3"/>
  <c r="C448" i="3"/>
  <c r="G447" i="3"/>
  <c r="C447" i="3"/>
  <c r="E447" i="3"/>
  <c r="G446" i="3"/>
  <c r="C446" i="3"/>
  <c r="E535" i="1"/>
  <c r="E446" i="3" s="1"/>
  <c r="G445" i="3"/>
  <c r="C445" i="3"/>
  <c r="E445" i="3"/>
  <c r="G444" i="3"/>
  <c r="C444" i="3"/>
  <c r="E444" i="3"/>
  <c r="G443" i="3"/>
  <c r="C443" i="3"/>
  <c r="E532" i="1"/>
  <c r="E443" i="3" s="1"/>
  <c r="G442" i="3"/>
  <c r="C442" i="3"/>
  <c r="G441" i="3"/>
  <c r="C441" i="3"/>
  <c r="E530" i="1"/>
  <c r="E441" i="3" s="1"/>
  <c r="G440" i="3"/>
  <c r="C440" i="3"/>
  <c r="G439" i="3"/>
  <c r="C439" i="3"/>
  <c r="E528" i="1"/>
  <c r="E439" i="3" s="1"/>
  <c r="G438" i="3"/>
  <c r="C438" i="3"/>
  <c r="E438" i="3"/>
  <c r="G437" i="3"/>
  <c r="C437" i="3"/>
  <c r="G436" i="3"/>
  <c r="C436" i="3"/>
  <c r="E436" i="3"/>
  <c r="G435" i="3"/>
  <c r="C435" i="3"/>
  <c r="E435" i="3"/>
  <c r="G434" i="3"/>
  <c r="C434" i="3"/>
  <c r="G433" i="3"/>
  <c r="C433" i="3"/>
  <c r="E433" i="3"/>
  <c r="G432" i="3"/>
  <c r="C432" i="3"/>
  <c r="G431" i="3"/>
  <c r="C431" i="3"/>
  <c r="G430" i="3"/>
  <c r="C430" i="3"/>
  <c r="E430" i="3"/>
  <c r="G429" i="3"/>
  <c r="C429" i="3"/>
  <c r="E429" i="3"/>
  <c r="G428" i="3"/>
  <c r="C428" i="3"/>
  <c r="G427" i="3"/>
  <c r="C427" i="3"/>
  <c r="E427" i="3"/>
  <c r="G426" i="3"/>
  <c r="C426" i="3"/>
  <c r="G425" i="3"/>
  <c r="C425" i="3"/>
  <c r="E425" i="3"/>
  <c r="G424" i="3"/>
  <c r="C424" i="3"/>
  <c r="E513" i="1"/>
  <c r="E424" i="3" s="1"/>
  <c r="G423" i="3"/>
  <c r="C423" i="3"/>
  <c r="E423" i="3"/>
  <c r="G422" i="3"/>
  <c r="C422" i="3"/>
  <c r="E422" i="3"/>
  <c r="G421" i="3"/>
  <c r="C421" i="3"/>
  <c r="G420" i="3"/>
  <c r="C420" i="3"/>
  <c r="E420" i="3"/>
  <c r="G419" i="3"/>
  <c r="C419" i="3"/>
  <c r="E419" i="3"/>
  <c r="G418" i="3"/>
  <c r="C418" i="3"/>
  <c r="G417" i="3"/>
  <c r="C417" i="3"/>
  <c r="E417" i="3"/>
  <c r="G416" i="3"/>
  <c r="C416" i="3"/>
  <c r="E416" i="3"/>
  <c r="G415" i="3"/>
  <c r="C415" i="3"/>
  <c r="E415" i="3"/>
  <c r="G414" i="3"/>
  <c r="C414" i="3"/>
  <c r="G413" i="3"/>
  <c r="C413" i="3"/>
  <c r="E413" i="3"/>
  <c r="G412" i="3"/>
  <c r="C412" i="3"/>
  <c r="E412" i="3"/>
  <c r="G411" i="3"/>
  <c r="C411" i="3"/>
  <c r="G410" i="3"/>
  <c r="C410" i="3"/>
  <c r="E499" i="1"/>
  <c r="E410" i="3" s="1"/>
  <c r="G409" i="3"/>
  <c r="C409" i="3"/>
  <c r="E409" i="3"/>
  <c r="G408" i="3"/>
  <c r="C408" i="3"/>
  <c r="E408" i="3"/>
  <c r="G407" i="3"/>
  <c r="C407" i="3"/>
  <c r="E495" i="1"/>
  <c r="E407" i="3" s="1"/>
  <c r="G406" i="3"/>
  <c r="C406" i="3"/>
  <c r="E406" i="3"/>
  <c r="G405" i="3"/>
  <c r="C405" i="3"/>
  <c r="E405" i="3"/>
  <c r="G404" i="3"/>
  <c r="C404" i="3"/>
  <c r="G403" i="3"/>
  <c r="C403" i="3"/>
  <c r="E403" i="3"/>
  <c r="G402" i="3"/>
  <c r="C402" i="3"/>
  <c r="E402" i="3"/>
  <c r="G401" i="3"/>
  <c r="C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G395" i="3"/>
  <c r="C395" i="3"/>
  <c r="E483" i="1"/>
  <c r="E395" i="3" s="1"/>
  <c r="G394" i="3"/>
  <c r="C394" i="3"/>
  <c r="E482" i="1"/>
  <c r="E394" i="3" s="1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G382" i="3"/>
  <c r="C382" i="3"/>
  <c r="E382" i="3"/>
  <c r="G381" i="3"/>
  <c r="C381" i="3"/>
  <c r="E381" i="3"/>
  <c r="G380" i="3"/>
  <c r="C380" i="3"/>
  <c r="E468" i="1"/>
  <c r="E380" i="3" s="1"/>
  <c r="G379" i="3"/>
  <c r="C379" i="3"/>
  <c r="E379" i="3"/>
  <c r="G378" i="3"/>
  <c r="C378" i="3"/>
  <c r="E466" i="1"/>
  <c r="G377" i="3"/>
  <c r="C377" i="3"/>
  <c r="G376" i="3"/>
  <c r="C376" i="3"/>
  <c r="E463" i="1"/>
  <c r="E376" i="3" s="1"/>
  <c r="G375" i="3"/>
  <c r="C375" i="3"/>
  <c r="G374" i="3"/>
  <c r="C374" i="3"/>
  <c r="E461" i="1"/>
  <c r="E374" i="3" s="1"/>
  <c r="G373" i="3"/>
  <c r="C373" i="3"/>
  <c r="E460" i="1"/>
  <c r="E373" i="3" s="1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G352" i="3"/>
  <c r="C352" i="3"/>
  <c r="E440" i="1"/>
  <c r="E352" i="3" s="1"/>
  <c r="G351" i="3"/>
  <c r="C351" i="3"/>
  <c r="E351" i="3"/>
  <c r="G350" i="3"/>
  <c r="C350" i="3"/>
  <c r="E350" i="3"/>
  <c r="G349" i="3"/>
  <c r="C349" i="3"/>
  <c r="E437" i="1"/>
  <c r="E349" i="3" s="1"/>
  <c r="G348" i="3"/>
  <c r="C348" i="3"/>
  <c r="E348" i="3"/>
  <c r="G347" i="3"/>
  <c r="C347" i="3"/>
  <c r="E435" i="1"/>
  <c r="E347" i="3" s="1"/>
  <c r="G346" i="3"/>
  <c r="C346" i="3"/>
  <c r="G345" i="3"/>
  <c r="C345" i="3"/>
  <c r="G344" i="3"/>
  <c r="C344" i="3"/>
  <c r="G343" i="3"/>
  <c r="C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G336" i="3"/>
  <c r="C336" i="3"/>
  <c r="E336" i="3"/>
  <c r="G335" i="3"/>
  <c r="C335" i="3"/>
  <c r="E335" i="3"/>
  <c r="G334" i="3"/>
  <c r="C334" i="3"/>
  <c r="G333" i="3"/>
  <c r="C333" i="3"/>
  <c r="G332" i="3"/>
  <c r="C332" i="3"/>
  <c r="G331" i="3"/>
  <c r="C331" i="3"/>
  <c r="E420" i="1"/>
  <c r="E331" i="3" s="1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764" i="3"/>
  <c r="C764" i="3"/>
  <c r="E764" i="3"/>
  <c r="G763" i="3"/>
  <c r="C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319" i="3"/>
  <c r="C319" i="3"/>
  <c r="E400" i="1"/>
  <c r="E319" i="3" s="1"/>
  <c r="G318" i="3"/>
  <c r="C318" i="3"/>
  <c r="E318" i="3"/>
  <c r="G756" i="3"/>
  <c r="C756" i="3"/>
  <c r="E756" i="3"/>
  <c r="G317" i="3"/>
  <c r="C317" i="3"/>
  <c r="E397" i="1"/>
  <c r="E317" i="3" s="1"/>
  <c r="G316" i="3"/>
  <c r="C316" i="3"/>
  <c r="E396" i="1"/>
  <c r="E316" i="3" s="1"/>
  <c r="G755" i="3"/>
  <c r="C755" i="3"/>
  <c r="G315" i="3"/>
  <c r="C315" i="3"/>
  <c r="E315" i="3"/>
  <c r="G314" i="3"/>
  <c r="C314" i="3"/>
  <c r="E393" i="1"/>
  <c r="E314" i="3" s="1"/>
  <c r="G754" i="3"/>
  <c r="C754" i="3"/>
  <c r="G313" i="3"/>
  <c r="C313" i="3"/>
  <c r="E391" i="1"/>
  <c r="E313" i="3" s="1"/>
  <c r="G312" i="3"/>
  <c r="C312" i="3"/>
  <c r="E312" i="3"/>
  <c r="G311" i="3"/>
  <c r="C311" i="3"/>
  <c r="E389" i="1"/>
  <c r="E311" i="3" s="1"/>
  <c r="G310" i="3"/>
  <c r="C310" i="3"/>
  <c r="E388" i="1"/>
  <c r="E310" i="3" s="1"/>
  <c r="G309" i="3"/>
  <c r="C309" i="3"/>
  <c r="E387" i="1"/>
  <c r="E309" i="3" s="1"/>
  <c r="G308" i="3"/>
  <c r="C308" i="3"/>
  <c r="E386" i="1"/>
  <c r="E308" i="3" s="1"/>
  <c r="G307" i="3"/>
  <c r="C307" i="3"/>
  <c r="E307" i="3"/>
  <c r="G306" i="3"/>
  <c r="C306" i="3"/>
  <c r="E384" i="1"/>
  <c r="E306" i="3" s="1"/>
  <c r="G305" i="3"/>
  <c r="C305" i="3"/>
  <c r="E383" i="1"/>
  <c r="E305" i="3" s="1"/>
  <c r="G304" i="3"/>
  <c r="C304" i="3"/>
  <c r="E382" i="1"/>
  <c r="G303" i="3"/>
  <c r="C303" i="3"/>
  <c r="E303" i="3"/>
  <c r="G753" i="3"/>
  <c r="C753" i="3"/>
  <c r="G302" i="3"/>
  <c r="C302" i="3"/>
  <c r="E379" i="1"/>
  <c r="E302" i="3" s="1"/>
  <c r="G301" i="3"/>
  <c r="C301" i="3"/>
  <c r="G300" i="3"/>
  <c r="C300" i="3"/>
  <c r="E377" i="1"/>
  <c r="E300" i="3" s="1"/>
  <c r="G299" i="3"/>
  <c r="C299" i="3"/>
  <c r="E376" i="1"/>
  <c r="E299" i="3" s="1"/>
  <c r="G298" i="3"/>
  <c r="C298" i="3"/>
  <c r="E298" i="3"/>
  <c r="G297" i="3"/>
  <c r="C297" i="3"/>
  <c r="E297" i="3"/>
  <c r="G752" i="3"/>
  <c r="C752" i="3"/>
  <c r="G296" i="3"/>
  <c r="C296" i="3"/>
  <c r="E372" i="1"/>
  <c r="E296" i="3" s="1"/>
  <c r="G751" i="3"/>
  <c r="C751" i="3"/>
  <c r="E751" i="3"/>
  <c r="G295" i="3"/>
  <c r="C295" i="3"/>
  <c r="E370" i="1"/>
  <c r="G750" i="3"/>
  <c r="C750" i="3"/>
  <c r="E750" i="3"/>
  <c r="G294" i="3"/>
  <c r="C294" i="3"/>
  <c r="E368" i="1"/>
  <c r="E294" i="3" s="1"/>
  <c r="G749" i="3"/>
  <c r="C749" i="3"/>
  <c r="E749" i="3"/>
  <c r="G293" i="3"/>
  <c r="C293" i="3"/>
  <c r="G292" i="3"/>
  <c r="C292" i="3"/>
  <c r="G291" i="3"/>
  <c r="C291" i="3"/>
  <c r="E364" i="1"/>
  <c r="E291" i="3" s="1"/>
  <c r="G290" i="3"/>
  <c r="C290" i="3"/>
  <c r="E363" i="1"/>
  <c r="E290" i="3" s="1"/>
  <c r="G748" i="3"/>
  <c r="C748" i="3"/>
  <c r="E748" i="3"/>
  <c r="G289" i="3"/>
  <c r="C289" i="3"/>
  <c r="E361" i="1"/>
  <c r="E289" i="3" s="1"/>
  <c r="G747" i="3"/>
  <c r="C747" i="3"/>
  <c r="E747" i="3"/>
  <c r="G288" i="3"/>
  <c r="C288" i="3"/>
  <c r="E359" i="1"/>
  <c r="E288" i="3" s="1"/>
  <c r="G287" i="3"/>
  <c r="C287" i="3"/>
  <c r="E358" i="1"/>
  <c r="E287" i="3" s="1"/>
  <c r="G286" i="3"/>
  <c r="C286" i="3"/>
  <c r="E286" i="3"/>
  <c r="G746" i="3"/>
  <c r="C746" i="3"/>
  <c r="E746" i="3"/>
  <c r="G285" i="3"/>
  <c r="C285" i="3"/>
  <c r="E285" i="3"/>
  <c r="G284" i="3"/>
  <c r="C284" i="3"/>
  <c r="G283" i="3"/>
  <c r="C283" i="3"/>
  <c r="E283" i="3"/>
  <c r="G745" i="3"/>
  <c r="C745" i="3"/>
  <c r="E745" i="3"/>
  <c r="G282" i="3"/>
  <c r="C282" i="3"/>
  <c r="G281" i="3"/>
  <c r="C281" i="3"/>
  <c r="E281" i="3"/>
  <c r="G280" i="3"/>
  <c r="C280" i="3"/>
  <c r="G279" i="3"/>
  <c r="C279" i="3"/>
  <c r="E279" i="3"/>
  <c r="G278" i="3"/>
  <c r="C278" i="3"/>
  <c r="E278" i="3"/>
  <c r="G744" i="3"/>
  <c r="C744" i="3"/>
  <c r="G277" i="3"/>
  <c r="C277" i="3"/>
  <c r="E277" i="3"/>
  <c r="G276" i="3"/>
  <c r="C276" i="3"/>
  <c r="E276" i="3"/>
  <c r="G275" i="3"/>
  <c r="C275" i="3"/>
  <c r="E275" i="3"/>
  <c r="G274" i="3"/>
  <c r="C274" i="3"/>
  <c r="G743" i="3"/>
  <c r="C743" i="3"/>
  <c r="E743" i="3"/>
  <c r="G273" i="3"/>
  <c r="C273" i="3"/>
  <c r="E273" i="3"/>
  <c r="G742" i="3"/>
  <c r="C742" i="3"/>
  <c r="G741" i="3"/>
  <c r="C741" i="3"/>
  <c r="G272" i="3"/>
  <c r="C272" i="3"/>
  <c r="E272" i="3"/>
  <c r="G740" i="3"/>
  <c r="C740" i="3"/>
  <c r="E740" i="3"/>
  <c r="G271" i="3"/>
  <c r="C271" i="3"/>
  <c r="E271" i="3"/>
  <c r="G739" i="3"/>
  <c r="C739" i="3"/>
  <c r="G270" i="3"/>
  <c r="C270" i="3"/>
  <c r="E270" i="3"/>
  <c r="G269" i="3"/>
  <c r="C269" i="3"/>
  <c r="E269" i="3"/>
  <c r="G738" i="3"/>
  <c r="C738" i="3"/>
  <c r="E738" i="3"/>
  <c r="G737" i="3"/>
  <c r="C737" i="3"/>
  <c r="G268" i="3"/>
  <c r="C268" i="3"/>
  <c r="E268" i="3"/>
  <c r="G267" i="3"/>
  <c r="C267" i="3"/>
  <c r="E267" i="3"/>
  <c r="G266" i="3"/>
  <c r="C266" i="3"/>
  <c r="G265" i="3"/>
  <c r="C265" i="3"/>
  <c r="E265" i="3"/>
  <c r="G264" i="3"/>
  <c r="C264" i="3"/>
  <c r="G263" i="3"/>
  <c r="C263" i="3"/>
  <c r="E263" i="3"/>
  <c r="G262" i="3"/>
  <c r="C262" i="3"/>
  <c r="E262" i="3"/>
  <c r="G261" i="3"/>
  <c r="C261" i="3"/>
  <c r="G260" i="3"/>
  <c r="C260" i="3"/>
  <c r="E260" i="3"/>
  <c r="G259" i="3"/>
  <c r="C259" i="3"/>
  <c r="E259" i="3"/>
  <c r="G736" i="3"/>
  <c r="C736" i="3"/>
  <c r="E736" i="3"/>
  <c r="G735" i="3"/>
  <c r="C735" i="3"/>
  <c r="E735" i="3"/>
  <c r="G258" i="3"/>
  <c r="C258" i="3"/>
  <c r="E258" i="3"/>
  <c r="G257" i="3"/>
  <c r="C257" i="3"/>
  <c r="E257" i="3"/>
  <c r="G256" i="3"/>
  <c r="C256" i="3"/>
  <c r="E256" i="3"/>
  <c r="G255" i="3"/>
  <c r="C255" i="3"/>
  <c r="G254" i="3"/>
  <c r="C254" i="3"/>
  <c r="G734" i="3"/>
  <c r="C734" i="3"/>
  <c r="E734" i="3"/>
  <c r="G253" i="3"/>
  <c r="C253" i="3"/>
  <c r="E253" i="3"/>
  <c r="G252" i="3"/>
  <c r="C252" i="3"/>
  <c r="E252" i="3"/>
  <c r="G251" i="3"/>
  <c r="C251" i="3"/>
  <c r="E251" i="3"/>
  <c r="G250" i="3"/>
  <c r="C250" i="3"/>
  <c r="G249" i="3"/>
  <c r="C249" i="3"/>
  <c r="E249" i="3"/>
  <c r="G248" i="3"/>
  <c r="C248" i="3"/>
  <c r="G247" i="3"/>
  <c r="C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733" i="3"/>
  <c r="C733" i="3"/>
  <c r="E733" i="3"/>
  <c r="G732" i="3"/>
  <c r="C732" i="3"/>
  <c r="E732" i="3"/>
  <c r="G731" i="3"/>
  <c r="C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227" i="3"/>
  <c r="C227" i="3"/>
  <c r="E227" i="3"/>
  <c r="G226" i="3"/>
  <c r="C226" i="3"/>
  <c r="G225" i="3"/>
  <c r="C225" i="3"/>
  <c r="G224" i="3"/>
  <c r="C224" i="3"/>
  <c r="E224" i="3"/>
  <c r="G726" i="3"/>
  <c r="C726" i="3"/>
  <c r="E726" i="3"/>
  <c r="G223" i="3"/>
  <c r="C223" i="3"/>
  <c r="G222" i="3"/>
  <c r="C222" i="3"/>
  <c r="E222" i="3"/>
  <c r="G221" i="3"/>
  <c r="C221" i="3"/>
  <c r="E221" i="3"/>
  <c r="G725" i="3"/>
  <c r="C725" i="3"/>
  <c r="E725" i="3"/>
  <c r="G220" i="3"/>
  <c r="C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G214" i="3"/>
  <c r="C214" i="3"/>
  <c r="E214" i="3"/>
  <c r="G213" i="3"/>
  <c r="C213" i="3"/>
  <c r="E213" i="3"/>
  <c r="G724" i="3"/>
  <c r="C724" i="3"/>
  <c r="E724" i="3"/>
  <c r="G723" i="3"/>
  <c r="C723" i="3"/>
  <c r="E723" i="3"/>
  <c r="G722" i="3"/>
  <c r="C722" i="3"/>
  <c r="E722" i="3"/>
  <c r="G721" i="3"/>
  <c r="C721" i="3"/>
  <c r="G212" i="3"/>
  <c r="C212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211" i="3"/>
  <c r="C211" i="3"/>
  <c r="E211" i="3"/>
  <c r="G210" i="3"/>
  <c r="C210" i="3"/>
  <c r="G209" i="3"/>
  <c r="C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G715" i="3"/>
  <c r="C715" i="3"/>
  <c r="E715" i="3"/>
  <c r="G714" i="3"/>
  <c r="C714" i="3"/>
  <c r="E714" i="3"/>
  <c r="G713" i="3"/>
  <c r="C713" i="3"/>
  <c r="E713" i="3"/>
  <c r="G712" i="3"/>
  <c r="C712" i="3"/>
  <c r="G711" i="3"/>
  <c r="C711" i="3"/>
  <c r="E711" i="3"/>
  <c r="G710" i="3"/>
  <c r="C710" i="3"/>
  <c r="G709" i="3"/>
  <c r="C709" i="3"/>
  <c r="G708" i="3"/>
  <c r="C708" i="3"/>
  <c r="G202" i="3"/>
  <c r="C202" i="3"/>
  <c r="E202" i="3"/>
  <c r="G201" i="3"/>
  <c r="C201" i="3"/>
  <c r="E201" i="3"/>
  <c r="G707" i="3"/>
  <c r="C707" i="3"/>
  <c r="E707" i="3"/>
  <c r="G706" i="3"/>
  <c r="C706" i="3"/>
  <c r="E706" i="3"/>
  <c r="G200" i="3"/>
  <c r="C200" i="3"/>
  <c r="E200" i="3"/>
  <c r="G199" i="3"/>
  <c r="C199" i="3"/>
  <c r="E199" i="3"/>
  <c r="G198" i="3"/>
  <c r="C198" i="3"/>
  <c r="G705" i="3"/>
  <c r="C705" i="3"/>
  <c r="G704" i="3"/>
  <c r="C704" i="3"/>
  <c r="E704" i="3"/>
  <c r="G703" i="3"/>
  <c r="C703" i="3"/>
  <c r="E703" i="3"/>
  <c r="G197" i="3"/>
  <c r="C197" i="3"/>
  <c r="E221" i="1"/>
  <c r="G196" i="3"/>
  <c r="C196" i="3"/>
  <c r="E220" i="1"/>
  <c r="E196" i="3" s="1"/>
  <c r="G195" i="3"/>
  <c r="C195" i="3"/>
  <c r="E219" i="1"/>
  <c r="G194" i="3"/>
  <c r="C194" i="3"/>
  <c r="E218" i="1"/>
  <c r="E194" i="3" s="1"/>
  <c r="G193" i="3"/>
  <c r="C193" i="3"/>
  <c r="E217" i="1"/>
  <c r="F217" i="1" s="1"/>
  <c r="G217" i="1" s="1"/>
  <c r="G192" i="3"/>
  <c r="C192" i="3"/>
  <c r="E216" i="1"/>
  <c r="G191" i="3"/>
  <c r="C191" i="3"/>
  <c r="E215" i="1"/>
  <c r="G190" i="3"/>
  <c r="C190" i="3"/>
  <c r="E214" i="1"/>
  <c r="E190" i="3" s="1"/>
  <c r="G189" i="3"/>
  <c r="C189" i="3"/>
  <c r="E213" i="1"/>
  <c r="E189" i="3" s="1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G183" i="3"/>
  <c r="C183" i="3"/>
  <c r="G182" i="3"/>
  <c r="C182" i="3"/>
  <c r="E182" i="3"/>
  <c r="G181" i="3"/>
  <c r="C181" i="3"/>
  <c r="E181" i="3"/>
  <c r="G180" i="3"/>
  <c r="C180" i="3"/>
  <c r="G179" i="3"/>
  <c r="C179" i="3"/>
  <c r="E179" i="3"/>
  <c r="G178" i="3"/>
  <c r="C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G167" i="3"/>
  <c r="C167" i="3"/>
  <c r="G166" i="3"/>
  <c r="C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702" i="3"/>
  <c r="C702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701" i="3"/>
  <c r="C701" i="3"/>
  <c r="E701" i="3"/>
  <c r="G700" i="3"/>
  <c r="C700" i="3"/>
  <c r="G142" i="3"/>
  <c r="C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E127" i="3"/>
  <c r="G126" i="3"/>
  <c r="C126" i="3"/>
  <c r="G125" i="3"/>
  <c r="C125" i="3"/>
  <c r="G124" i="3"/>
  <c r="C124" i="3"/>
  <c r="E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G118" i="3"/>
  <c r="C118" i="3"/>
  <c r="E118" i="3"/>
  <c r="G117" i="3"/>
  <c r="C117" i="3"/>
  <c r="G116" i="3"/>
  <c r="C116" i="3"/>
  <c r="G115" i="3"/>
  <c r="C115" i="3"/>
  <c r="E115" i="3"/>
  <c r="G114" i="3"/>
  <c r="C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G107" i="3"/>
  <c r="C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G83" i="3"/>
  <c r="C83" i="3"/>
  <c r="E83" i="3"/>
  <c r="G82" i="3"/>
  <c r="C82" i="3"/>
  <c r="E82" i="3"/>
  <c r="G81" i="3"/>
  <c r="C81" i="3"/>
  <c r="E81" i="3"/>
  <c r="G80" i="3"/>
  <c r="C80" i="3"/>
  <c r="G79" i="3"/>
  <c r="C79" i="3"/>
  <c r="E79" i="3"/>
  <c r="G78" i="3"/>
  <c r="C78" i="3"/>
  <c r="E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E73" i="3"/>
  <c r="G72" i="3"/>
  <c r="C72" i="3"/>
  <c r="G71" i="3"/>
  <c r="C71" i="3"/>
  <c r="E71" i="3"/>
  <c r="G70" i="3"/>
  <c r="C70" i="3"/>
  <c r="E70" i="3"/>
  <c r="G69" i="3"/>
  <c r="C69" i="3"/>
  <c r="E69" i="3"/>
  <c r="G68" i="3"/>
  <c r="C68" i="3"/>
  <c r="E81" i="1"/>
  <c r="E68" i="3" s="1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G61" i="3"/>
  <c r="C61" i="3"/>
  <c r="E61" i="3"/>
  <c r="G60" i="3"/>
  <c r="C60" i="3"/>
  <c r="G59" i="3"/>
  <c r="C59" i="3"/>
  <c r="E59" i="3"/>
  <c r="G58" i="3"/>
  <c r="C58" i="3"/>
  <c r="E58" i="3"/>
  <c r="G57" i="3"/>
  <c r="C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G46" i="3"/>
  <c r="C46" i="3"/>
  <c r="E46" i="3"/>
  <c r="G45" i="3"/>
  <c r="C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G31" i="3"/>
  <c r="C31" i="3"/>
  <c r="E31" i="3"/>
  <c r="G30" i="3"/>
  <c r="C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G16" i="3"/>
  <c r="C16" i="3"/>
  <c r="E16" i="3"/>
  <c r="G15" i="3"/>
  <c r="C15" i="3"/>
  <c r="E15" i="3"/>
  <c r="G699" i="3"/>
  <c r="C699" i="3"/>
  <c r="E699" i="3"/>
  <c r="G14" i="3"/>
  <c r="C14" i="3"/>
  <c r="E14" i="3"/>
  <c r="G13" i="3"/>
  <c r="C13" i="3"/>
  <c r="G12" i="3"/>
  <c r="C12" i="3"/>
  <c r="E12" i="3"/>
  <c r="G11" i="3"/>
  <c r="C11" i="3"/>
  <c r="E11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706" i="3"/>
  <c r="H706" i="3"/>
  <c r="B706" i="3"/>
  <c r="D706" i="3"/>
  <c r="A707" i="3"/>
  <c r="H707" i="3"/>
  <c r="B707" i="3"/>
  <c r="D707" i="3"/>
  <c r="A201" i="3"/>
  <c r="H201" i="3"/>
  <c r="B201" i="3"/>
  <c r="D201" i="3"/>
  <c r="A202" i="3"/>
  <c r="H202" i="3"/>
  <c r="B202" i="3"/>
  <c r="D202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212" i="3"/>
  <c r="H212" i="3"/>
  <c r="B212" i="3"/>
  <c r="D212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725" i="3"/>
  <c r="H725" i="3"/>
  <c r="B725" i="3"/>
  <c r="D725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726" i="3"/>
  <c r="H726" i="3"/>
  <c r="B726" i="3"/>
  <c r="D726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734" i="3"/>
  <c r="H734" i="3"/>
  <c r="B734" i="3"/>
  <c r="D734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735" i="3"/>
  <c r="H735" i="3"/>
  <c r="B735" i="3"/>
  <c r="D735" i="3"/>
  <c r="A736" i="3"/>
  <c r="H736" i="3"/>
  <c r="B736" i="3"/>
  <c r="D736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737" i="3"/>
  <c r="H737" i="3"/>
  <c r="B737" i="3"/>
  <c r="D737" i="3"/>
  <c r="A738" i="3"/>
  <c r="H738" i="3"/>
  <c r="B738" i="3"/>
  <c r="D738" i="3"/>
  <c r="A269" i="3"/>
  <c r="H269" i="3"/>
  <c r="B269" i="3"/>
  <c r="D269" i="3"/>
  <c r="A270" i="3"/>
  <c r="H270" i="3"/>
  <c r="B270" i="3"/>
  <c r="D270" i="3"/>
  <c r="A739" i="3"/>
  <c r="H739" i="3"/>
  <c r="B739" i="3"/>
  <c r="D739" i="3"/>
  <c r="A271" i="3"/>
  <c r="H271" i="3"/>
  <c r="B271" i="3"/>
  <c r="D271" i="3"/>
  <c r="A740" i="3"/>
  <c r="H740" i="3"/>
  <c r="B740" i="3"/>
  <c r="D740" i="3"/>
  <c r="A272" i="3"/>
  <c r="H272" i="3"/>
  <c r="B272" i="3"/>
  <c r="D272" i="3"/>
  <c r="A741" i="3"/>
  <c r="H741" i="3"/>
  <c r="B741" i="3"/>
  <c r="D741" i="3"/>
  <c r="A742" i="3"/>
  <c r="H742" i="3"/>
  <c r="B742" i="3"/>
  <c r="D742" i="3"/>
  <c r="A273" i="3"/>
  <c r="H273" i="3"/>
  <c r="B273" i="3"/>
  <c r="D273" i="3"/>
  <c r="A743" i="3"/>
  <c r="H743" i="3"/>
  <c r="B743" i="3"/>
  <c r="D74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744" i="3"/>
  <c r="H744" i="3"/>
  <c r="B744" i="3"/>
  <c r="D744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745" i="3"/>
  <c r="H745" i="3"/>
  <c r="B745" i="3"/>
  <c r="D745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746" i="3"/>
  <c r="H746" i="3"/>
  <c r="B746" i="3"/>
  <c r="D746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747" i="3"/>
  <c r="H747" i="3"/>
  <c r="B747" i="3"/>
  <c r="D747" i="3"/>
  <c r="A289" i="3"/>
  <c r="H289" i="3"/>
  <c r="B289" i="3"/>
  <c r="D289" i="3"/>
  <c r="A748" i="3"/>
  <c r="H748" i="3"/>
  <c r="B748" i="3"/>
  <c r="D748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749" i="3"/>
  <c r="H749" i="3"/>
  <c r="B749" i="3"/>
  <c r="D749" i="3"/>
  <c r="A294" i="3"/>
  <c r="H294" i="3"/>
  <c r="B294" i="3"/>
  <c r="D294" i="3"/>
  <c r="A750" i="3"/>
  <c r="H750" i="3"/>
  <c r="B750" i="3"/>
  <c r="D750" i="3"/>
  <c r="A295" i="3"/>
  <c r="H295" i="3"/>
  <c r="B295" i="3"/>
  <c r="D295" i="3"/>
  <c r="A751" i="3"/>
  <c r="H751" i="3"/>
  <c r="B751" i="3"/>
  <c r="D751" i="3"/>
  <c r="A296" i="3"/>
  <c r="H296" i="3"/>
  <c r="B296" i="3"/>
  <c r="D296" i="3"/>
  <c r="A752" i="3"/>
  <c r="H752" i="3"/>
  <c r="B752" i="3"/>
  <c r="D752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753" i="3"/>
  <c r="H753" i="3"/>
  <c r="B753" i="3"/>
  <c r="D753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754" i="3"/>
  <c r="H754" i="3"/>
  <c r="B754" i="3"/>
  <c r="D754" i="3"/>
  <c r="A314" i="3"/>
  <c r="H314" i="3"/>
  <c r="B314" i="3"/>
  <c r="D314" i="3"/>
  <c r="A315" i="3"/>
  <c r="H315" i="3"/>
  <c r="B315" i="3"/>
  <c r="D315" i="3"/>
  <c r="A755" i="3"/>
  <c r="H755" i="3"/>
  <c r="B755" i="3"/>
  <c r="D755" i="3"/>
  <c r="A316" i="3"/>
  <c r="H316" i="3"/>
  <c r="B316" i="3"/>
  <c r="D316" i="3"/>
  <c r="A317" i="3"/>
  <c r="H317" i="3"/>
  <c r="B317" i="3"/>
  <c r="D317" i="3"/>
  <c r="A756" i="3"/>
  <c r="H756" i="3"/>
  <c r="B756" i="3"/>
  <c r="D756" i="3"/>
  <c r="A318" i="3"/>
  <c r="H318" i="3"/>
  <c r="B318" i="3"/>
  <c r="D318" i="3"/>
  <c r="A319" i="3"/>
  <c r="H319" i="3"/>
  <c r="B319" i="3"/>
  <c r="D319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765" i="3"/>
  <c r="H765" i="3"/>
  <c r="B765" i="3"/>
  <c r="D765" i="3"/>
  <c r="A603" i="3"/>
  <c r="H603" i="3"/>
  <c r="B603" i="3"/>
  <c r="D603" i="3"/>
  <c r="A766" i="3"/>
  <c r="H766" i="3"/>
  <c r="B766" i="3"/>
  <c r="D766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767" i="3"/>
  <c r="H767" i="3"/>
  <c r="B767" i="3"/>
  <c r="D767" i="3"/>
  <c r="A609" i="3"/>
  <c r="H609" i="3"/>
  <c r="B609" i="3"/>
  <c r="D609" i="3"/>
  <c r="A768" i="3"/>
  <c r="H768" i="3"/>
  <c r="B768" i="3"/>
  <c r="D768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769" i="3"/>
  <c r="H769" i="3"/>
  <c r="B769" i="3"/>
  <c r="D769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641" i="3"/>
  <c r="H641" i="3"/>
  <c r="B641" i="3"/>
  <c r="D641" i="3"/>
  <c r="A642" i="3"/>
  <c r="H642" i="3"/>
  <c r="B642" i="3"/>
  <c r="D642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643" i="3"/>
  <c r="H643" i="3"/>
  <c r="B643" i="3"/>
  <c r="D643" i="3"/>
  <c r="A644" i="3"/>
  <c r="H644" i="3"/>
  <c r="B644" i="3"/>
  <c r="D64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645" i="3"/>
  <c r="H645" i="3"/>
  <c r="B645" i="3"/>
  <c r="D645" i="3"/>
  <c r="A646" i="3"/>
  <c r="H646" i="3"/>
  <c r="B646" i="3"/>
  <c r="D646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647" i="3"/>
  <c r="H647" i="3"/>
  <c r="B647" i="3"/>
  <c r="D647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648" i="3"/>
  <c r="H648" i="3"/>
  <c r="B648" i="3"/>
  <c r="D648" i="3"/>
  <c r="A649" i="3"/>
  <c r="H649" i="3"/>
  <c r="B649" i="3"/>
  <c r="D649" i="3"/>
  <c r="A798" i="3"/>
  <c r="H798" i="3"/>
  <c r="B798" i="3"/>
  <c r="D798" i="3"/>
  <c r="A650" i="3"/>
  <c r="H650" i="3"/>
  <c r="B650" i="3"/>
  <c r="D650" i="3"/>
  <c r="A651" i="3"/>
  <c r="H651" i="3"/>
  <c r="B651" i="3"/>
  <c r="D651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655" i="3"/>
  <c r="H655" i="3"/>
  <c r="B655" i="3"/>
  <c r="D655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663" i="3"/>
  <c r="H663" i="3"/>
  <c r="B663" i="3"/>
  <c r="D663" i="3"/>
  <c r="A814" i="3"/>
  <c r="H814" i="3"/>
  <c r="B814" i="3"/>
  <c r="D814" i="3"/>
  <c r="A815" i="3"/>
  <c r="H815" i="3"/>
  <c r="B815" i="3"/>
  <c r="D815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816" i="3"/>
  <c r="H816" i="3"/>
  <c r="B816" i="3"/>
  <c r="D81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824" i="3"/>
  <c r="H824" i="3"/>
  <c r="B824" i="3"/>
  <c r="D824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H184" i="3"/>
  <c r="D184" i="3"/>
  <c r="B184" i="3"/>
  <c r="A184" i="3"/>
  <c r="H183" i="3"/>
  <c r="D183" i="3"/>
  <c r="B183" i="3"/>
  <c r="A183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179" i="3"/>
  <c r="D179" i="3"/>
  <c r="B179" i="3"/>
  <c r="A179" i="3"/>
  <c r="H178" i="3"/>
  <c r="D178" i="3"/>
  <c r="B178" i="3"/>
  <c r="A178" i="3"/>
  <c r="H177" i="3"/>
  <c r="D177" i="3"/>
  <c r="B177" i="3"/>
  <c r="A177" i="3"/>
  <c r="H176" i="3"/>
  <c r="D176" i="3"/>
  <c r="B176" i="3"/>
  <c r="A176" i="3"/>
  <c r="H175" i="3"/>
  <c r="D175" i="3"/>
  <c r="B175" i="3"/>
  <c r="A175" i="3"/>
  <c r="H174" i="3"/>
  <c r="D174" i="3"/>
  <c r="B174" i="3"/>
  <c r="A174" i="3"/>
  <c r="H173" i="3"/>
  <c r="D173" i="3"/>
  <c r="B173" i="3"/>
  <c r="A173" i="3"/>
  <c r="H172" i="3"/>
  <c r="D172" i="3"/>
  <c r="B172" i="3"/>
  <c r="A172" i="3"/>
  <c r="H171" i="3"/>
  <c r="D171" i="3"/>
  <c r="B171" i="3"/>
  <c r="A171" i="3"/>
  <c r="H170" i="3"/>
  <c r="D170" i="3"/>
  <c r="B170" i="3"/>
  <c r="A170" i="3"/>
  <c r="H169" i="3"/>
  <c r="D169" i="3"/>
  <c r="B169" i="3"/>
  <c r="A169" i="3"/>
  <c r="H168" i="3"/>
  <c r="D168" i="3"/>
  <c r="B168" i="3"/>
  <c r="A168" i="3"/>
  <c r="H167" i="3"/>
  <c r="D167" i="3"/>
  <c r="B167" i="3"/>
  <c r="A167" i="3"/>
  <c r="H166" i="3"/>
  <c r="D166" i="3"/>
  <c r="B166" i="3"/>
  <c r="A166" i="3"/>
  <c r="H165" i="3"/>
  <c r="D165" i="3"/>
  <c r="B165" i="3"/>
  <c r="A165" i="3"/>
  <c r="H164" i="3"/>
  <c r="D164" i="3"/>
  <c r="B164" i="3"/>
  <c r="A164" i="3"/>
  <c r="H163" i="3"/>
  <c r="D163" i="3"/>
  <c r="B163" i="3"/>
  <c r="A163" i="3"/>
  <c r="H162" i="3"/>
  <c r="D162" i="3"/>
  <c r="B162" i="3"/>
  <c r="A162" i="3"/>
  <c r="H161" i="3"/>
  <c r="D161" i="3"/>
  <c r="B161" i="3"/>
  <c r="A161" i="3"/>
  <c r="H702" i="3"/>
  <c r="D702" i="3"/>
  <c r="B702" i="3"/>
  <c r="A702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157" i="3"/>
  <c r="D157" i="3"/>
  <c r="B157" i="3"/>
  <c r="A157" i="3"/>
  <c r="H156" i="3"/>
  <c r="D156" i="3"/>
  <c r="B156" i="3"/>
  <c r="A156" i="3"/>
  <c r="H155" i="3"/>
  <c r="D155" i="3"/>
  <c r="B155" i="3"/>
  <c r="A155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151" i="3"/>
  <c r="D151" i="3"/>
  <c r="B151" i="3"/>
  <c r="A151" i="3"/>
  <c r="H150" i="3"/>
  <c r="D150" i="3"/>
  <c r="B150" i="3"/>
  <c r="A150" i="3"/>
  <c r="H149" i="3"/>
  <c r="D149" i="3"/>
  <c r="B149" i="3"/>
  <c r="A149" i="3"/>
  <c r="H148" i="3"/>
  <c r="D148" i="3"/>
  <c r="B148" i="3"/>
  <c r="A148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D143" i="3"/>
  <c r="B143" i="3"/>
  <c r="A143" i="3"/>
  <c r="H701" i="3"/>
  <c r="D701" i="3"/>
  <c r="B701" i="3"/>
  <c r="A701" i="3"/>
  <c r="H700" i="3"/>
  <c r="D700" i="3"/>
  <c r="B700" i="3"/>
  <c r="A700" i="3"/>
  <c r="H142" i="3"/>
  <c r="D142" i="3"/>
  <c r="B142" i="3"/>
  <c r="A142" i="3"/>
  <c r="H141" i="3"/>
  <c r="D141" i="3"/>
  <c r="B141" i="3"/>
  <c r="A141" i="3"/>
  <c r="H140" i="3"/>
  <c r="D140" i="3"/>
  <c r="B140" i="3"/>
  <c r="A140" i="3"/>
  <c r="H139" i="3"/>
  <c r="D139" i="3"/>
  <c r="B139" i="3"/>
  <c r="A139" i="3"/>
  <c r="H138" i="3"/>
  <c r="D138" i="3"/>
  <c r="B138" i="3"/>
  <c r="A138" i="3"/>
  <c r="H137" i="3"/>
  <c r="D137" i="3"/>
  <c r="B137" i="3"/>
  <c r="A137" i="3"/>
  <c r="H136" i="3"/>
  <c r="D136" i="3"/>
  <c r="B136" i="3"/>
  <c r="A136" i="3"/>
  <c r="H135" i="3"/>
  <c r="D135" i="3"/>
  <c r="B135" i="3"/>
  <c r="A135" i="3"/>
  <c r="H134" i="3"/>
  <c r="D134" i="3"/>
  <c r="B134" i="3"/>
  <c r="A134" i="3"/>
  <c r="H133" i="3"/>
  <c r="D133" i="3"/>
  <c r="B133" i="3"/>
  <c r="A133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129" i="3"/>
  <c r="D129" i="3"/>
  <c r="B129" i="3"/>
  <c r="A129" i="3"/>
  <c r="H128" i="3"/>
  <c r="D128" i="3"/>
  <c r="B128" i="3"/>
  <c r="A128" i="3"/>
  <c r="H127" i="3"/>
  <c r="D127" i="3"/>
  <c r="B127" i="3"/>
  <c r="A127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H119" i="3"/>
  <c r="D119" i="3"/>
  <c r="B119" i="3"/>
  <c r="A119" i="3"/>
  <c r="H118" i="3"/>
  <c r="D118" i="3"/>
  <c r="B118" i="3"/>
  <c r="A118" i="3"/>
  <c r="H117" i="3"/>
  <c r="D117" i="3"/>
  <c r="B117" i="3"/>
  <c r="A117" i="3"/>
  <c r="H116" i="3"/>
  <c r="D116" i="3"/>
  <c r="B116" i="3"/>
  <c r="A116" i="3"/>
  <c r="H115" i="3"/>
  <c r="D115" i="3"/>
  <c r="B115" i="3"/>
  <c r="A115" i="3"/>
  <c r="H114" i="3"/>
  <c r="D114" i="3"/>
  <c r="B114" i="3"/>
  <c r="A114" i="3"/>
  <c r="H113" i="3"/>
  <c r="D113" i="3"/>
  <c r="B113" i="3"/>
  <c r="A113" i="3"/>
  <c r="H112" i="3"/>
  <c r="D112" i="3"/>
  <c r="B112" i="3"/>
  <c r="A112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108" i="3"/>
  <c r="D108" i="3"/>
  <c r="B108" i="3"/>
  <c r="A108" i="3"/>
  <c r="H107" i="3"/>
  <c r="D107" i="3"/>
  <c r="B107" i="3"/>
  <c r="A107" i="3"/>
  <c r="H106" i="3"/>
  <c r="D106" i="3"/>
  <c r="B106" i="3"/>
  <c r="A106" i="3"/>
  <c r="H105" i="3"/>
  <c r="D105" i="3"/>
  <c r="B105" i="3"/>
  <c r="A105" i="3"/>
  <c r="H104" i="3"/>
  <c r="D104" i="3"/>
  <c r="B104" i="3"/>
  <c r="A104" i="3"/>
  <c r="H103" i="3"/>
  <c r="D103" i="3"/>
  <c r="B103" i="3"/>
  <c r="A103" i="3"/>
  <c r="H102" i="3"/>
  <c r="D102" i="3"/>
  <c r="B102" i="3"/>
  <c r="A102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F81" i="3"/>
  <c r="D81" i="3"/>
  <c r="B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699" i="3"/>
  <c r="B699" i="3"/>
  <c r="D699" i="3"/>
  <c r="A699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S866" i="1"/>
  <c r="P866" i="1"/>
  <c r="Q866" i="1"/>
  <c r="J872" i="1"/>
  <c r="S872" i="1" s="1"/>
  <c r="P872" i="1"/>
  <c r="Q872" i="1"/>
  <c r="J870" i="1"/>
  <c r="S870" i="1" s="1"/>
  <c r="P870" i="1"/>
  <c r="Q870" i="1"/>
  <c r="Q863" i="1"/>
  <c r="Q871" i="1"/>
  <c r="J869" i="1"/>
  <c r="S869" i="1" s="1"/>
  <c r="P869" i="1"/>
  <c r="Q869" i="1"/>
  <c r="P865" i="1"/>
  <c r="Q865" i="1"/>
  <c r="S865" i="1"/>
  <c r="Q867" i="1"/>
  <c r="Q868" i="1"/>
  <c r="Q859" i="1"/>
  <c r="Q861" i="1"/>
  <c r="Q851" i="1"/>
  <c r="P853" i="1"/>
  <c r="Q853" i="1"/>
  <c r="S853" i="1"/>
  <c r="Q854" i="1"/>
  <c r="P855" i="1"/>
  <c r="Q855" i="1"/>
  <c r="S855" i="1"/>
  <c r="Q860" i="1"/>
  <c r="Q157" i="1"/>
  <c r="Q177" i="1"/>
  <c r="Q191" i="1"/>
  <c r="Q205" i="1"/>
  <c r="P206" i="1"/>
  <c r="Q206" i="1"/>
  <c r="S206" i="1"/>
  <c r="P207" i="1"/>
  <c r="Q207" i="1"/>
  <c r="S207" i="1"/>
  <c r="Q208" i="1"/>
  <c r="Q246" i="1"/>
  <c r="Q805" i="1"/>
  <c r="Q806" i="1"/>
  <c r="S807" i="1"/>
  <c r="P807" i="1"/>
  <c r="Q807" i="1"/>
  <c r="Q808" i="1"/>
  <c r="P809" i="1"/>
  <c r="Q809" i="1"/>
  <c r="P810" i="1"/>
  <c r="Q810" i="1"/>
  <c r="S810" i="1"/>
  <c r="Q811" i="1"/>
  <c r="P856" i="1"/>
  <c r="Q856" i="1"/>
  <c r="S856" i="1"/>
  <c r="J862" i="1"/>
  <c r="S862" i="1" s="1"/>
  <c r="P862" i="1"/>
  <c r="Q862" i="1"/>
  <c r="J864" i="1"/>
  <c r="S864" i="1" s="1"/>
  <c r="P864" i="1"/>
  <c r="Q864" i="1"/>
  <c r="E209" i="1"/>
  <c r="F209" i="1" s="1"/>
  <c r="G209" i="1" s="1"/>
  <c r="I209" i="1" s="1"/>
  <c r="S209" i="1" s="1"/>
  <c r="E210" i="1"/>
  <c r="F210" i="1" s="1"/>
  <c r="G210" i="1" s="1"/>
  <c r="E211" i="1"/>
  <c r="F211" i="1" s="1"/>
  <c r="G211" i="1" s="1"/>
  <c r="E212" i="1"/>
  <c r="F212" i="1" s="1"/>
  <c r="G212" i="1" s="1"/>
  <c r="F218" i="1"/>
  <c r="F220" i="1"/>
  <c r="G220" i="1" s="1"/>
  <c r="I220" i="1" s="1"/>
  <c r="E308" i="1"/>
  <c r="F308" i="1" s="1"/>
  <c r="E314" i="1"/>
  <c r="F314" i="1" s="1"/>
  <c r="F16" i="1"/>
  <c r="F17" i="1" s="1"/>
  <c r="C17" i="1"/>
  <c r="Q852" i="1"/>
  <c r="K784" i="1"/>
  <c r="S784" i="1" s="1"/>
  <c r="P784" i="1"/>
  <c r="J788" i="1"/>
  <c r="S788" i="1" s="1"/>
  <c r="J794" i="1"/>
  <c r="S794" i="1" s="1"/>
  <c r="J835" i="1"/>
  <c r="S835" i="1" s="1"/>
  <c r="K838" i="1"/>
  <c r="S838" i="1" s="1"/>
  <c r="S848" i="1"/>
  <c r="P828" i="1"/>
  <c r="S756" i="1"/>
  <c r="P756" i="1"/>
  <c r="P847" i="1"/>
  <c r="S847" i="1"/>
  <c r="S764" i="1"/>
  <c r="S765" i="1"/>
  <c r="S792" i="1"/>
  <c r="P771" i="1"/>
  <c r="S771" i="1"/>
  <c r="S772" i="1"/>
  <c r="S774" i="1"/>
  <c r="S825" i="1"/>
  <c r="S817" i="1"/>
  <c r="P819" i="1"/>
  <c r="S819" i="1"/>
  <c r="S776" i="1"/>
  <c r="P765" i="1"/>
  <c r="P767" i="1"/>
  <c r="S767" i="1"/>
  <c r="S762" i="1"/>
  <c r="P763" i="1"/>
  <c r="S763" i="1"/>
  <c r="S769" i="1"/>
  <c r="P785" i="1"/>
  <c r="S785" i="1"/>
  <c r="P813" i="1"/>
  <c r="S813" i="1"/>
  <c r="P790" i="1"/>
  <c r="S790" i="1"/>
  <c r="S815" i="1"/>
  <c r="S824" i="1"/>
  <c r="P823" i="1"/>
  <c r="P795" i="1"/>
  <c r="P794" i="1"/>
  <c r="P788" i="1"/>
  <c r="P781" i="1"/>
  <c r="S781" i="1"/>
  <c r="P838" i="1"/>
  <c r="P835" i="1"/>
  <c r="P758" i="1"/>
  <c r="S758" i="1"/>
  <c r="S25" i="1"/>
  <c r="S27" i="1"/>
  <c r="S28" i="1"/>
  <c r="S30" i="1"/>
  <c r="S35" i="1"/>
  <c r="S39" i="1"/>
  <c r="S41" i="1"/>
  <c r="S43" i="1"/>
  <c r="S45" i="1"/>
  <c r="S48" i="1"/>
  <c r="S51" i="1"/>
  <c r="S54" i="1"/>
  <c r="S55" i="1"/>
  <c r="S56" i="1"/>
  <c r="S58" i="1"/>
  <c r="S60" i="1"/>
  <c r="S62" i="1"/>
  <c r="S63" i="1"/>
  <c r="S65" i="1"/>
  <c r="S66" i="1"/>
  <c r="S67" i="1"/>
  <c r="S69" i="1"/>
  <c r="S71" i="1"/>
  <c r="S76" i="1"/>
  <c r="S78" i="1"/>
  <c r="S82" i="1"/>
  <c r="S83" i="1"/>
  <c r="S84" i="1"/>
  <c r="S86" i="1"/>
  <c r="S90" i="1"/>
  <c r="S91" i="1"/>
  <c r="S94" i="1"/>
  <c r="S98" i="1"/>
  <c r="S99" i="1"/>
  <c r="S101" i="1"/>
  <c r="S102" i="1"/>
  <c r="S103" i="1"/>
  <c r="S104" i="1"/>
  <c r="S106" i="1"/>
  <c r="S109" i="1"/>
  <c r="S114" i="1"/>
  <c r="S116" i="1"/>
  <c r="S117" i="1"/>
  <c r="S118" i="1"/>
  <c r="S122" i="1"/>
  <c r="S125" i="1"/>
  <c r="S126" i="1"/>
  <c r="S133" i="1"/>
  <c r="S135" i="1"/>
  <c r="S136" i="1"/>
  <c r="S140" i="1"/>
  <c r="S141" i="1"/>
  <c r="S145" i="1"/>
  <c r="S146" i="1"/>
  <c r="S148" i="1"/>
  <c r="S150" i="1"/>
  <c r="S153" i="1"/>
  <c r="S154" i="1"/>
  <c r="S156" i="1"/>
  <c r="S161" i="1"/>
  <c r="S162" i="1"/>
  <c r="S164" i="1"/>
  <c r="S166" i="1"/>
  <c r="S167" i="1"/>
  <c r="S170" i="1"/>
  <c r="S173" i="1"/>
  <c r="S174" i="1"/>
  <c r="S175" i="1"/>
  <c r="S181" i="1"/>
  <c r="S182" i="1"/>
  <c r="S187" i="1"/>
  <c r="S189" i="1"/>
  <c r="S192" i="1"/>
  <c r="S196" i="1"/>
  <c r="S198" i="1"/>
  <c r="S202" i="1"/>
  <c r="S204" i="1"/>
  <c r="G218" i="1"/>
  <c r="I218" i="1" s="1"/>
  <c r="S226" i="1"/>
  <c r="S227" i="1"/>
  <c r="S230" i="1"/>
  <c r="S231" i="1"/>
  <c r="S242" i="1"/>
  <c r="S244" i="1"/>
  <c r="S245" i="1"/>
  <c r="S260" i="1"/>
  <c r="S262" i="1"/>
  <c r="S264" i="1"/>
  <c r="S268" i="1"/>
  <c r="S269" i="1"/>
  <c r="S270" i="1"/>
  <c r="S272" i="1"/>
  <c r="S283" i="1"/>
  <c r="S285" i="1"/>
  <c r="S286" i="1"/>
  <c r="S287" i="1"/>
  <c r="S289" i="1"/>
  <c r="S290" i="1"/>
  <c r="S293" i="1"/>
  <c r="S296" i="1"/>
  <c r="S297" i="1"/>
  <c r="S298" i="1"/>
  <c r="S299" i="1"/>
  <c r="S301" i="1"/>
  <c r="S303" i="1"/>
  <c r="S304" i="1"/>
  <c r="I305" i="1"/>
  <c r="S305" i="1" s="1"/>
  <c r="S306" i="1"/>
  <c r="S307" i="1"/>
  <c r="S308" i="1"/>
  <c r="S309" i="1"/>
  <c r="S313" i="1"/>
  <c r="S314" i="1"/>
  <c r="S315" i="1"/>
  <c r="S319" i="1"/>
  <c r="S321" i="1"/>
  <c r="S322" i="1"/>
  <c r="S323" i="1"/>
  <c r="S325" i="1"/>
  <c r="S326" i="1"/>
  <c r="S327" i="1"/>
  <c r="S331" i="1"/>
  <c r="S333" i="1"/>
  <c r="S335" i="1"/>
  <c r="S338" i="1"/>
  <c r="S341" i="1"/>
  <c r="S343" i="1"/>
  <c r="S345" i="1"/>
  <c r="S346" i="1"/>
  <c r="S348" i="1"/>
  <c r="S351" i="1"/>
  <c r="S353" i="1"/>
  <c r="S363" i="1"/>
  <c r="S364" i="1"/>
  <c r="S368" i="1"/>
  <c r="S370" i="1"/>
  <c r="S376" i="1"/>
  <c r="S377" i="1"/>
  <c r="S381" i="1"/>
  <c r="S382" i="1"/>
  <c r="S386" i="1"/>
  <c r="S387" i="1"/>
  <c r="S389" i="1"/>
  <c r="S390" i="1"/>
  <c r="S391" i="1"/>
  <c r="S396" i="1"/>
  <c r="S400" i="1"/>
  <c r="S409" i="1"/>
  <c r="S410" i="1"/>
  <c r="S413" i="1"/>
  <c r="S415" i="1"/>
  <c r="S416" i="1"/>
  <c r="S417" i="1"/>
  <c r="S419" i="1"/>
  <c r="S423" i="1"/>
  <c r="S427" i="1"/>
  <c r="S429" i="1"/>
  <c r="S436" i="1"/>
  <c r="S437" i="1"/>
  <c r="S438" i="1"/>
  <c r="S439" i="1"/>
  <c r="S440" i="1"/>
  <c r="S445" i="1"/>
  <c r="S449" i="1"/>
  <c r="S450" i="1"/>
  <c r="S452" i="1"/>
  <c r="S453" i="1"/>
  <c r="S454" i="1"/>
  <c r="S457" i="1"/>
  <c r="S458" i="1"/>
  <c r="S460" i="1"/>
  <c r="S461" i="1"/>
  <c r="S463" i="1"/>
  <c r="S465" i="1"/>
  <c r="S466" i="1"/>
  <c r="S468" i="1"/>
  <c r="S470" i="1"/>
  <c r="S472" i="1"/>
  <c r="S475" i="1"/>
  <c r="S479" i="1"/>
  <c r="S481" i="1"/>
  <c r="S482" i="1"/>
  <c r="S483" i="1"/>
  <c r="S485" i="1"/>
  <c r="S487" i="1"/>
  <c r="S490" i="1"/>
  <c r="S491" i="1"/>
  <c r="S492" i="1"/>
  <c r="S493" i="1"/>
  <c r="S494" i="1"/>
  <c r="S495" i="1"/>
  <c r="S497" i="1"/>
  <c r="S498" i="1"/>
  <c r="S499" i="1"/>
  <c r="S501" i="1"/>
  <c r="S502" i="1"/>
  <c r="S504" i="1"/>
  <c r="S505" i="1"/>
  <c r="S506" i="1"/>
  <c r="S508" i="1"/>
  <c r="S509" i="1"/>
  <c r="S511" i="1"/>
  <c r="S513" i="1"/>
  <c r="S516" i="1"/>
  <c r="S518" i="1"/>
  <c r="S519" i="1"/>
  <c r="S525" i="1"/>
  <c r="S530" i="1"/>
  <c r="S533" i="1"/>
  <c r="S534" i="1"/>
  <c r="S535" i="1"/>
  <c r="S536" i="1"/>
  <c r="S541" i="1"/>
  <c r="S542" i="1"/>
  <c r="S543" i="1"/>
  <c r="S544" i="1"/>
  <c r="S546" i="1"/>
  <c r="S548" i="1"/>
  <c r="S549" i="1"/>
  <c r="S550" i="1"/>
  <c r="S551" i="1"/>
  <c r="S554" i="1"/>
  <c r="S555" i="1"/>
  <c r="S556" i="1"/>
  <c r="S557" i="1"/>
  <c r="S559" i="1"/>
  <c r="S560" i="1"/>
  <c r="S562" i="1"/>
  <c r="S563" i="1"/>
  <c r="I564" i="1"/>
  <c r="S564" i="1" s="1"/>
  <c r="S566" i="1"/>
  <c r="S568" i="1"/>
  <c r="S573" i="1"/>
  <c r="S574" i="1"/>
  <c r="S575" i="1"/>
  <c r="S577" i="1"/>
  <c r="S578" i="1"/>
  <c r="S582" i="1"/>
  <c r="S583" i="1"/>
  <c r="S584" i="1"/>
  <c r="S585" i="1"/>
  <c r="I586" i="1"/>
  <c r="S586" i="1" s="1"/>
  <c r="S590" i="1"/>
  <c r="S595" i="1"/>
  <c r="S596" i="1"/>
  <c r="S602" i="1"/>
  <c r="S603" i="1"/>
  <c r="S604" i="1"/>
  <c r="S607" i="1"/>
  <c r="S610" i="1"/>
  <c r="S611" i="1"/>
  <c r="S613" i="1"/>
  <c r="S614" i="1"/>
  <c r="S615" i="1"/>
  <c r="S616" i="1"/>
  <c r="S618" i="1"/>
  <c r="S619" i="1"/>
  <c r="S622" i="1"/>
  <c r="S623" i="1"/>
  <c r="S625" i="1"/>
  <c r="S626" i="1"/>
  <c r="S627" i="1"/>
  <c r="S630" i="1"/>
  <c r="S633" i="1"/>
  <c r="S634" i="1"/>
  <c r="J635" i="1"/>
  <c r="S635" i="1" s="1"/>
  <c r="S636" i="1"/>
  <c r="S637" i="1"/>
  <c r="S641" i="1"/>
  <c r="S645" i="1"/>
  <c r="S647" i="1"/>
  <c r="S648" i="1"/>
  <c r="S649" i="1"/>
  <c r="J653" i="1"/>
  <c r="S653" i="1" s="1"/>
  <c r="S654" i="1"/>
  <c r="S657" i="1"/>
  <c r="S659" i="1"/>
  <c r="S660" i="1"/>
  <c r="S661" i="1"/>
  <c r="S663" i="1"/>
  <c r="S665" i="1"/>
  <c r="S666" i="1"/>
  <c r="S669" i="1"/>
  <c r="S671" i="1"/>
  <c r="S673" i="1"/>
  <c r="S674" i="1"/>
  <c r="S677" i="1"/>
  <c r="S678" i="1"/>
  <c r="S679" i="1"/>
  <c r="S680" i="1"/>
  <c r="S685" i="1"/>
  <c r="S686" i="1"/>
  <c r="S689" i="1"/>
  <c r="S690" i="1"/>
  <c r="S704" i="1"/>
  <c r="S707" i="1"/>
  <c r="S713" i="1"/>
  <c r="S715" i="1"/>
  <c r="S716" i="1"/>
  <c r="S733" i="1"/>
  <c r="S734" i="1"/>
  <c r="S748" i="1"/>
  <c r="S21" i="1"/>
  <c r="Q850" i="1"/>
  <c r="Q857" i="1"/>
  <c r="Q834" i="1"/>
  <c r="Q837" i="1"/>
  <c r="Q838" i="1"/>
  <c r="Q758" i="1"/>
  <c r="Q762" i="1"/>
  <c r="Q763" i="1"/>
  <c r="Q764" i="1"/>
  <c r="Q765" i="1"/>
  <c r="Q767" i="1"/>
  <c r="Q769" i="1"/>
  <c r="Q771" i="1"/>
  <c r="Q772" i="1"/>
  <c r="Q774" i="1"/>
  <c r="Q776" i="1"/>
  <c r="Q790" i="1"/>
  <c r="Q792" i="1"/>
  <c r="Q827" i="1"/>
  <c r="Q828" i="1"/>
  <c r="Q831" i="1"/>
  <c r="Q813" i="1"/>
  <c r="Q815" i="1"/>
  <c r="Q817" i="1"/>
  <c r="Q819" i="1"/>
  <c r="Q841" i="1"/>
  <c r="Q843" i="1"/>
  <c r="Q845" i="1"/>
  <c r="Q847" i="1"/>
  <c r="Q848" i="1"/>
  <c r="Q824" i="1"/>
  <c r="Q825" i="1"/>
  <c r="Q829" i="1"/>
  <c r="Q830" i="1"/>
  <c r="Q826" i="1"/>
  <c r="Q833" i="1"/>
  <c r="Q835" i="1"/>
  <c r="Q836" i="1"/>
  <c r="Q784" i="1"/>
  <c r="Q795" i="1"/>
  <c r="Q800" i="1"/>
  <c r="Q801" i="1"/>
  <c r="Q820" i="1"/>
  <c r="Q823" i="1"/>
  <c r="P391" i="1"/>
  <c r="P393" i="1"/>
  <c r="P394" i="1"/>
  <c r="P396" i="1"/>
  <c r="P397" i="1"/>
  <c r="P400" i="1"/>
  <c r="P409" i="1"/>
  <c r="P410" i="1"/>
  <c r="P412" i="1"/>
  <c r="P413" i="1"/>
  <c r="P414" i="1"/>
  <c r="P415" i="1"/>
  <c r="P416" i="1"/>
  <c r="P417" i="1"/>
  <c r="P419" i="1"/>
  <c r="P420" i="1"/>
  <c r="P422" i="1"/>
  <c r="P423" i="1"/>
  <c r="P424" i="1"/>
  <c r="P426" i="1"/>
  <c r="P427" i="1"/>
  <c r="P429" i="1"/>
  <c r="P435" i="1"/>
  <c r="P436" i="1"/>
  <c r="P437" i="1"/>
  <c r="P438" i="1"/>
  <c r="P439" i="1"/>
  <c r="P440" i="1"/>
  <c r="P443" i="1"/>
  <c r="P445" i="1"/>
  <c r="P447" i="1"/>
  <c r="P449" i="1"/>
  <c r="P450" i="1"/>
  <c r="P451" i="1"/>
  <c r="P452" i="1"/>
  <c r="P454" i="1"/>
  <c r="P456" i="1"/>
  <c r="P457" i="1"/>
  <c r="P458" i="1"/>
  <c r="P460" i="1"/>
  <c r="P461" i="1"/>
  <c r="P463" i="1"/>
  <c r="P465" i="1"/>
  <c r="P466" i="1"/>
  <c r="P468" i="1"/>
  <c r="P470" i="1"/>
  <c r="P472" i="1"/>
  <c r="P473" i="1"/>
  <c r="P475" i="1"/>
  <c r="P477" i="1"/>
  <c r="P479" i="1"/>
  <c r="P480" i="1"/>
  <c r="P481" i="1"/>
  <c r="P482" i="1"/>
  <c r="P483" i="1"/>
  <c r="P485" i="1"/>
  <c r="P486" i="1"/>
  <c r="P487" i="1"/>
  <c r="P490" i="1"/>
  <c r="P491" i="1"/>
  <c r="P493" i="1"/>
  <c r="P494" i="1"/>
  <c r="P495" i="1"/>
  <c r="P497" i="1"/>
  <c r="P498" i="1"/>
  <c r="P499" i="1"/>
  <c r="P501" i="1"/>
  <c r="P502" i="1"/>
  <c r="P504" i="1"/>
  <c r="P505" i="1"/>
  <c r="P506" i="1"/>
  <c r="P508" i="1"/>
  <c r="P509" i="1"/>
  <c r="P511" i="1"/>
  <c r="P513" i="1"/>
  <c r="P514" i="1"/>
  <c r="P516" i="1"/>
  <c r="P518" i="1"/>
  <c r="P519" i="1"/>
  <c r="P522" i="1"/>
  <c r="P525" i="1"/>
  <c r="P528" i="1"/>
  <c r="P530" i="1"/>
  <c r="P532" i="1"/>
  <c r="P533" i="1"/>
  <c r="P534" i="1"/>
  <c r="P535" i="1"/>
  <c r="P536" i="1"/>
  <c r="P538" i="1"/>
  <c r="P540" i="1"/>
  <c r="P541" i="1"/>
  <c r="P542" i="1"/>
  <c r="P543" i="1"/>
  <c r="P544" i="1"/>
  <c r="P546" i="1"/>
  <c r="P547" i="1"/>
  <c r="P548" i="1"/>
  <c r="P549" i="1"/>
  <c r="P550" i="1"/>
  <c r="P551" i="1"/>
  <c r="P554" i="1"/>
  <c r="P555" i="1"/>
  <c r="P557" i="1"/>
  <c r="P559" i="1"/>
  <c r="P560" i="1"/>
  <c r="P562" i="1"/>
  <c r="P563" i="1"/>
  <c r="P564" i="1"/>
  <c r="P566" i="1"/>
  <c r="P568" i="1"/>
  <c r="P569" i="1"/>
  <c r="P570" i="1"/>
  <c r="P573" i="1"/>
  <c r="P574" i="1"/>
  <c r="P575" i="1"/>
  <c r="P576" i="1"/>
  <c r="P577" i="1"/>
  <c r="P578" i="1"/>
  <c r="P580" i="1"/>
  <c r="P581" i="1"/>
  <c r="P582" i="1"/>
  <c r="P583" i="1"/>
  <c r="P584" i="1"/>
  <c r="P585" i="1"/>
  <c r="P586" i="1"/>
  <c r="P587" i="1"/>
  <c r="P590" i="1"/>
  <c r="P592" i="1"/>
  <c r="P595" i="1"/>
  <c r="P596" i="1"/>
  <c r="P598" i="1"/>
  <c r="P602" i="1"/>
  <c r="P604" i="1"/>
  <c r="P606" i="1"/>
  <c r="P607" i="1"/>
  <c r="P608" i="1"/>
  <c r="P610" i="1"/>
  <c r="P611" i="1"/>
  <c r="P613" i="1"/>
  <c r="P615" i="1"/>
  <c r="P616" i="1"/>
  <c r="P618" i="1"/>
  <c r="P619" i="1"/>
  <c r="P620" i="1"/>
  <c r="P622" i="1"/>
  <c r="P623" i="1"/>
  <c r="P625" i="1"/>
  <c r="P626" i="1"/>
  <c r="P627" i="1"/>
  <c r="P628" i="1"/>
  <c r="P630" i="1"/>
  <c r="P633" i="1"/>
  <c r="P634" i="1"/>
  <c r="P635" i="1"/>
  <c r="P636" i="1"/>
  <c r="P637" i="1"/>
  <c r="P639" i="1"/>
  <c r="P640" i="1"/>
  <c r="P641" i="1"/>
  <c r="P643" i="1"/>
  <c r="P645" i="1"/>
  <c r="P647" i="1"/>
  <c r="P648" i="1"/>
  <c r="P649" i="1"/>
  <c r="P653" i="1"/>
  <c r="P654" i="1"/>
  <c r="P657" i="1"/>
  <c r="P658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7" i="1"/>
  <c r="P678" i="1"/>
  <c r="P679" i="1"/>
  <c r="P680" i="1"/>
  <c r="P685" i="1"/>
  <c r="P686" i="1"/>
  <c r="P689" i="1"/>
  <c r="P690" i="1"/>
  <c r="P692" i="1"/>
  <c r="P699" i="1"/>
  <c r="P700" i="1"/>
  <c r="P704" i="1"/>
  <c r="P707" i="1"/>
  <c r="P710" i="1"/>
  <c r="P712" i="1"/>
  <c r="P713" i="1"/>
  <c r="P715" i="1"/>
  <c r="P716" i="1"/>
  <c r="P719" i="1"/>
  <c r="P720" i="1"/>
  <c r="P728" i="1"/>
  <c r="P732" i="1"/>
  <c r="P733" i="1"/>
  <c r="P734" i="1"/>
  <c r="P738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2" i="1"/>
  <c r="Q155" i="1"/>
  <c r="Q160" i="1"/>
  <c r="Q162" i="1"/>
  <c r="Q164" i="1"/>
  <c r="Q165" i="1"/>
  <c r="Q166" i="1"/>
  <c r="Q167" i="1"/>
  <c r="Q168" i="1"/>
  <c r="Q169" i="1"/>
  <c r="Q170" i="1"/>
  <c r="Q171" i="1"/>
  <c r="Q172" i="1"/>
  <c r="Q173" i="1"/>
  <c r="Q175" i="1"/>
  <c r="Q176" i="1"/>
  <c r="Q180" i="1"/>
  <c r="Q181" i="1"/>
  <c r="Q182" i="1"/>
  <c r="Q184" i="1"/>
  <c r="Q185" i="1"/>
  <c r="Q187" i="1"/>
  <c r="Q190" i="1"/>
  <c r="Q193" i="1"/>
  <c r="Q198" i="1"/>
  <c r="Q199" i="1"/>
  <c r="Q200" i="1"/>
  <c r="Q201" i="1"/>
  <c r="Q202" i="1"/>
  <c r="Q740" i="1"/>
  <c r="Q741" i="1"/>
  <c r="Q747" i="1"/>
  <c r="Q748" i="1"/>
  <c r="Q756" i="1"/>
  <c r="Q65" i="1"/>
  <c r="Q119" i="1"/>
  <c r="Q126" i="1"/>
  <c r="Q130" i="1"/>
  <c r="Q148" i="1"/>
  <c r="Q149" i="1"/>
  <c r="Q150" i="1"/>
  <c r="Q151" i="1"/>
  <c r="Q153" i="1"/>
  <c r="Q154" i="1"/>
  <c r="Q156" i="1"/>
  <c r="Q161" i="1"/>
  <c r="Q163" i="1"/>
  <c r="Q174" i="1"/>
  <c r="Q179" i="1"/>
  <c r="Q183" i="1"/>
  <c r="Q186" i="1"/>
  <c r="Q188" i="1"/>
  <c r="Q189" i="1"/>
  <c r="Q192" i="1"/>
  <c r="Q194" i="1"/>
  <c r="Q195" i="1"/>
  <c r="Q196" i="1"/>
  <c r="Q197" i="1"/>
  <c r="Q203" i="1"/>
  <c r="Q204" i="1"/>
  <c r="Q245" i="1"/>
  <c r="Q303" i="1"/>
  <c r="Q304" i="1"/>
  <c r="Q305" i="1"/>
  <c r="Q306" i="1"/>
  <c r="Q307" i="1"/>
  <c r="Q309" i="1"/>
  <c r="Q313" i="1"/>
  <c r="Q324" i="1"/>
  <c r="Q325" i="1"/>
  <c r="Q326" i="1"/>
  <c r="Q365" i="1"/>
  <c r="Q794" i="1"/>
  <c r="Q785" i="1"/>
  <c r="Q793" i="1"/>
  <c r="Q755" i="1"/>
  <c r="Q782" i="1"/>
  <c r="Q788" i="1"/>
  <c r="Q465" i="1"/>
  <c r="Q496" i="1"/>
  <c r="Q543" i="1"/>
  <c r="Q585" i="1"/>
  <c r="Q634" i="1"/>
  <c r="Q635" i="1"/>
  <c r="Q647" i="1"/>
  <c r="Q650" i="1"/>
  <c r="Q652" i="1"/>
  <c r="Q653" i="1"/>
  <c r="Q654" i="1"/>
  <c r="Q655" i="1"/>
  <c r="Q659" i="1"/>
  <c r="Q502" i="1"/>
  <c r="Q559" i="1"/>
  <c r="Q412" i="1"/>
  <c r="Q414" i="1"/>
  <c r="Q390" i="1"/>
  <c r="Q410" i="1"/>
  <c r="Q415" i="1"/>
  <c r="Q417" i="1"/>
  <c r="Q418" i="1"/>
  <c r="Q421" i="1"/>
  <c r="Q422" i="1"/>
  <c r="Q423" i="1"/>
  <c r="Q426" i="1"/>
  <c r="Q394" i="1"/>
  <c r="Q399" i="1"/>
  <c r="Q409" i="1"/>
  <c r="Q411" i="1"/>
  <c r="Q413" i="1"/>
  <c r="Q416" i="1"/>
  <c r="Q424" i="1"/>
  <c r="Q434" i="1"/>
  <c r="Q436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30" i="1"/>
  <c r="Q231" i="1"/>
  <c r="Q240" i="1"/>
  <c r="Q241" i="1"/>
  <c r="Q242" i="1"/>
  <c r="Q243" i="1"/>
  <c r="Q244" i="1"/>
  <c r="Q274" i="1"/>
  <c r="Q275" i="1"/>
  <c r="Q273" i="1"/>
  <c r="Q284" i="1"/>
  <c r="Q283" i="1"/>
  <c r="Q671" i="1"/>
  <c r="Q672" i="1"/>
  <c r="Q673" i="1"/>
  <c r="Q678" i="1"/>
  <c r="Q680" i="1"/>
  <c r="Q683" i="1"/>
  <c r="Q684" i="1"/>
  <c r="Q685" i="1"/>
  <c r="Q687" i="1"/>
  <c r="Q690" i="1"/>
  <c r="Q692" i="1"/>
  <c r="Q693" i="1"/>
  <c r="Q691" i="1"/>
  <c r="Q696" i="1"/>
  <c r="Q701" i="1"/>
  <c r="Q699" i="1"/>
  <c r="Q285" i="1"/>
  <c r="Q287" i="1"/>
  <c r="Q289" i="1"/>
  <c r="Q292" i="1"/>
  <c r="Q294" i="1"/>
  <c r="Q291" i="1"/>
  <c r="Q286" i="1"/>
  <c r="Q288" i="1"/>
  <c r="Q290" i="1"/>
  <c r="Q293" i="1"/>
  <c r="Q704" i="1"/>
  <c r="Q702" i="1"/>
  <c r="Q708" i="1"/>
  <c r="Q709" i="1"/>
  <c r="Q710" i="1"/>
  <c r="Q712" i="1"/>
  <c r="Q713" i="1"/>
  <c r="Q715" i="1"/>
  <c r="Q722" i="1"/>
  <c r="Q727" i="1"/>
  <c r="Q728" i="1"/>
  <c r="Q730" i="1"/>
  <c r="Q729" i="1"/>
  <c r="Q731" i="1"/>
  <c r="Q295" i="1"/>
  <c r="Q296" i="1"/>
  <c r="Q299" i="1"/>
  <c r="Q300" i="1"/>
  <c r="Q297" i="1"/>
  <c r="Q298" i="1"/>
  <c r="Q302" i="1"/>
  <c r="Q301" i="1"/>
  <c r="Q308" i="1"/>
  <c r="Q318" i="1"/>
  <c r="Q315" i="1"/>
  <c r="Q320" i="1"/>
  <c r="Q321" i="1"/>
  <c r="Q323" i="1"/>
  <c r="Q311" i="1"/>
  <c r="Q312" i="1"/>
  <c r="Q319" i="1"/>
  <c r="Q314" i="1"/>
  <c r="Q322" i="1"/>
  <c r="Q327" i="1"/>
  <c r="Q330" i="1"/>
  <c r="Q331" i="1"/>
  <c r="Q333" i="1"/>
  <c r="Q335" i="1"/>
  <c r="Q343" i="1"/>
  <c r="Q345" i="1"/>
  <c r="Q347" i="1"/>
  <c r="Q340" i="1"/>
  <c r="Q341" i="1"/>
  <c r="Q342" i="1"/>
  <c r="Q348" i="1"/>
  <c r="Q338" i="1"/>
  <c r="Q346" i="1"/>
  <c r="Q349" i="1"/>
  <c r="Q351" i="1"/>
  <c r="Q352" i="1"/>
  <c r="Q353" i="1"/>
  <c r="Q354" i="1"/>
  <c r="Q355" i="1"/>
  <c r="Q357" i="1"/>
  <c r="Q374" i="1"/>
  <c r="Q366" i="1"/>
  <c r="Q375" i="1"/>
  <c r="Q247" i="1"/>
  <c r="Q378" i="1"/>
  <c r="Q381" i="1"/>
  <c r="Q385" i="1"/>
  <c r="Q389" i="1"/>
  <c r="Q248" i="1"/>
  <c r="Q254" i="1"/>
  <c r="Q438" i="1"/>
  <c r="Q441" i="1"/>
  <c r="Q442" i="1"/>
  <c r="Q444" i="1"/>
  <c r="Q443" i="1"/>
  <c r="Q462" i="1"/>
  <c r="Q464" i="1"/>
  <c r="Q467" i="1"/>
  <c r="Q469" i="1"/>
  <c r="Q471" i="1"/>
  <c r="Q472" i="1"/>
  <c r="Q475" i="1"/>
  <c r="Q470" i="1"/>
  <c r="Q474" i="1"/>
  <c r="Q476" i="1"/>
  <c r="Q477" i="1"/>
  <c r="Q259" i="1"/>
  <c r="Q260" i="1"/>
  <c r="Q261" i="1"/>
  <c r="Q479" i="1"/>
  <c r="Q481" i="1"/>
  <c r="Q485" i="1"/>
  <c r="Q489" i="1"/>
  <c r="Q490" i="1"/>
  <c r="Q491" i="1"/>
  <c r="Q493" i="1"/>
  <c r="Q488" i="1"/>
  <c r="Q492" i="1"/>
  <c r="Q494" i="1"/>
  <c r="Q498" i="1"/>
  <c r="Q500" i="1"/>
  <c r="Q514" i="1"/>
  <c r="Q501" i="1"/>
  <c r="Q508" i="1"/>
  <c r="Q516" i="1"/>
  <c r="Q512" i="1"/>
  <c r="Q515" i="1"/>
  <c r="Q262" i="1"/>
  <c r="Q263" i="1"/>
  <c r="Q517" i="1"/>
  <c r="Q523" i="1"/>
  <c r="Q518" i="1"/>
  <c r="Q519" i="1"/>
  <c r="Q520" i="1"/>
  <c r="Q524" i="1"/>
  <c r="Q525" i="1"/>
  <c r="Q529" i="1"/>
  <c r="Q526" i="1"/>
  <c r="Q531" i="1"/>
  <c r="Q522" i="1"/>
  <c r="Q533" i="1"/>
  <c r="Q527" i="1"/>
  <c r="Q534" i="1"/>
  <c r="Q537" i="1"/>
  <c r="Q536" i="1"/>
  <c r="Q538" i="1"/>
  <c r="Q539" i="1"/>
  <c r="Q542" i="1"/>
  <c r="Q545" i="1"/>
  <c r="Q552" i="1"/>
  <c r="Q553" i="1"/>
  <c r="Q561" i="1"/>
  <c r="Q550" i="1"/>
  <c r="Q560" i="1"/>
  <c r="Q564" i="1"/>
  <c r="Q568" i="1"/>
  <c r="Q558" i="1"/>
  <c r="Q565" i="1"/>
  <c r="Q567" i="1"/>
  <c r="Q563" i="1"/>
  <c r="Q566" i="1"/>
  <c r="Q570" i="1"/>
  <c r="Q264" i="1"/>
  <c r="Q265" i="1"/>
  <c r="Q572" i="1"/>
  <c r="Q571" i="1"/>
  <c r="Q575" i="1"/>
  <c r="Q577" i="1"/>
  <c r="Q579" i="1"/>
  <c r="Q580" i="1"/>
  <c r="Q582" i="1"/>
  <c r="Q581" i="1"/>
  <c r="Q586" i="1"/>
  <c r="Q588" i="1"/>
  <c r="Q589" i="1"/>
  <c r="Q599" i="1"/>
  <c r="Q605" i="1"/>
  <c r="Q604" i="1"/>
  <c r="Q606" i="1"/>
  <c r="Q608" i="1"/>
  <c r="Q609" i="1"/>
  <c r="Q597" i="1"/>
  <c r="Q598" i="1"/>
  <c r="Q610" i="1"/>
  <c r="Q612" i="1"/>
  <c r="Q615" i="1"/>
  <c r="Q616" i="1"/>
  <c r="Q614" i="1"/>
  <c r="Q618" i="1"/>
  <c r="Q621" i="1"/>
  <c r="Q626" i="1"/>
  <c r="Q619" i="1"/>
  <c r="Q620" i="1"/>
  <c r="Q622" i="1"/>
  <c r="Q624" i="1"/>
  <c r="Q625" i="1"/>
  <c r="Q268" i="1"/>
  <c r="Q266" i="1"/>
  <c r="Q270" i="1"/>
  <c r="Q272" i="1"/>
  <c r="Q269" i="1"/>
  <c r="Q628" i="1"/>
  <c r="Q633" i="1"/>
  <c r="Q629" i="1"/>
  <c r="Q631" i="1"/>
  <c r="Q637" i="1"/>
  <c r="Q638" i="1"/>
  <c r="Q642" i="1"/>
  <c r="Q641" i="1"/>
  <c r="Q644" i="1"/>
  <c r="Q646" i="1"/>
  <c r="Q648" i="1"/>
  <c r="Q651" i="1"/>
  <c r="Q656" i="1"/>
  <c r="Q657" i="1"/>
  <c r="Q658" i="1"/>
  <c r="Q661" i="1"/>
  <c r="Q665" i="1"/>
  <c r="Q663" i="1"/>
  <c r="Q664" i="1"/>
  <c r="Q666" i="1"/>
  <c r="Q669" i="1"/>
  <c r="Q667" i="1"/>
  <c r="Q419" i="1"/>
  <c r="Q425" i="1"/>
  <c r="Q427" i="1"/>
  <c r="Q428" i="1"/>
  <c r="Q429" i="1"/>
  <c r="Q430" i="1"/>
  <c r="Q431" i="1"/>
  <c r="Q432" i="1"/>
  <c r="Q433" i="1"/>
  <c r="Q439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73" i="1"/>
  <c r="Q478" i="1"/>
  <c r="Q480" i="1"/>
  <c r="Q484" i="1"/>
  <c r="Q486" i="1"/>
  <c r="Q487" i="1"/>
  <c r="Q497" i="1"/>
  <c r="Q503" i="1"/>
  <c r="Q504" i="1"/>
  <c r="Q505" i="1"/>
  <c r="Q506" i="1"/>
  <c r="Q507" i="1"/>
  <c r="Q509" i="1"/>
  <c r="Q510" i="1"/>
  <c r="Q511" i="1"/>
  <c r="Q521" i="1"/>
  <c r="Q548" i="1"/>
  <c r="Q554" i="1"/>
  <c r="Q555" i="1"/>
  <c r="Q556" i="1"/>
  <c r="Q557" i="1"/>
  <c r="Q569" i="1"/>
  <c r="Q573" i="1"/>
  <c r="Q590" i="1"/>
  <c r="Q591" i="1"/>
  <c r="Q592" i="1"/>
  <c r="Q593" i="1"/>
  <c r="Q594" i="1"/>
  <c r="Q595" i="1"/>
  <c r="Q596" i="1"/>
  <c r="Q600" i="1"/>
  <c r="Q601" i="1"/>
  <c r="Q602" i="1"/>
  <c r="Q603" i="1"/>
  <c r="Q607" i="1"/>
  <c r="Q613" i="1"/>
  <c r="Q617" i="1"/>
  <c r="Q623" i="1"/>
  <c r="Q632" i="1"/>
  <c r="Q639" i="1"/>
  <c r="Q640" i="1"/>
  <c r="Q649" i="1"/>
  <c r="Q674" i="1"/>
  <c r="Q675" i="1"/>
  <c r="Q676" i="1"/>
  <c r="Q781" i="1"/>
  <c r="Q679" i="1"/>
  <c r="Q681" i="1"/>
  <c r="Q682" i="1"/>
  <c r="Q686" i="1"/>
  <c r="Q688" i="1"/>
  <c r="Q689" i="1"/>
  <c r="Q694" i="1"/>
  <c r="Q698" i="1"/>
  <c r="Q700" i="1"/>
  <c r="Q706" i="1"/>
  <c r="Q707" i="1"/>
  <c r="Q714" i="1"/>
  <c r="Q716" i="1"/>
  <c r="Q717" i="1"/>
  <c r="Q718" i="1"/>
  <c r="Q719" i="1"/>
  <c r="Q720" i="1"/>
  <c r="Q721" i="1"/>
  <c r="Q732" i="1"/>
  <c r="Q733" i="1"/>
  <c r="Q734" i="1"/>
  <c r="Q735" i="1"/>
  <c r="Q736" i="1"/>
  <c r="Q737" i="1"/>
  <c r="Q738" i="1"/>
  <c r="Q739" i="1"/>
  <c r="Q82" i="1"/>
  <c r="Q83" i="1"/>
  <c r="Q84" i="1"/>
  <c r="Q111" i="1"/>
  <c r="Q81" i="1"/>
  <c r="Q358" i="1"/>
  <c r="Q359" i="1"/>
  <c r="Q361" i="1"/>
  <c r="Q363" i="1"/>
  <c r="Q364" i="1"/>
  <c r="Q368" i="1"/>
  <c r="Q370" i="1"/>
  <c r="Q372" i="1"/>
  <c r="Q376" i="1"/>
  <c r="Q377" i="1"/>
  <c r="Q379" i="1"/>
  <c r="Q382" i="1"/>
  <c r="Q383" i="1"/>
  <c r="Q384" i="1"/>
  <c r="Q386" i="1"/>
  <c r="Q387" i="1"/>
  <c r="Q388" i="1"/>
  <c r="Q391" i="1"/>
  <c r="Q393" i="1"/>
  <c r="Q396" i="1"/>
  <c r="Q397" i="1"/>
  <c r="Q400" i="1"/>
  <c r="Q420" i="1"/>
  <c r="Q435" i="1"/>
  <c r="Q437" i="1"/>
  <c r="Q440" i="1"/>
  <c r="Q460" i="1"/>
  <c r="Q461" i="1"/>
  <c r="Q463" i="1"/>
  <c r="Q466" i="1"/>
  <c r="Q468" i="1"/>
  <c r="Q482" i="1"/>
  <c r="Q483" i="1"/>
  <c r="Q495" i="1"/>
  <c r="Q499" i="1"/>
  <c r="Q513" i="1"/>
  <c r="Q528" i="1"/>
  <c r="Q530" i="1"/>
  <c r="Q532" i="1"/>
  <c r="Q535" i="1"/>
  <c r="Q540" i="1"/>
  <c r="Q541" i="1"/>
  <c r="Q544" i="1"/>
  <c r="Q546" i="1"/>
  <c r="Q547" i="1"/>
  <c r="Q549" i="1"/>
  <c r="Q551" i="1"/>
  <c r="Q562" i="1"/>
  <c r="Q574" i="1"/>
  <c r="Q576" i="1"/>
  <c r="Q578" i="1"/>
  <c r="Q583" i="1"/>
  <c r="Q584" i="1"/>
  <c r="Q587" i="1"/>
  <c r="Q611" i="1"/>
  <c r="Q627" i="1"/>
  <c r="Q630" i="1"/>
  <c r="Q636" i="1"/>
  <c r="Q643" i="1"/>
  <c r="Q645" i="1"/>
  <c r="Q660" i="1"/>
  <c r="Q662" i="1"/>
  <c r="Q668" i="1"/>
  <c r="Q670" i="1"/>
  <c r="Q677" i="1"/>
  <c r="Q752" i="1"/>
  <c r="P891" i="1"/>
  <c r="P886" i="1"/>
  <c r="G854" i="1"/>
  <c r="K854" i="1" s="1"/>
  <c r="S854" i="1" s="1"/>
  <c r="P854" i="1"/>
  <c r="G871" i="1"/>
  <c r="K871" i="1" s="1"/>
  <c r="P871" i="1"/>
  <c r="G867" i="1"/>
  <c r="K867" i="1" s="1"/>
  <c r="P867" i="1"/>
  <c r="P880" i="1"/>
  <c r="K880" i="1"/>
  <c r="S880" i="1" s="1"/>
  <c r="G851" i="1"/>
  <c r="K851" i="1" s="1"/>
  <c r="P851" i="1"/>
  <c r="P887" i="1"/>
  <c r="P875" i="1"/>
  <c r="P884" i="1"/>
  <c r="K884" i="1"/>
  <c r="S884" i="1" s="1"/>
  <c r="K878" i="1"/>
  <c r="S878" i="1" s="1"/>
  <c r="P878" i="1"/>
  <c r="K891" i="1"/>
  <c r="S891" i="1" s="1"/>
  <c r="K886" i="1"/>
  <c r="S886" i="1" s="1"/>
  <c r="K799" i="1"/>
  <c r="S799" i="1" s="1"/>
  <c r="J723" i="1"/>
  <c r="S723" i="1" s="1"/>
  <c r="F389" i="1"/>
  <c r="P799" i="1"/>
  <c r="P403" i="1"/>
  <c r="G403" i="1"/>
  <c r="J392" i="1"/>
  <c r="S392" i="1" s="1"/>
  <c r="P26" i="1"/>
  <c r="G26" i="1"/>
  <c r="H26" i="1" s="1"/>
  <c r="S26" i="1" s="1"/>
  <c r="P796" i="1"/>
  <c r="P392" i="1"/>
  <c r="P873" i="1"/>
  <c r="G873" i="1"/>
  <c r="K873" i="1" s="1"/>
  <c r="S873" i="1" s="1"/>
  <c r="P883" i="1"/>
  <c r="K877" i="1"/>
  <c r="S877" i="1" s="1"/>
  <c r="P876" i="1"/>
  <c r="P877" i="1"/>
  <c r="K875" i="1"/>
  <c r="S875" i="1" s="1"/>
  <c r="K883" i="1"/>
  <c r="S883" i="1" s="1"/>
  <c r="K876" i="1"/>
  <c r="S876" i="1" s="1"/>
  <c r="G898" i="1"/>
  <c r="K898" i="1" s="1"/>
  <c r="P898" i="1"/>
  <c r="P900" i="1"/>
  <c r="G900" i="1"/>
  <c r="K900" i="1" s="1"/>
  <c r="G895" i="1"/>
  <c r="K895" i="1" s="1"/>
  <c r="P895" i="1"/>
  <c r="G881" i="1"/>
  <c r="P881" i="1"/>
  <c r="G899" i="1"/>
  <c r="K899" i="1" s="1"/>
  <c r="S899" i="1" s="1"/>
  <c r="P899" i="1"/>
  <c r="G894" i="1"/>
  <c r="K894" i="1" s="1"/>
  <c r="P894" i="1"/>
  <c r="G903" i="1"/>
  <c r="K903" i="1" s="1"/>
  <c r="P903" i="1"/>
  <c r="G897" i="1"/>
  <c r="P897" i="1"/>
  <c r="G893" i="1"/>
  <c r="K893" i="1" s="1"/>
  <c r="P893" i="1"/>
  <c r="P902" i="1"/>
  <c r="P399" i="1"/>
  <c r="F816" i="1"/>
  <c r="G816" i="1" s="1"/>
  <c r="E812" i="3"/>
  <c r="G797" i="1"/>
  <c r="P797" i="1"/>
  <c r="F730" i="1"/>
  <c r="G730" i="1" s="1"/>
  <c r="I730" i="1" s="1"/>
  <c r="E629" i="3"/>
  <c r="G664" i="1"/>
  <c r="I664" i="1" s="1"/>
  <c r="P664" i="1"/>
  <c r="G520" i="1"/>
  <c r="I520" i="1" s="1"/>
  <c r="S520" i="1" s="1"/>
  <c r="P520" i="1"/>
  <c r="G488" i="1"/>
  <c r="P488" i="1"/>
  <c r="I399" i="1"/>
  <c r="S399" i="1" s="1"/>
  <c r="G371" i="1"/>
  <c r="I371" i="1" s="1"/>
  <c r="S371" i="1" s="1"/>
  <c r="P371" i="1"/>
  <c r="E459" i="3"/>
  <c r="S887" i="1"/>
  <c r="E431" i="3"/>
  <c r="P579" i="1"/>
  <c r="E334" i="3"/>
  <c r="S88" i="1"/>
  <c r="E333" i="3"/>
  <c r="F824" i="1"/>
  <c r="P824" i="1" s="1"/>
  <c r="E664" i="3"/>
  <c r="G406" i="1"/>
  <c r="P406" i="1"/>
  <c r="E378" i="3"/>
  <c r="S639" i="1"/>
  <c r="S199" i="1"/>
  <c r="S96" i="1"/>
  <c r="P848" i="1"/>
  <c r="G822" i="1"/>
  <c r="K822" i="1" s="1"/>
  <c r="E485" i="3"/>
  <c r="S92" i="1"/>
  <c r="E456" i="3"/>
  <c r="E576" i="3"/>
  <c r="E591" i="3"/>
  <c r="F857" i="1"/>
  <c r="G857" i="1" s="1"/>
  <c r="K857" i="1" s="1"/>
  <c r="S857" i="1" s="1"/>
  <c r="E685" i="3"/>
  <c r="H193" i="1"/>
  <c r="S193" i="1"/>
  <c r="I791" i="1"/>
  <c r="S791" i="1" s="1"/>
  <c r="I749" i="1"/>
  <c r="S749" i="1" s="1"/>
  <c r="E570" i="3"/>
  <c r="E660" i="3"/>
  <c r="P697" i="1"/>
  <c r="G697" i="1"/>
  <c r="J697" i="1" s="1"/>
  <c r="S697" i="1" s="1"/>
  <c r="G874" i="1"/>
  <c r="K874" i="1" s="1"/>
  <c r="S874" i="1" s="1"/>
  <c r="P874" i="1"/>
  <c r="G885" i="1"/>
  <c r="K885" i="1" s="1"/>
  <c r="P885" i="1"/>
  <c r="G882" i="1"/>
  <c r="K882" i="1" s="1"/>
  <c r="S882" i="1" s="1"/>
  <c r="P882" i="1"/>
  <c r="K897" i="1"/>
  <c r="P730" i="1"/>
  <c r="I797" i="1"/>
  <c r="I406" i="1"/>
  <c r="P911" i="1"/>
  <c r="G911" i="1"/>
  <c r="K911" i="1" s="1"/>
  <c r="S911" i="1" s="1"/>
  <c r="G906" i="1"/>
  <c r="K906" i="1" s="1"/>
  <c r="P906" i="1"/>
  <c r="G905" i="1"/>
  <c r="P905" i="1"/>
  <c r="G904" i="1"/>
  <c r="K904" i="1" s="1"/>
  <c r="S904" i="1" s="1"/>
  <c r="P904" i="1"/>
  <c r="K881" i="1"/>
  <c r="S881" i="1" s="1"/>
  <c r="E295" i="3"/>
  <c r="E304" i="3"/>
  <c r="G711" i="1"/>
  <c r="J711" i="1" s="1"/>
  <c r="P711" i="1"/>
  <c r="P726" i="1"/>
  <c r="G726" i="1"/>
  <c r="J726" i="1" s="1"/>
  <c r="H108" i="1"/>
  <c r="S108" i="1" s="1"/>
  <c r="I317" i="1"/>
  <c r="S317" i="1" s="1"/>
  <c r="G278" i="1"/>
  <c r="I278" i="1" s="1"/>
  <c r="P278" i="1"/>
  <c r="G803" i="1"/>
  <c r="J803" i="1" s="1"/>
  <c r="S803" i="1" s="1"/>
  <c r="G724" i="1"/>
  <c r="J724" i="1" s="1"/>
  <c r="S724" i="1" s="1"/>
  <c r="I773" i="1"/>
  <c r="S773" i="1" s="1"/>
  <c r="G750" i="1"/>
  <c r="I750" i="1" s="1"/>
  <c r="P750" i="1"/>
  <c r="G839" i="1"/>
  <c r="J839" i="1" s="1"/>
  <c r="S839" i="1" s="1"/>
  <c r="S443" i="1"/>
  <c r="K909" i="1"/>
  <c r="S909" i="1" s="1"/>
  <c r="G917" i="1" l="1"/>
  <c r="P917" i="1"/>
  <c r="G916" i="1"/>
  <c r="P916" i="1"/>
  <c r="I658" i="1"/>
  <c r="S658" i="1"/>
  <c r="G747" i="1"/>
  <c r="P747" i="1"/>
  <c r="G601" i="1"/>
  <c r="P601" i="1"/>
  <c r="G401" i="1"/>
  <c r="I401" i="1" s="1"/>
  <c r="S401" i="1" s="1"/>
  <c r="P401" i="1"/>
  <c r="G843" i="1"/>
  <c r="K843" i="1" s="1"/>
  <c r="S843" i="1" s="1"/>
  <c r="P843" i="1"/>
  <c r="G745" i="1"/>
  <c r="P745" i="1"/>
  <c r="I592" i="1"/>
  <c r="S592" i="1"/>
  <c r="G786" i="1"/>
  <c r="J786" i="1" s="1"/>
  <c r="S786" i="1" s="1"/>
  <c r="P786" i="1"/>
  <c r="I598" i="1"/>
  <c r="S598" i="1" s="1"/>
  <c r="G478" i="1"/>
  <c r="P478" i="1"/>
  <c r="I291" i="1"/>
  <c r="S291" i="1"/>
  <c r="G889" i="1"/>
  <c r="K889" i="1" s="1"/>
  <c r="S889" i="1" s="1"/>
  <c r="P889" i="1"/>
  <c r="I581" i="1"/>
  <c r="S581" i="1"/>
  <c r="I355" i="1"/>
  <c r="S355" i="1"/>
  <c r="I620" i="1"/>
  <c r="S620" i="1"/>
  <c r="G589" i="1"/>
  <c r="P589" i="1"/>
  <c r="G805" i="1"/>
  <c r="K805" i="1" s="1"/>
  <c r="S805" i="1" s="1"/>
  <c r="P805" i="1"/>
  <c r="H172" i="1"/>
  <c r="S172" i="1"/>
  <c r="G642" i="1"/>
  <c r="P642" i="1"/>
  <c r="I570" i="1"/>
  <c r="S570" i="1" s="1"/>
  <c r="G467" i="1"/>
  <c r="P467" i="1"/>
  <c r="G402" i="1"/>
  <c r="P402" i="1"/>
  <c r="I367" i="1"/>
  <c r="S367" i="1"/>
  <c r="S695" i="1"/>
  <c r="S579" i="1"/>
  <c r="G896" i="1"/>
  <c r="K896" i="1" s="1"/>
  <c r="S896" i="1" s="1"/>
  <c r="P729" i="1"/>
  <c r="P659" i="1"/>
  <c r="S547" i="1"/>
  <c r="S432" i="1"/>
  <c r="S273" i="1"/>
  <c r="S155" i="1"/>
  <c r="S121" i="1"/>
  <c r="S75" i="1"/>
  <c r="E13" i="3"/>
  <c r="E108" i="3"/>
  <c r="E134" i="3"/>
  <c r="E209" i="3"/>
  <c r="E220" i="3"/>
  <c r="E765" i="3"/>
  <c r="P380" i="1"/>
  <c r="P233" i="1"/>
  <c r="F29" i="1"/>
  <c r="G29" i="1" s="1"/>
  <c r="P709" i="1"/>
  <c r="P675" i="1"/>
  <c r="P571" i="1"/>
  <c r="P531" i="1"/>
  <c r="P484" i="1"/>
  <c r="P455" i="1"/>
  <c r="P432" i="1"/>
  <c r="P411" i="1"/>
  <c r="S737" i="1"/>
  <c r="S709" i="1"/>
  <c r="S683" i="1"/>
  <c r="S587" i="1"/>
  <c r="S565" i="1"/>
  <c r="S531" i="1"/>
  <c r="S500" i="1"/>
  <c r="S441" i="1"/>
  <c r="S358" i="1"/>
  <c r="S312" i="1"/>
  <c r="S203" i="1"/>
  <c r="E47" i="3"/>
  <c r="E126" i="3"/>
  <c r="E337" i="3"/>
  <c r="E377" i="3"/>
  <c r="E404" i="3"/>
  <c r="E671" i="3"/>
  <c r="P614" i="1"/>
  <c r="P464" i="1"/>
  <c r="P441" i="1"/>
  <c r="S643" i="1"/>
  <c r="S621" i="1"/>
  <c r="S599" i="1"/>
  <c r="S455" i="1"/>
  <c r="S425" i="1"/>
  <c r="S411" i="1"/>
  <c r="S36" i="1"/>
  <c r="E24" i="3"/>
  <c r="E92" i="3"/>
  <c r="E178" i="3"/>
  <c r="E187" i="3"/>
  <c r="E709" i="3"/>
  <c r="E737" i="3"/>
  <c r="E396" i="3"/>
  <c r="E418" i="3"/>
  <c r="E442" i="3"/>
  <c r="E524" i="3"/>
  <c r="E561" i="3"/>
  <c r="P909" i="1"/>
  <c r="P737" i="1"/>
  <c r="P717" i="1"/>
  <c r="P492" i="1"/>
  <c r="S507" i="1"/>
  <c r="S372" i="1"/>
  <c r="S163" i="1"/>
  <c r="S129" i="1"/>
  <c r="P831" i="1"/>
  <c r="E62" i="3"/>
  <c r="E84" i="3"/>
  <c r="E121" i="3"/>
  <c r="E198" i="3"/>
  <c r="E225" i="3"/>
  <c r="E383" i="3"/>
  <c r="E547" i="3"/>
  <c r="E583" i="3"/>
  <c r="E778" i="3"/>
  <c r="P336" i="1"/>
  <c r="S258" i="1"/>
  <c r="S250" i="1"/>
  <c r="P701" i="1"/>
  <c r="P683" i="1"/>
  <c r="P652" i="1"/>
  <c r="P621" i="1"/>
  <c r="P599" i="1"/>
  <c r="P500" i="1"/>
  <c r="P471" i="1"/>
  <c r="S729" i="1"/>
  <c r="S701" i="1"/>
  <c r="S629" i="1"/>
  <c r="S464" i="1"/>
  <c r="S388" i="1"/>
  <c r="S320" i="1"/>
  <c r="S266" i="1"/>
  <c r="S97" i="1"/>
  <c r="E76" i="3"/>
  <c r="E255" i="3"/>
  <c r="E261" i="3"/>
  <c r="E292" i="3"/>
  <c r="E344" i="3"/>
  <c r="E516" i="3"/>
  <c r="E575" i="3"/>
  <c r="S796" i="1"/>
  <c r="P879" i="1"/>
  <c r="S139" i="1"/>
  <c r="P892" i="1"/>
  <c r="P629" i="1"/>
  <c r="P556" i="1"/>
  <c r="P425" i="1"/>
  <c r="S717" i="1"/>
  <c r="S652" i="1"/>
  <c r="S638" i="1"/>
  <c r="S606" i="1"/>
  <c r="S571" i="1"/>
  <c r="S484" i="1"/>
  <c r="S195" i="1"/>
  <c r="E40" i="3"/>
  <c r="E142" i="3"/>
  <c r="E168" i="3"/>
  <c r="E710" i="3"/>
  <c r="E353" i="3"/>
  <c r="E474" i="3"/>
  <c r="E613" i="3"/>
  <c r="E687" i="3"/>
  <c r="P760" i="1"/>
  <c r="P258" i="1"/>
  <c r="P250" i="1"/>
  <c r="S233" i="1"/>
  <c r="P638" i="1"/>
  <c r="P565" i="1"/>
  <c r="P507" i="1"/>
  <c r="S675" i="1"/>
  <c r="S471" i="1"/>
  <c r="S397" i="1"/>
  <c r="S365" i="1"/>
  <c r="S295" i="1"/>
  <c r="E116" i="3"/>
  <c r="E146" i="3"/>
  <c r="E248" i="3"/>
  <c r="E744" i="3"/>
  <c r="E753" i="3"/>
  <c r="E411" i="3"/>
  <c r="E466" i="3"/>
  <c r="E480" i="3"/>
  <c r="E488" i="3"/>
  <c r="E508" i="3"/>
  <c r="E531" i="3"/>
  <c r="E539" i="3"/>
  <c r="E607" i="3"/>
  <c r="E793" i="3"/>
  <c r="V910" i="1"/>
  <c r="S910" i="1"/>
  <c r="P910" i="1"/>
  <c r="G800" i="1"/>
  <c r="K800" i="1" s="1"/>
  <c r="S800" i="1" s="1"/>
  <c r="P800" i="1"/>
  <c r="P159" i="1"/>
  <c r="G159" i="1"/>
  <c r="H159" i="1" s="1"/>
  <c r="S159" i="1" s="1"/>
  <c r="H93" i="1"/>
  <c r="S93" i="1" s="1"/>
  <c r="G527" i="1"/>
  <c r="P527" i="1"/>
  <c r="G496" i="1"/>
  <c r="I496" i="1" s="1"/>
  <c r="S496" i="1" s="1"/>
  <c r="P496" i="1"/>
  <c r="I421" i="1"/>
  <c r="S421" i="1" s="1"/>
  <c r="I324" i="1"/>
  <c r="S324" i="1" s="1"/>
  <c r="G752" i="1"/>
  <c r="P752" i="1"/>
  <c r="G694" i="1"/>
  <c r="P694" i="1"/>
  <c r="I451" i="1"/>
  <c r="S451" i="1" s="1"/>
  <c r="I375" i="1"/>
  <c r="S375" i="1"/>
  <c r="H180" i="1"/>
  <c r="S180" i="1" s="1"/>
  <c r="H46" i="1"/>
  <c r="S46" i="1" s="1"/>
  <c r="G739" i="1"/>
  <c r="P739" i="1"/>
  <c r="G731" i="1"/>
  <c r="P731" i="1"/>
  <c r="G693" i="1"/>
  <c r="P693" i="1"/>
  <c r="I608" i="1"/>
  <c r="S608" i="1"/>
  <c r="I330" i="1"/>
  <c r="S330" i="1" s="1"/>
  <c r="H37" i="1"/>
  <c r="S37" i="1" s="1"/>
  <c r="I738" i="1"/>
  <c r="S738" i="1" s="1"/>
  <c r="P850" i="1"/>
  <c r="G850" i="1"/>
  <c r="J850" i="1" s="1"/>
  <c r="S850" i="1" s="1"/>
  <c r="H186" i="1"/>
  <c r="S186" i="1" s="1"/>
  <c r="H59" i="1"/>
  <c r="S59" i="1"/>
  <c r="G691" i="1"/>
  <c r="P691" i="1"/>
  <c r="G667" i="1"/>
  <c r="P667" i="1"/>
  <c r="G448" i="1"/>
  <c r="P448" i="1"/>
  <c r="I352" i="1"/>
  <c r="S352" i="1"/>
  <c r="G901" i="1"/>
  <c r="K901" i="1" s="1"/>
  <c r="S901" i="1" s="1"/>
  <c r="P901" i="1"/>
  <c r="G655" i="1"/>
  <c r="J655" i="1" s="1"/>
  <c r="S655" i="1" s="1"/>
  <c r="P655" i="1"/>
  <c r="H185" i="1"/>
  <c r="S185" i="1" s="1"/>
  <c r="H128" i="1"/>
  <c r="S128" i="1" s="1"/>
  <c r="I728" i="1"/>
  <c r="S728" i="1" s="1"/>
  <c r="G605" i="1"/>
  <c r="P605" i="1"/>
  <c r="I522" i="1"/>
  <c r="S522" i="1" s="1"/>
  <c r="I357" i="1"/>
  <c r="S357" i="1" s="1"/>
  <c r="G279" i="1"/>
  <c r="P279" i="1"/>
  <c r="I240" i="1"/>
  <c r="S240" i="1"/>
  <c r="G859" i="1"/>
  <c r="K859" i="1" s="1"/>
  <c r="S859" i="1" s="1"/>
  <c r="P859" i="1"/>
  <c r="G888" i="1"/>
  <c r="K888" i="1" s="1"/>
  <c r="S888" i="1" s="1"/>
  <c r="P888" i="1"/>
  <c r="H111" i="1"/>
  <c r="S111" i="1" s="1"/>
  <c r="G735" i="1"/>
  <c r="P735" i="1"/>
  <c r="G727" i="1"/>
  <c r="P727" i="1"/>
  <c r="G430" i="1"/>
  <c r="P430" i="1"/>
  <c r="I378" i="1"/>
  <c r="S378" i="1" s="1"/>
  <c r="I342" i="1"/>
  <c r="S342" i="1" s="1"/>
  <c r="G271" i="1"/>
  <c r="I271" i="1" s="1"/>
  <c r="P271" i="1"/>
  <c r="G650" i="1"/>
  <c r="J650" i="1" s="1"/>
  <c r="S650" i="1" s="1"/>
  <c r="P650" i="1"/>
  <c r="H160" i="1"/>
  <c r="S160" i="1" s="1"/>
  <c r="H49" i="1"/>
  <c r="S49" i="1" s="1"/>
  <c r="G818" i="1"/>
  <c r="P818" i="1"/>
  <c r="G688" i="1"/>
  <c r="I688" i="1" s="1"/>
  <c r="S688" i="1" s="1"/>
  <c r="P688" i="1"/>
  <c r="G512" i="1"/>
  <c r="P512" i="1"/>
  <c r="G446" i="1"/>
  <c r="P446" i="1"/>
  <c r="I422" i="1"/>
  <c r="S422" i="1" s="1"/>
  <c r="I263" i="1"/>
  <c r="S263" i="1"/>
  <c r="P597" i="1"/>
  <c r="P476" i="1"/>
  <c r="P421" i="1"/>
  <c r="S668" i="1"/>
  <c r="S632" i="1"/>
  <c r="S591" i="1"/>
  <c r="S553" i="1"/>
  <c r="S462" i="1"/>
  <c r="S149" i="1"/>
  <c r="S44" i="1"/>
  <c r="S208" i="1"/>
  <c r="P861" i="1"/>
  <c r="E25" i="3"/>
  <c r="E739" i="3"/>
  <c r="E555" i="3"/>
  <c r="E630" i="3"/>
  <c r="E678" i="3"/>
  <c r="P332" i="1"/>
  <c r="P736" i="1"/>
  <c r="S640" i="1"/>
  <c r="S561" i="1"/>
  <c r="S469" i="1"/>
  <c r="S359" i="1"/>
  <c r="S294" i="1"/>
  <c r="E45" i="3"/>
  <c r="E72" i="3"/>
  <c r="E80" i="3"/>
  <c r="E107" i="3"/>
  <c r="E129" i="3"/>
  <c r="E702" i="3"/>
  <c r="E721" i="3"/>
  <c r="E226" i="3"/>
  <c r="E284" i="3"/>
  <c r="E763" i="3"/>
  <c r="E360" i="3"/>
  <c r="E499" i="3"/>
  <c r="E519" i="3"/>
  <c r="E592" i="3"/>
  <c r="P780" i="1"/>
  <c r="S267" i="1"/>
  <c r="S232" i="1"/>
  <c r="P224" i="1"/>
  <c r="P721" i="1"/>
  <c r="P696" i="1"/>
  <c r="P632" i="1"/>
  <c r="P537" i="1"/>
  <c r="P529" i="1"/>
  <c r="P517" i="1"/>
  <c r="S706" i="1"/>
  <c r="S609" i="1"/>
  <c r="S569" i="1"/>
  <c r="S529" i="1"/>
  <c r="S517" i="1"/>
  <c r="S426" i="1"/>
  <c r="S347" i="1"/>
  <c r="S311" i="1"/>
  <c r="S302" i="1"/>
  <c r="S79" i="1"/>
  <c r="P811" i="1"/>
  <c r="P208" i="1"/>
  <c r="E210" i="3"/>
  <c r="E233" i="3"/>
  <c r="E254" i="3"/>
  <c r="E301" i="3"/>
  <c r="E332" i="3"/>
  <c r="E414" i="3"/>
  <c r="E428" i="3"/>
  <c r="E434" i="3"/>
  <c r="E790" i="3"/>
  <c r="E655" i="3"/>
  <c r="E662" i="3"/>
  <c r="P748" i="1"/>
  <c r="P603" i="1"/>
  <c r="S736" i="1"/>
  <c r="S721" i="1"/>
  <c r="S656" i="1"/>
  <c r="S537" i="1"/>
  <c r="S414" i="1"/>
  <c r="S274" i="1"/>
  <c r="S200" i="1"/>
  <c r="S132" i="1"/>
  <c r="E32" i="3"/>
  <c r="E215" i="3"/>
  <c r="E731" i="3"/>
  <c r="E247" i="3"/>
  <c r="E266" i="3"/>
  <c r="E280" i="3"/>
  <c r="E752" i="3"/>
  <c r="E366" i="3"/>
  <c r="E401" i="3"/>
  <c r="E440" i="3"/>
  <c r="E542" i="3"/>
  <c r="E603" i="3"/>
  <c r="E640" i="3"/>
  <c r="E776" i="3"/>
  <c r="P267" i="1"/>
  <c r="P232" i="1"/>
  <c r="P857" i="1"/>
  <c r="E512" i="3"/>
  <c r="G705" i="1"/>
  <c r="J705" i="1" s="1"/>
  <c r="G178" i="1"/>
  <c r="H178" i="1" s="1"/>
  <c r="S178" i="1" s="1"/>
  <c r="P684" i="1"/>
  <c r="P656" i="1"/>
  <c r="P591" i="1"/>
  <c r="P489" i="1"/>
  <c r="S646" i="1"/>
  <c r="S597" i="1"/>
  <c r="S576" i="1"/>
  <c r="S476" i="1"/>
  <c r="S393" i="1"/>
  <c r="S142" i="1"/>
  <c r="P801" i="1"/>
  <c r="E100" i="3"/>
  <c r="E119" i="3"/>
  <c r="E183" i="3"/>
  <c r="E239" i="3"/>
  <c r="E755" i="3"/>
  <c r="E448" i="3"/>
  <c r="E470" i="3"/>
  <c r="E599" i="3"/>
  <c r="E688" i="3"/>
  <c r="P744" i="1"/>
  <c r="P741" i="1"/>
  <c r="P706" i="1"/>
  <c r="P646" i="1"/>
  <c r="P609" i="1"/>
  <c r="P553" i="1"/>
  <c r="P462" i="1"/>
  <c r="P453" i="1"/>
  <c r="S696" i="1"/>
  <c r="S684" i="1"/>
  <c r="S662" i="1"/>
  <c r="S503" i="1"/>
  <c r="S366" i="1"/>
  <c r="S354" i="1"/>
  <c r="E60" i="3"/>
  <c r="E136" i="3"/>
  <c r="E167" i="3"/>
  <c r="E175" i="3"/>
  <c r="E203" i="3"/>
  <c r="E293" i="3"/>
  <c r="E345" i="3"/>
  <c r="E375" i="3"/>
  <c r="E807" i="3"/>
  <c r="E694" i="3"/>
  <c r="P280" i="1"/>
  <c r="P816" i="1"/>
  <c r="P561" i="1"/>
  <c r="P523" i="1"/>
  <c r="P503" i="1"/>
  <c r="P469" i="1"/>
  <c r="P433" i="1"/>
  <c r="S523" i="1"/>
  <c r="S433" i="1"/>
  <c r="S288" i="1"/>
  <c r="S247" i="1"/>
  <c r="S113" i="1"/>
  <c r="S861" i="1"/>
  <c r="E52" i="3"/>
  <c r="E87" i="3"/>
  <c r="E114" i="3"/>
  <c r="E705" i="3"/>
  <c r="E708" i="3"/>
  <c r="E274" i="3"/>
  <c r="E635" i="3"/>
  <c r="E797" i="3"/>
  <c r="S332" i="1"/>
  <c r="F842" i="1"/>
  <c r="P842" i="1" s="1"/>
  <c r="G915" i="1"/>
  <c r="P915" i="1"/>
  <c r="G890" i="1"/>
  <c r="P890" i="1"/>
  <c r="S726" i="1"/>
  <c r="F138" i="1"/>
  <c r="G138" i="1" s="1"/>
  <c r="E125" i="3"/>
  <c r="H89" i="1"/>
  <c r="S89" i="1" s="1"/>
  <c r="H53" i="1"/>
  <c r="S53" i="1" s="1"/>
  <c r="H47" i="1"/>
  <c r="S47" i="1" s="1"/>
  <c r="F40" i="1"/>
  <c r="G40" i="1" s="1"/>
  <c r="E28" i="3"/>
  <c r="F826" i="1"/>
  <c r="E666" i="3"/>
  <c r="I760" i="1"/>
  <c r="S760" i="1" s="1"/>
  <c r="I672" i="1"/>
  <c r="S672" i="1" s="1"/>
  <c r="F651" i="1"/>
  <c r="E560" i="3"/>
  <c r="I628" i="1"/>
  <c r="S628" i="1" s="1"/>
  <c r="F600" i="1"/>
  <c r="E509" i="3"/>
  <c r="F594" i="1"/>
  <c r="E503" i="3"/>
  <c r="F588" i="1"/>
  <c r="E496" i="3"/>
  <c r="G572" i="1"/>
  <c r="P572" i="1"/>
  <c r="I473" i="1"/>
  <c r="S473" i="1" s="1"/>
  <c r="F418" i="1"/>
  <c r="E329" i="3"/>
  <c r="G369" i="1"/>
  <c r="P369" i="1"/>
  <c r="I284" i="1"/>
  <c r="S284" i="1" s="1"/>
  <c r="I277" i="1"/>
  <c r="S277" i="1" s="1"/>
  <c r="I236" i="1"/>
  <c r="S236" i="1" s="1"/>
  <c r="I228" i="1"/>
  <c r="S228" i="1" s="1"/>
  <c r="E193" i="3"/>
  <c r="E672" i="3"/>
  <c r="F833" i="1"/>
  <c r="F806" i="1"/>
  <c r="E657" i="3"/>
  <c r="H32" i="1"/>
  <c r="S32" i="1" s="1"/>
  <c r="G708" i="1"/>
  <c r="I708" i="1" s="1"/>
  <c r="S708" i="1" s="1"/>
  <c r="P708" i="1"/>
  <c r="I700" i="1"/>
  <c r="S700" i="1" s="1"/>
  <c r="I687" i="1"/>
  <c r="S687" i="1" s="1"/>
  <c r="F612" i="1"/>
  <c r="E522" i="3"/>
  <c r="I605" i="1"/>
  <c r="S605" i="1" s="1"/>
  <c r="I532" i="1"/>
  <c r="S532" i="1" s="1"/>
  <c r="F526" i="1"/>
  <c r="E437" i="3"/>
  <c r="I456" i="1"/>
  <c r="S456" i="1" s="1"/>
  <c r="G328" i="1"/>
  <c r="P328" i="1"/>
  <c r="I257" i="1"/>
  <c r="S257" i="1" s="1"/>
  <c r="H31" i="1"/>
  <c r="S31" i="1" s="1"/>
  <c r="E820" i="3"/>
  <c r="F844" i="1"/>
  <c r="I699" i="1"/>
  <c r="S699" i="1" s="1"/>
  <c r="I670" i="1"/>
  <c r="S670" i="1" s="1"/>
  <c r="E450" i="3"/>
  <c r="F539" i="1"/>
  <c r="G444" i="1"/>
  <c r="P444" i="1"/>
  <c r="E340" i="3"/>
  <c r="F428" i="1"/>
  <c r="S900" i="1"/>
  <c r="F827" i="1"/>
  <c r="E667" i="3"/>
  <c r="F158" i="1"/>
  <c r="E700" i="3"/>
  <c r="H143" i="1"/>
  <c r="S143" i="1" s="1"/>
  <c r="P770" i="1"/>
  <c r="G770" i="1"/>
  <c r="I770" i="1" s="1"/>
  <c r="S770" i="1" s="1"/>
  <c r="I731" i="1"/>
  <c r="S731" i="1" s="1"/>
  <c r="F722" i="1"/>
  <c r="E625" i="3"/>
  <c r="F698" i="1"/>
  <c r="E604" i="3"/>
  <c r="I538" i="1"/>
  <c r="S538" i="1" s="1"/>
  <c r="G524" i="1"/>
  <c r="P524" i="1"/>
  <c r="E346" i="3"/>
  <c r="F434" i="1"/>
  <c r="I248" i="1"/>
  <c r="S248" i="1"/>
  <c r="I225" i="1"/>
  <c r="S225" i="1" s="1"/>
  <c r="S851" i="1"/>
  <c r="I217" i="1"/>
  <c r="S217" i="1" s="1"/>
  <c r="G845" i="1"/>
  <c r="P845" i="1"/>
  <c r="F171" i="1"/>
  <c r="G171" i="1" s="1"/>
  <c r="E155" i="3"/>
  <c r="H120" i="1"/>
  <c r="S120" i="1" s="1"/>
  <c r="E94" i="3"/>
  <c r="F107" i="1"/>
  <c r="G107" i="1" s="1"/>
  <c r="H100" i="1"/>
  <c r="S100" i="1" s="1"/>
  <c r="H57" i="1"/>
  <c r="S57" i="1"/>
  <c r="F757" i="1"/>
  <c r="E785" i="3"/>
  <c r="F714" i="1"/>
  <c r="E617" i="3"/>
  <c r="E584" i="3"/>
  <c r="F676" i="1"/>
  <c r="F624" i="1"/>
  <c r="E534" i="3"/>
  <c r="F617" i="1"/>
  <c r="E527" i="3"/>
  <c r="E455" i="3"/>
  <c r="F545" i="1"/>
  <c r="E421" i="3"/>
  <c r="F510" i="1"/>
  <c r="G442" i="1"/>
  <c r="P442" i="1"/>
  <c r="I340" i="1"/>
  <c r="S340" i="1" s="1"/>
  <c r="I318" i="1"/>
  <c r="S318" i="1" s="1"/>
  <c r="I261" i="1"/>
  <c r="S261" i="1" s="1"/>
  <c r="G868" i="1"/>
  <c r="J868" i="1" s="1"/>
  <c r="S868" i="1" s="1"/>
  <c r="P868" i="1"/>
  <c r="S885" i="1"/>
  <c r="J795" i="1"/>
  <c r="S795" i="1" s="1"/>
  <c r="E639" i="3"/>
  <c r="F740" i="1"/>
  <c r="H190" i="1"/>
  <c r="S190" i="1" s="1"/>
  <c r="F184" i="1"/>
  <c r="G184" i="1" s="1"/>
  <c r="H184" i="1" s="1"/>
  <c r="S184" i="1" s="1"/>
  <c r="E166" i="3"/>
  <c r="G177" i="1"/>
  <c r="P177" i="1"/>
  <c r="H72" i="1"/>
  <c r="S72" i="1"/>
  <c r="G755" i="1"/>
  <c r="I755" i="1" s="1"/>
  <c r="S755" i="1" s="1"/>
  <c r="P755" i="1"/>
  <c r="G743" i="1"/>
  <c r="I743" i="1" s="1"/>
  <c r="S743" i="1" s="1"/>
  <c r="P743" i="1"/>
  <c r="F631" i="1"/>
  <c r="E541" i="3"/>
  <c r="F552" i="1"/>
  <c r="E462" i="3"/>
  <c r="I447" i="1"/>
  <c r="S447" i="1" s="1"/>
  <c r="G860" i="1"/>
  <c r="P860" i="1"/>
  <c r="E197" i="3"/>
  <c r="F221" i="1"/>
  <c r="G221" i="1" s="1"/>
  <c r="H176" i="1"/>
  <c r="S176" i="1" s="1"/>
  <c r="G836" i="1"/>
  <c r="P836" i="1"/>
  <c r="G754" i="1"/>
  <c r="I754" i="1" s="1"/>
  <c r="S754" i="1" s="1"/>
  <c r="P754" i="1"/>
  <c r="I719" i="1"/>
  <c r="S719" i="1"/>
  <c r="I712" i="1"/>
  <c r="S712" i="1" s="1"/>
  <c r="F682" i="1"/>
  <c r="E590" i="3"/>
  <c r="F644" i="1"/>
  <c r="E553" i="3"/>
  <c r="F515" i="1"/>
  <c r="E426" i="3"/>
  <c r="I480" i="1"/>
  <c r="S480" i="1" s="1"/>
  <c r="G405" i="1"/>
  <c r="P405" i="1"/>
  <c r="I253" i="1"/>
  <c r="S253" i="1" s="1"/>
  <c r="E192" i="3"/>
  <c r="F216" i="1"/>
  <c r="G216" i="1" s="1"/>
  <c r="G793" i="1"/>
  <c r="K793" i="1" s="1"/>
  <c r="S793" i="1" s="1"/>
  <c r="P793" i="1"/>
  <c r="G205" i="1"/>
  <c r="P205" i="1"/>
  <c r="F197" i="1"/>
  <c r="G197" i="1" s="1"/>
  <c r="E180" i="3"/>
  <c r="F130" i="1"/>
  <c r="G130" i="1" s="1"/>
  <c r="H130" i="1" s="1"/>
  <c r="E117" i="3"/>
  <c r="H61" i="1"/>
  <c r="S61" i="1" s="1"/>
  <c r="F804" i="1"/>
  <c r="E809" i="3"/>
  <c r="I739" i="1"/>
  <c r="S739" i="1" s="1"/>
  <c r="F718" i="1"/>
  <c r="E621" i="3"/>
  <c r="I710" i="1"/>
  <c r="S710" i="1" s="1"/>
  <c r="F702" i="1"/>
  <c r="E608" i="3"/>
  <c r="G681" i="1"/>
  <c r="P681" i="1"/>
  <c r="F567" i="1"/>
  <c r="E476" i="3"/>
  <c r="G558" i="1"/>
  <c r="P558" i="1"/>
  <c r="F521" i="1"/>
  <c r="E432" i="3"/>
  <c r="G474" i="1"/>
  <c r="P474" i="1"/>
  <c r="E372" i="3"/>
  <c r="F459" i="1"/>
  <c r="I424" i="1"/>
  <c r="S424" i="1" s="1"/>
  <c r="I412" i="1"/>
  <c r="S412" i="1" s="1"/>
  <c r="I265" i="1"/>
  <c r="S265" i="1" s="1"/>
  <c r="I243" i="1"/>
  <c r="S243" i="1" s="1"/>
  <c r="S336" i="1"/>
  <c r="P236" i="1"/>
  <c r="E212" i="3"/>
  <c r="E223" i="3"/>
  <c r="E282" i="3"/>
  <c r="E619" i="3"/>
  <c r="E791" i="3"/>
  <c r="E661" i="3"/>
  <c r="E695" i="3"/>
  <c r="S344" i="1"/>
  <c r="P329" i="1"/>
  <c r="P281" i="1"/>
  <c r="S384" i="1"/>
  <c r="S361" i="1"/>
  <c r="S300" i="1"/>
  <c r="S292" i="1"/>
  <c r="S259" i="1"/>
  <c r="S241" i="1"/>
  <c r="E712" i="3"/>
  <c r="E245" i="3"/>
  <c r="E741" i="3"/>
  <c r="E654" i="3"/>
  <c r="E679" i="3"/>
  <c r="S356" i="1"/>
  <c r="P344" i="1"/>
  <c r="S237" i="1"/>
  <c r="S349" i="1"/>
  <c r="S254" i="1"/>
  <c r="P863" i="1"/>
  <c r="E232" i="3"/>
  <c r="E264" i="3"/>
  <c r="E659" i="3"/>
  <c r="E675" i="3"/>
  <c r="E817" i="3"/>
  <c r="P407" i="1"/>
  <c r="S373" i="1"/>
  <c r="P367" i="1"/>
  <c r="P249" i="1"/>
  <c r="S893" i="1"/>
  <c r="S275" i="1"/>
  <c r="S362" i="1"/>
  <c r="P356" i="1"/>
  <c r="S282" i="1"/>
  <c r="S255" i="1"/>
  <c r="P237" i="1"/>
  <c r="F837" i="1"/>
  <c r="P373" i="1"/>
  <c r="S271" i="1"/>
  <c r="P229" i="1"/>
  <c r="E605" i="3"/>
  <c r="E821" i="3"/>
  <c r="E697" i="3"/>
  <c r="P362" i="1"/>
  <c r="S329" i="1"/>
  <c r="P282" i="1"/>
  <c r="P255" i="1"/>
  <c r="G753" i="1"/>
  <c r="I753" i="1" s="1"/>
  <c r="S753" i="1" s="1"/>
  <c r="S822" i="1"/>
  <c r="S730" i="1"/>
  <c r="S797" i="1"/>
  <c r="S897" i="1"/>
  <c r="P398" i="1"/>
  <c r="S74" i="1"/>
  <c r="P395" i="1"/>
  <c r="G395" i="1"/>
  <c r="J395" i="1" s="1"/>
  <c r="S395" i="1" s="1"/>
  <c r="H183" i="1"/>
  <c r="S183" i="1" s="1"/>
  <c r="P157" i="1"/>
  <c r="G157" i="1"/>
  <c r="H33" i="1"/>
  <c r="S33" i="1" s="1"/>
  <c r="H29" i="1"/>
  <c r="S29" i="1"/>
  <c r="G751" i="1"/>
  <c r="I751" i="1" s="1"/>
  <c r="S751" i="1" s="1"/>
  <c r="P751" i="1"/>
  <c r="S218" i="1"/>
  <c r="G779" i="1"/>
  <c r="J779" i="1" s="1"/>
  <c r="P779" i="1"/>
  <c r="H188" i="1"/>
  <c r="S188" i="1" s="1"/>
  <c r="H123" i="1"/>
  <c r="S123" i="1" s="1"/>
  <c r="H85" i="1"/>
  <c r="S85" i="1" s="1"/>
  <c r="H73" i="1"/>
  <c r="S73" i="1" s="1"/>
  <c r="H68" i="1"/>
  <c r="S68" i="1" s="1"/>
  <c r="S406" i="1"/>
  <c r="S705" i="1"/>
  <c r="S580" i="1"/>
  <c r="H194" i="1"/>
  <c r="S194" i="1" s="1"/>
  <c r="H168" i="1"/>
  <c r="S168" i="1" s="1"/>
  <c r="H64" i="1"/>
  <c r="S64" i="1" s="1"/>
  <c r="H38" i="1"/>
  <c r="S38" i="1" s="1"/>
  <c r="G840" i="1"/>
  <c r="P840" i="1"/>
  <c r="S112" i="1"/>
  <c r="S124" i="1"/>
  <c r="S80" i="1"/>
  <c r="P841" i="1"/>
  <c r="G841" i="1"/>
  <c r="K841" i="1" s="1"/>
  <c r="S841" i="1" s="1"/>
  <c r="K809" i="1"/>
  <c r="S809" i="1" s="1"/>
  <c r="G858" i="1"/>
  <c r="K858" i="1" s="1"/>
  <c r="S858" i="1" s="1"/>
  <c r="P858" i="1"/>
  <c r="H147" i="1"/>
  <c r="S147" i="1" s="1"/>
  <c r="H127" i="1"/>
  <c r="S127" i="1" s="1"/>
  <c r="H115" i="1"/>
  <c r="S115" i="1" s="1"/>
  <c r="H110" i="1"/>
  <c r="S110" i="1" s="1"/>
  <c r="H77" i="1"/>
  <c r="S77" i="1" s="1"/>
  <c r="S894" i="1"/>
  <c r="S831" i="1"/>
  <c r="H24" i="1"/>
  <c r="S24" i="1" s="1"/>
  <c r="P757" i="1"/>
  <c r="G757" i="1"/>
  <c r="I757" i="1" s="1"/>
  <c r="S711" i="1"/>
  <c r="S87" i="1"/>
  <c r="E195" i="3"/>
  <c r="F219" i="1"/>
  <c r="G219" i="1" s="1"/>
  <c r="I219" i="1" s="1"/>
  <c r="S219" i="1" s="1"/>
  <c r="P808" i="1"/>
  <c r="G808" i="1"/>
  <c r="K808" i="1" s="1"/>
  <c r="S808" i="1" s="1"/>
  <c r="H179" i="1"/>
  <c r="S179" i="1" s="1"/>
  <c r="H131" i="1"/>
  <c r="S131" i="1" s="1"/>
  <c r="H95" i="1"/>
  <c r="S95" i="1" s="1"/>
  <c r="H52" i="1"/>
  <c r="S52" i="1" s="1"/>
  <c r="K905" i="1"/>
  <c r="S905" i="1" s="1"/>
  <c r="I488" i="1"/>
  <c r="S488" i="1" s="1"/>
  <c r="P687" i="1"/>
  <c r="S22" i="1"/>
  <c r="H151" i="1"/>
  <c r="S151" i="1" s="1"/>
  <c r="H119" i="1"/>
  <c r="S119" i="1" s="1"/>
  <c r="E250" i="3"/>
  <c r="E636" i="3"/>
  <c r="E781" i="3"/>
  <c r="E815" i="3"/>
  <c r="S334" i="1"/>
  <c r="G846" i="1"/>
  <c r="I846" i="1" s="1"/>
  <c r="E618" i="3"/>
  <c r="E770" i="3"/>
  <c r="E796" i="3"/>
  <c r="P775" i="1"/>
  <c r="G775" i="1"/>
  <c r="I775" i="1" s="1"/>
  <c r="K787" i="1"/>
  <c r="S787" i="1" s="1"/>
  <c r="E628" i="3"/>
  <c r="E653" i="3"/>
  <c r="E824" i="3"/>
  <c r="P695" i="1"/>
  <c r="P334" i="1"/>
  <c r="I369" i="1"/>
  <c r="S369" i="1" s="1"/>
  <c r="E544" i="3"/>
  <c r="E586" i="3"/>
  <c r="E804" i="3"/>
  <c r="S802" i="1"/>
  <c r="F852" i="1"/>
  <c r="E754" i="3"/>
  <c r="E581" i="3"/>
  <c r="S404" i="1"/>
  <c r="F832" i="1"/>
  <c r="F798" i="1"/>
  <c r="E595" i="3"/>
  <c r="E684" i="3"/>
  <c r="P802" i="1"/>
  <c r="S229" i="1"/>
  <c r="E598" i="3"/>
  <c r="E795" i="3"/>
  <c r="P404" i="1"/>
  <c r="F829" i="1"/>
  <c r="I216" i="1"/>
  <c r="S216" i="1" s="1"/>
  <c r="I212" i="1"/>
  <c r="S212" i="1" s="1"/>
  <c r="I221" i="1"/>
  <c r="S221" i="1" s="1"/>
  <c r="I211" i="1"/>
  <c r="S211" i="1" s="1"/>
  <c r="I210" i="1"/>
  <c r="S210" i="1" s="1"/>
  <c r="I816" i="1"/>
  <c r="S816" i="1" s="1"/>
  <c r="F820" i="1"/>
  <c r="E663" i="3"/>
  <c r="F725" i="1"/>
  <c r="E772" i="3"/>
  <c r="F169" i="1"/>
  <c r="G169" i="1" s="1"/>
  <c r="E153" i="3"/>
  <c r="F70" i="1"/>
  <c r="G70" i="1" s="1"/>
  <c r="E57" i="3"/>
  <c r="F789" i="1"/>
  <c r="E801" i="3"/>
  <c r="G783" i="1"/>
  <c r="P783" i="1"/>
  <c r="F42" i="1"/>
  <c r="G42" i="1" s="1"/>
  <c r="E30" i="3"/>
  <c r="F337" i="1"/>
  <c r="E742" i="3"/>
  <c r="I280" i="1"/>
  <c r="S280" i="1" s="1"/>
  <c r="S867" i="1"/>
  <c r="F214" i="1"/>
  <c r="G214" i="1" s="1"/>
  <c r="F165" i="1"/>
  <c r="G165" i="1" s="1"/>
  <c r="E148" i="3"/>
  <c r="F152" i="1"/>
  <c r="G152" i="1" s="1"/>
  <c r="E139" i="3"/>
  <c r="I814" i="1"/>
  <c r="S814" i="1" s="1"/>
  <c r="F766" i="1"/>
  <c r="E789" i="3"/>
  <c r="F593" i="1"/>
  <c r="E502" i="3"/>
  <c r="S664" i="1"/>
  <c r="F213" i="1"/>
  <c r="G213" i="1" s="1"/>
  <c r="F201" i="1"/>
  <c r="G201" i="1" s="1"/>
  <c r="E184" i="3"/>
  <c r="F34" i="1"/>
  <c r="G34" i="1" s="1"/>
  <c r="E22" i="3"/>
  <c r="G842" i="1"/>
  <c r="S750" i="1"/>
  <c r="S906" i="1"/>
  <c r="J403" i="1"/>
  <c r="S403" i="1" s="1"/>
  <c r="S895" i="1"/>
  <c r="F834" i="1"/>
  <c r="E673" i="3"/>
  <c r="F812" i="1"/>
  <c r="E810" i="3"/>
  <c r="P761" i="1"/>
  <c r="G761" i="1"/>
  <c r="F431" i="1"/>
  <c r="E343" i="3"/>
  <c r="S903" i="1"/>
  <c r="S898" i="1"/>
  <c r="S871" i="1"/>
  <c r="F782" i="1"/>
  <c r="E649" i="3"/>
  <c r="I745" i="1"/>
  <c r="S745" i="1" s="1"/>
  <c r="F742" i="1"/>
  <c r="E774" i="3"/>
  <c r="S278" i="1"/>
  <c r="S220" i="1"/>
  <c r="K892" i="1"/>
  <c r="S892" i="1" s="1"/>
  <c r="F825" i="1"/>
  <c r="P825" i="1" s="1"/>
  <c r="E665" i="3"/>
  <c r="P246" i="1"/>
  <c r="G246" i="1"/>
  <c r="F821" i="1"/>
  <c r="E814" i="3"/>
  <c r="F144" i="1"/>
  <c r="G144" i="1" s="1"/>
  <c r="E131" i="3"/>
  <c r="F777" i="1"/>
  <c r="E794" i="3"/>
  <c r="E191" i="3"/>
  <c r="F215" i="1"/>
  <c r="G215" i="1" s="1"/>
  <c r="G191" i="1"/>
  <c r="P191" i="1"/>
  <c r="F50" i="1"/>
  <c r="G50" i="1" s="1"/>
  <c r="E38" i="3"/>
  <c r="I818" i="1"/>
  <c r="S818" i="1" s="1"/>
  <c r="I744" i="1"/>
  <c r="S744" i="1" s="1"/>
  <c r="S746" i="1"/>
  <c r="E658" i="3"/>
  <c r="P778" i="1"/>
  <c r="P723" i="1"/>
  <c r="E633" i="3"/>
  <c r="E780" i="3"/>
  <c r="P814" i="1"/>
  <c r="P791" i="1"/>
  <c r="F830" i="1"/>
  <c r="G703" i="1"/>
  <c r="G768" i="1"/>
  <c r="S775" i="1"/>
  <c r="E691" i="3"/>
  <c r="S281" i="1"/>
  <c r="S251" i="1"/>
  <c r="G908" i="1"/>
  <c r="P908" i="1"/>
  <c r="G914" i="1"/>
  <c r="P914" i="1"/>
  <c r="G907" i="1"/>
  <c r="P907" i="1"/>
  <c r="G913" i="1"/>
  <c r="P913" i="1"/>
  <c r="G912" i="1"/>
  <c r="P912" i="1"/>
  <c r="C12" i="1"/>
  <c r="C11" i="1"/>
  <c r="O916" i="1" l="1"/>
  <c r="O917" i="1"/>
  <c r="K916" i="1"/>
  <c r="S916" i="1" s="1"/>
  <c r="K917" i="1"/>
  <c r="S917" i="1"/>
  <c r="I642" i="1"/>
  <c r="S642" i="1" s="1"/>
  <c r="I601" i="1"/>
  <c r="S601" i="1" s="1"/>
  <c r="I402" i="1"/>
  <c r="S402" i="1" s="1"/>
  <c r="I478" i="1"/>
  <c r="S478" i="1" s="1"/>
  <c r="I747" i="1"/>
  <c r="S747" i="1" s="1"/>
  <c r="I589" i="1"/>
  <c r="S589" i="1" s="1"/>
  <c r="S779" i="1"/>
  <c r="S846" i="1"/>
  <c r="I467" i="1"/>
  <c r="S467" i="1" s="1"/>
  <c r="O910" i="1"/>
  <c r="I512" i="1"/>
  <c r="S512" i="1" s="1"/>
  <c r="I279" i="1"/>
  <c r="S279" i="1" s="1"/>
  <c r="I691" i="1"/>
  <c r="S691" i="1" s="1"/>
  <c r="I693" i="1"/>
  <c r="S693" i="1" s="1"/>
  <c r="K752" i="1"/>
  <c r="S752" i="1"/>
  <c r="I527" i="1"/>
  <c r="S527" i="1" s="1"/>
  <c r="I430" i="1"/>
  <c r="S430" i="1" s="1"/>
  <c r="I727" i="1"/>
  <c r="S727" i="1" s="1"/>
  <c r="I448" i="1"/>
  <c r="S448" i="1"/>
  <c r="I446" i="1"/>
  <c r="S446" i="1" s="1"/>
  <c r="I735" i="1"/>
  <c r="S735" i="1"/>
  <c r="I667" i="1"/>
  <c r="S667" i="1" s="1"/>
  <c r="I694" i="1"/>
  <c r="S694" i="1"/>
  <c r="O890" i="1"/>
  <c r="O915" i="1"/>
  <c r="K890" i="1"/>
  <c r="S890" i="1"/>
  <c r="K915" i="1"/>
  <c r="S915" i="1" s="1"/>
  <c r="G521" i="1"/>
  <c r="P521" i="1"/>
  <c r="H197" i="1"/>
  <c r="S197" i="1" s="1"/>
  <c r="G644" i="1"/>
  <c r="P644" i="1"/>
  <c r="K860" i="1"/>
  <c r="S860" i="1" s="1"/>
  <c r="G600" i="1"/>
  <c r="P600" i="1"/>
  <c r="S130" i="1"/>
  <c r="I442" i="1"/>
  <c r="S442" i="1"/>
  <c r="G624" i="1"/>
  <c r="P624" i="1"/>
  <c r="H171" i="1"/>
  <c r="S171" i="1" s="1"/>
  <c r="G428" i="1"/>
  <c r="P428" i="1"/>
  <c r="I558" i="1"/>
  <c r="S558" i="1" s="1"/>
  <c r="G702" i="1"/>
  <c r="P702" i="1"/>
  <c r="G804" i="1"/>
  <c r="I804" i="1" s="1"/>
  <c r="S804" i="1" s="1"/>
  <c r="P804" i="1"/>
  <c r="H205" i="1"/>
  <c r="S205" i="1" s="1"/>
  <c r="I405" i="1"/>
  <c r="S405" i="1" s="1"/>
  <c r="G682" i="1"/>
  <c r="P682" i="1"/>
  <c r="I836" i="1"/>
  <c r="S836" i="1" s="1"/>
  <c r="G510" i="1"/>
  <c r="P510" i="1"/>
  <c r="G676" i="1"/>
  <c r="P676" i="1"/>
  <c r="I328" i="1"/>
  <c r="S328" i="1" s="1"/>
  <c r="I572" i="1"/>
  <c r="S572" i="1" s="1"/>
  <c r="G826" i="1"/>
  <c r="P826" i="1"/>
  <c r="G434" i="1"/>
  <c r="P434" i="1"/>
  <c r="G459" i="1"/>
  <c r="P459" i="1"/>
  <c r="G740" i="1"/>
  <c r="J740" i="1" s="1"/>
  <c r="S740" i="1" s="1"/>
  <c r="P740" i="1"/>
  <c r="S845" i="1"/>
  <c r="K845" i="1"/>
  <c r="P698" i="1"/>
  <c r="G698" i="1"/>
  <c r="G844" i="1"/>
  <c r="I844" i="1" s="1"/>
  <c r="S844" i="1" s="1"/>
  <c r="P844" i="1"/>
  <c r="G567" i="1"/>
  <c r="P567" i="1"/>
  <c r="G552" i="1"/>
  <c r="P552" i="1"/>
  <c r="G545" i="1"/>
  <c r="P545" i="1"/>
  <c r="H107" i="1"/>
  <c r="S107" i="1" s="1"/>
  <c r="I444" i="1"/>
  <c r="S444" i="1" s="1"/>
  <c r="G612" i="1"/>
  <c r="P612" i="1"/>
  <c r="G588" i="1"/>
  <c r="P588" i="1"/>
  <c r="G651" i="1"/>
  <c r="I651" i="1" s="1"/>
  <c r="S651" i="1" s="1"/>
  <c r="P651" i="1"/>
  <c r="H40" i="1"/>
  <c r="S40" i="1" s="1"/>
  <c r="H138" i="1"/>
  <c r="S138" i="1" s="1"/>
  <c r="G837" i="1"/>
  <c r="P837" i="1"/>
  <c r="G714" i="1"/>
  <c r="P714" i="1"/>
  <c r="G722" i="1"/>
  <c r="P722" i="1"/>
  <c r="P158" i="1"/>
  <c r="G158" i="1"/>
  <c r="G539" i="1"/>
  <c r="P539" i="1"/>
  <c r="I474" i="1"/>
  <c r="S474" i="1" s="1"/>
  <c r="I681" i="1"/>
  <c r="S681" i="1" s="1"/>
  <c r="G718" i="1"/>
  <c r="P718" i="1"/>
  <c r="G515" i="1"/>
  <c r="P515" i="1"/>
  <c r="G631" i="1"/>
  <c r="P631" i="1"/>
  <c r="H177" i="1"/>
  <c r="S177" i="1" s="1"/>
  <c r="G526" i="1"/>
  <c r="P526" i="1"/>
  <c r="G806" i="1"/>
  <c r="K806" i="1" s="1"/>
  <c r="S806" i="1" s="1"/>
  <c r="P806" i="1"/>
  <c r="P418" i="1"/>
  <c r="G418" i="1"/>
  <c r="G594" i="1"/>
  <c r="P594" i="1"/>
  <c r="G617" i="1"/>
  <c r="P617" i="1"/>
  <c r="I524" i="1"/>
  <c r="S524" i="1"/>
  <c r="G827" i="1"/>
  <c r="K827" i="1" s="1"/>
  <c r="S827" i="1" s="1"/>
  <c r="P827" i="1"/>
  <c r="G833" i="1"/>
  <c r="P833" i="1"/>
  <c r="G829" i="1"/>
  <c r="P829" i="1"/>
  <c r="G798" i="1"/>
  <c r="I798" i="1" s="1"/>
  <c r="S798" i="1" s="1"/>
  <c r="P798" i="1"/>
  <c r="I840" i="1"/>
  <c r="S840" i="1" s="1"/>
  <c r="P832" i="1"/>
  <c r="G832" i="1"/>
  <c r="H157" i="1"/>
  <c r="S157" i="1" s="1"/>
  <c r="S757" i="1"/>
  <c r="P852" i="1"/>
  <c r="G852" i="1"/>
  <c r="G431" i="1"/>
  <c r="P431" i="1"/>
  <c r="G593" i="1"/>
  <c r="P593" i="1"/>
  <c r="H152" i="1"/>
  <c r="S152" i="1" s="1"/>
  <c r="G337" i="1"/>
  <c r="P337" i="1"/>
  <c r="G820" i="1"/>
  <c r="P820" i="1"/>
  <c r="I191" i="1"/>
  <c r="S191" i="1" s="1"/>
  <c r="G821" i="1"/>
  <c r="P821" i="1"/>
  <c r="I761" i="1"/>
  <c r="S761" i="1" s="1"/>
  <c r="H34" i="1"/>
  <c r="S34" i="1"/>
  <c r="I215" i="1"/>
  <c r="S215" i="1" s="1"/>
  <c r="I246" i="1"/>
  <c r="S246" i="1" s="1"/>
  <c r="G766" i="1"/>
  <c r="P766" i="1"/>
  <c r="H165" i="1"/>
  <c r="S165" i="1" s="1"/>
  <c r="H70" i="1"/>
  <c r="S70" i="1" s="1"/>
  <c r="I768" i="1"/>
  <c r="S768" i="1" s="1"/>
  <c r="G742" i="1"/>
  <c r="P742" i="1"/>
  <c r="G782" i="1"/>
  <c r="P782" i="1"/>
  <c r="H201" i="1"/>
  <c r="S201" i="1" s="1"/>
  <c r="I214" i="1"/>
  <c r="S214" i="1" s="1"/>
  <c r="H42" i="1"/>
  <c r="S42" i="1" s="1"/>
  <c r="P812" i="1"/>
  <c r="G812" i="1"/>
  <c r="H169" i="1"/>
  <c r="S169" i="1" s="1"/>
  <c r="G777" i="1"/>
  <c r="P777" i="1"/>
  <c r="I213" i="1"/>
  <c r="S213" i="1" s="1"/>
  <c r="J783" i="1"/>
  <c r="S783" i="1" s="1"/>
  <c r="J703" i="1"/>
  <c r="S703" i="1" s="1"/>
  <c r="G834" i="1"/>
  <c r="P834" i="1"/>
  <c r="P725" i="1"/>
  <c r="G725" i="1"/>
  <c r="G830" i="1"/>
  <c r="P830" i="1"/>
  <c r="H50" i="1"/>
  <c r="S50" i="1" s="1"/>
  <c r="H144" i="1"/>
  <c r="S144" i="1" s="1"/>
  <c r="I842" i="1"/>
  <c r="S842" i="1" s="1"/>
  <c r="P789" i="1"/>
  <c r="G789" i="1"/>
  <c r="C16" i="1"/>
  <c r="D18" i="1" s="1"/>
  <c r="O907" i="1"/>
  <c r="O908" i="1"/>
  <c r="O912" i="1"/>
  <c r="O913" i="1"/>
  <c r="O914" i="1"/>
  <c r="O249" i="1"/>
  <c r="O809" i="1"/>
  <c r="O742" i="1"/>
  <c r="O899" i="1"/>
  <c r="O775" i="1"/>
  <c r="O827" i="1"/>
  <c r="O276" i="1"/>
  <c r="O850" i="1"/>
  <c r="O328" i="1"/>
  <c r="O787" i="1"/>
  <c r="O897" i="1"/>
  <c r="O779" i="1"/>
  <c r="O757" i="1"/>
  <c r="O770" i="1"/>
  <c r="O814" i="1"/>
  <c r="O854" i="1"/>
  <c r="O875" i="1"/>
  <c r="O334" i="1"/>
  <c r="O766" i="1"/>
  <c r="O772" i="1"/>
  <c r="O874" i="1"/>
  <c r="O711" i="1"/>
  <c r="O157" i="1"/>
  <c r="O407" i="1"/>
  <c r="O843" i="1"/>
  <c r="O743" i="1"/>
  <c r="O232" i="1"/>
  <c r="O360" i="1"/>
  <c r="O860" i="1"/>
  <c r="O881" i="1"/>
  <c r="O837" i="1"/>
  <c r="O395" i="1"/>
  <c r="O842" i="1"/>
  <c r="O803" i="1"/>
  <c r="O367" i="1"/>
  <c r="O317" i="1"/>
  <c r="O392" i="1"/>
  <c r="O765" i="1"/>
  <c r="O774" i="1"/>
  <c r="O870" i="1"/>
  <c r="O404" i="1"/>
  <c r="O807" i="1"/>
  <c r="O878" i="1"/>
  <c r="O257" i="1"/>
  <c r="O229" i="1"/>
  <c r="O344" i="1"/>
  <c r="O872" i="1"/>
  <c r="O780" i="1"/>
  <c r="O782" i="1"/>
  <c r="O806" i="1"/>
  <c r="O825" i="1"/>
  <c r="O804" i="1"/>
  <c r="O873" i="1"/>
  <c r="O800" i="1"/>
  <c r="O810" i="1"/>
  <c r="O863" i="1"/>
  <c r="O801" i="1"/>
  <c r="O277" i="1"/>
  <c r="O752" i="1"/>
  <c r="O816" i="1"/>
  <c r="O848" i="1"/>
  <c r="O159" i="1"/>
  <c r="O755" i="1"/>
  <c r="O207" i="1"/>
  <c r="O237" i="1"/>
  <c r="O879" i="1"/>
  <c r="O884" i="1"/>
  <c r="O246" i="1"/>
  <c r="O819" i="1"/>
  <c r="O856" i="1"/>
  <c r="O830" i="1"/>
  <c r="O380" i="1"/>
  <c r="O845" i="1"/>
  <c r="O769" i="1"/>
  <c r="O222" i="1"/>
  <c r="O362" i="1"/>
  <c r="O864" i="1"/>
  <c r="O898" i="1"/>
  <c r="O761" i="1"/>
  <c r="O250" i="1"/>
  <c r="O282" i="1"/>
  <c r="O724" i="1"/>
  <c r="O746" i="1"/>
  <c r="O758" i="1"/>
  <c r="O805" i="1"/>
  <c r="O329" i="1"/>
  <c r="O401" i="1"/>
  <c r="O356" i="1"/>
  <c r="O753" i="1"/>
  <c r="O905" i="1"/>
  <c r="O762" i="1"/>
  <c r="O858" i="1"/>
  <c r="O818" i="1"/>
  <c r="O829" i="1"/>
  <c r="O844" i="1"/>
  <c r="O832" i="1"/>
  <c r="O882" i="1"/>
  <c r="O876" i="1"/>
  <c r="O813" i="1"/>
  <c r="O788" i="1"/>
  <c r="O281" i="1"/>
  <c r="O280" i="1"/>
  <c r="O839" i="1"/>
  <c r="O883" i="1"/>
  <c r="O251" i="1"/>
  <c r="O253" i="1"/>
  <c r="O234" i="1"/>
  <c r="O191" i="1"/>
  <c r="O206" i="1"/>
  <c r="O784" i="1"/>
  <c r="O786" i="1"/>
  <c r="O239" i="1"/>
  <c r="O697" i="1"/>
  <c r="O205" i="1"/>
  <c r="O852" i="1"/>
  <c r="O278" i="1"/>
  <c r="O235" i="1"/>
  <c r="O744" i="1"/>
  <c r="O271" i="1"/>
  <c r="O785" i="1"/>
  <c r="O815" i="1"/>
  <c r="O857" i="1"/>
  <c r="O793" i="1"/>
  <c r="O26" i="1"/>
  <c r="O797" i="1"/>
  <c r="O892" i="1"/>
  <c r="O789" i="1"/>
  <c r="O695" i="1"/>
  <c r="O794" i="1"/>
  <c r="O208" i="1"/>
  <c r="O909" i="1"/>
  <c r="O373" i="1"/>
  <c r="O847" i="1"/>
  <c r="O811" i="1"/>
  <c r="O823" i="1"/>
  <c r="O887" i="1"/>
  <c r="O764" i="1"/>
  <c r="O256" i="1"/>
  <c r="O855" i="1"/>
  <c r="O824" i="1"/>
  <c r="O745" i="1"/>
  <c r="O877" i="1"/>
  <c r="O849" i="1"/>
  <c r="O835" i="1"/>
  <c r="O840" i="1"/>
  <c r="O796" i="1"/>
  <c r="O750" i="1"/>
  <c r="O705" i="1"/>
  <c r="O236" i="1"/>
  <c r="O903" i="1"/>
  <c r="C15" i="1"/>
  <c r="F18" i="1" s="1"/>
  <c r="F19" i="1" s="1"/>
  <c r="O790" i="1"/>
  <c r="O406" i="1"/>
  <c r="O339" i="1"/>
  <c r="O891" i="1"/>
  <c r="O880" i="1"/>
  <c r="O906" i="1"/>
  <c r="O759" i="1"/>
  <c r="O350" i="1"/>
  <c r="O833" i="1"/>
  <c r="O868" i="1"/>
  <c r="O725" i="1"/>
  <c r="O408" i="1"/>
  <c r="O776" i="1"/>
  <c r="O316" i="1"/>
  <c r="O867" i="1"/>
  <c r="O337" i="1"/>
  <c r="O817" i="1"/>
  <c r="O773" i="1"/>
  <c r="O177" i="1"/>
  <c r="O791" i="1"/>
  <c r="O402" i="1"/>
  <c r="O763" i="1"/>
  <c r="O798" i="1"/>
  <c r="O900" i="1"/>
  <c r="O310" i="1"/>
  <c r="O258" i="1"/>
  <c r="O831" i="1"/>
  <c r="O888" i="1"/>
  <c r="O886" i="1"/>
  <c r="O885" i="1"/>
  <c r="O841" i="1"/>
  <c r="O836" i="1"/>
  <c r="O405" i="1"/>
  <c r="O760" i="1"/>
  <c r="O771" i="1"/>
  <c r="O866" i="1"/>
  <c r="O871" i="1"/>
  <c r="O398" i="1"/>
  <c r="O403" i="1"/>
  <c r="O252" i="1"/>
  <c r="O859" i="1"/>
  <c r="O865" i="1"/>
  <c r="O838" i="1"/>
  <c r="O767" i="1"/>
  <c r="O902" i="1"/>
  <c r="O178" i="1"/>
  <c r="O895" i="1"/>
  <c r="O726" i="1"/>
  <c r="O233" i="1"/>
  <c r="O828" i="1"/>
  <c r="O223" i="1"/>
  <c r="O783" i="1"/>
  <c r="O911" i="1"/>
  <c r="O369" i="1"/>
  <c r="O901" i="1"/>
  <c r="O894" i="1"/>
  <c r="O754" i="1"/>
  <c r="O748" i="1"/>
  <c r="O893" i="1"/>
  <c r="O228" i="1"/>
  <c r="O802" i="1"/>
  <c r="O792" i="1"/>
  <c r="O158" i="1"/>
  <c r="O896" i="1"/>
  <c r="O756" i="1"/>
  <c r="O820" i="1"/>
  <c r="O371" i="1"/>
  <c r="O812" i="1"/>
  <c r="O869" i="1"/>
  <c r="O777" i="1"/>
  <c r="O799" i="1"/>
  <c r="O768" i="1"/>
  <c r="O255" i="1"/>
  <c r="O224" i="1"/>
  <c r="O332" i="1"/>
  <c r="O747" i="1"/>
  <c r="O851" i="1"/>
  <c r="O846" i="1"/>
  <c r="O781" i="1"/>
  <c r="O862" i="1"/>
  <c r="O336" i="1"/>
  <c r="O267" i="1"/>
  <c r="O703" i="1"/>
  <c r="O778" i="1"/>
  <c r="O853" i="1"/>
  <c r="O904" i="1"/>
  <c r="O889" i="1"/>
  <c r="O723" i="1"/>
  <c r="O238" i="1"/>
  <c r="O826" i="1"/>
  <c r="O279" i="1"/>
  <c r="O751" i="1"/>
  <c r="O834" i="1"/>
  <c r="O808" i="1"/>
  <c r="O822" i="1"/>
  <c r="O821" i="1"/>
  <c r="O795" i="1"/>
  <c r="O749" i="1"/>
  <c r="O861" i="1"/>
  <c r="K907" i="1"/>
  <c r="S907" i="1" s="1"/>
  <c r="K914" i="1"/>
  <c r="S914" i="1" s="1"/>
  <c r="K913" i="1"/>
  <c r="S913" i="1" s="1"/>
  <c r="K912" i="1"/>
  <c r="S912" i="1" s="1"/>
  <c r="K908" i="1"/>
  <c r="S908" i="1" s="1"/>
  <c r="J833" i="1" l="1"/>
  <c r="S833" i="1"/>
  <c r="I594" i="1"/>
  <c r="S594" i="1" s="1"/>
  <c r="I722" i="1"/>
  <c r="S722" i="1"/>
  <c r="I567" i="1"/>
  <c r="S567" i="1" s="1"/>
  <c r="I418" i="1"/>
  <c r="S418" i="1" s="1"/>
  <c r="I631" i="1"/>
  <c r="S631" i="1" s="1"/>
  <c r="I714" i="1"/>
  <c r="S714" i="1" s="1"/>
  <c r="I459" i="1"/>
  <c r="S459" i="1" s="1"/>
  <c r="I682" i="1"/>
  <c r="S682" i="1" s="1"/>
  <c r="I702" i="1"/>
  <c r="S702" i="1" s="1"/>
  <c r="I624" i="1"/>
  <c r="S624" i="1"/>
  <c r="I698" i="1"/>
  <c r="S698" i="1" s="1"/>
  <c r="I644" i="1"/>
  <c r="S644" i="1"/>
  <c r="I515" i="1"/>
  <c r="S515" i="1" s="1"/>
  <c r="I539" i="1"/>
  <c r="S539" i="1"/>
  <c r="K837" i="1"/>
  <c r="S837" i="1" s="1"/>
  <c r="I588" i="1"/>
  <c r="S588" i="1"/>
  <c r="I545" i="1"/>
  <c r="S545" i="1" s="1"/>
  <c r="I434" i="1"/>
  <c r="S434" i="1"/>
  <c r="I676" i="1"/>
  <c r="S676" i="1" s="1"/>
  <c r="H158" i="1"/>
  <c r="S158" i="1" s="1"/>
  <c r="I617" i="1"/>
  <c r="S617" i="1" s="1"/>
  <c r="I526" i="1"/>
  <c r="S526" i="1" s="1"/>
  <c r="I718" i="1"/>
  <c r="S718" i="1" s="1"/>
  <c r="I612" i="1"/>
  <c r="S612" i="1" s="1"/>
  <c r="I552" i="1"/>
  <c r="S552" i="1" s="1"/>
  <c r="I826" i="1"/>
  <c r="S826" i="1"/>
  <c r="I510" i="1"/>
  <c r="S510" i="1" s="1"/>
  <c r="I428" i="1"/>
  <c r="S428" i="1"/>
  <c r="I600" i="1"/>
  <c r="S600" i="1" s="1"/>
  <c r="I521" i="1"/>
  <c r="S521" i="1"/>
  <c r="J832" i="1"/>
  <c r="S832" i="1" s="1"/>
  <c r="K852" i="1"/>
  <c r="S852" i="1" s="1"/>
  <c r="I829" i="1"/>
  <c r="S829" i="1" s="1"/>
  <c r="J725" i="1"/>
  <c r="S725" i="1" s="1"/>
  <c r="I742" i="1"/>
  <c r="S742" i="1" s="1"/>
  <c r="I766" i="1"/>
  <c r="S766" i="1" s="1"/>
  <c r="I337" i="1"/>
  <c r="S337" i="1" s="1"/>
  <c r="K834" i="1"/>
  <c r="S834" i="1" s="1"/>
  <c r="I777" i="1"/>
  <c r="S777" i="1" s="1"/>
  <c r="J821" i="1"/>
  <c r="S821" i="1" s="1"/>
  <c r="C18" i="1"/>
  <c r="I593" i="1"/>
  <c r="S593" i="1"/>
  <c r="I789" i="1"/>
  <c r="S789" i="1" s="1"/>
  <c r="I812" i="1"/>
  <c r="S812" i="1" s="1"/>
  <c r="K830" i="1"/>
  <c r="S830" i="1" s="1"/>
  <c r="J782" i="1"/>
  <c r="S782" i="1" s="1"/>
  <c r="K820" i="1"/>
  <c r="S820" i="1" s="1"/>
  <c r="I431" i="1"/>
  <c r="S431" i="1" s="1"/>
</calcChain>
</file>

<file path=xl/sharedStrings.xml><?xml version="1.0" encoding="utf-8"?>
<sst xmlns="http://schemas.openxmlformats.org/spreadsheetml/2006/main" count="8082" uniqueCount="2490">
  <si>
    <t> 08.08.1976 04:26 </t>
  </si>
  <si>
    <t>2443008.599 </t>
  </si>
  <si>
    <t> 18.08.1976 02:22 </t>
  </si>
  <si>
    <t>2443009.704 </t>
  </si>
  <si>
    <t> 19.08.1976 04:53 </t>
  </si>
  <si>
    <t>2443012.461 </t>
  </si>
  <si>
    <t> 21.08.1976 23:03 </t>
  </si>
  <si>
    <t> D.Böhme </t>
  </si>
  <si>
    <t> MVS 8.24 </t>
  </si>
  <si>
    <t>2443016.319 </t>
  </si>
  <si>
    <t> 25.08.1976 19:39 </t>
  </si>
  <si>
    <t>2443017.413 </t>
  </si>
  <si>
    <t> 26.08.1976 21:54 </t>
  </si>
  <si>
    <t>2443019.618 </t>
  </si>
  <si>
    <t> 29.08.1976 02:49 </t>
  </si>
  <si>
    <t>2443036.695 </t>
  </si>
  <si>
    <t> 15.09.1976 04:40 </t>
  </si>
  <si>
    <t>2443043.298 </t>
  </si>
  <si>
    <t> 21.09.1976 19:09 </t>
  </si>
  <si>
    <t> BBS 30 </t>
  </si>
  <si>
    <t>2443046.615 </t>
  </si>
  <si>
    <t> 25.09.1976 02:45 </t>
  </si>
  <si>
    <t>2443076.353 </t>
  </si>
  <si>
    <t> 24.10.1976 20:28 </t>
  </si>
  <si>
    <t>2443086.281 </t>
  </si>
  <si>
    <t> 03.11.1976 18:44 </t>
  </si>
  <si>
    <t> BBS 31 </t>
  </si>
  <si>
    <t>2443105.552 </t>
  </si>
  <si>
    <t> 23.11.1976 01:14 </t>
  </si>
  <si>
    <t>2443286.787 </t>
  </si>
  <si>
    <t> 23.05.1977 06:53 </t>
  </si>
  <si>
    <t>2443290.648 </t>
  </si>
  <si>
    <t> 27.05.1977 03:33 </t>
  </si>
  <si>
    <t>2443347.396 </t>
  </si>
  <si>
    <t> 22.07.1977 21:30 </t>
  </si>
  <si>
    <t> BBS 34 </t>
  </si>
  <si>
    <t>2443398.625 </t>
  </si>
  <si>
    <t> 12.09.1977 03:00 </t>
  </si>
  <si>
    <t>2443404.681 </t>
  </si>
  <si>
    <t> 18.09.1977 04:20 </t>
  </si>
  <si>
    <t>2443432.777 </t>
  </si>
  <si>
    <t> 16.10.1977 06:38 </t>
  </si>
  <si>
    <t> G.Wedemayer </t>
  </si>
  <si>
    <t>2443433.372 </t>
  </si>
  <si>
    <t> 16.10.1977 20:55 </t>
  </si>
  <si>
    <t> 0.047 </t>
  </si>
  <si>
    <t> BBS 35 </t>
  </si>
  <si>
    <t>2443481.247 </t>
  </si>
  <si>
    <t> 03.12.1977 17:55 </t>
  </si>
  <si>
    <t> BBS 36 </t>
  </si>
  <si>
    <t>2443631.631 </t>
  </si>
  <si>
    <t> 03.05.1978 03:08 </t>
  </si>
  <si>
    <t>2443637.1467 </t>
  </si>
  <si>
    <t> 08.05.1978 15:31 </t>
  </si>
  <si>
    <t> -0.0016 </t>
  </si>
  <si>
    <t> Zhai &amp; Huang </t>
  </si>
  <si>
    <t> AANS 21.158 </t>
  </si>
  <si>
    <t>2443659.724 </t>
  </si>
  <si>
    <t> 31.05.1978 05:22 </t>
  </si>
  <si>
    <t>2443662.494 </t>
  </si>
  <si>
    <t> 02.06.1978 23:51 </t>
  </si>
  <si>
    <t> BBS 37 </t>
  </si>
  <si>
    <t>2443664.1398 </t>
  </si>
  <si>
    <t> 04.06.1978 15:21 </t>
  </si>
  <si>
    <t> -0.0013 </t>
  </si>
  <si>
    <t>2443669.651 </t>
  </si>
  <si>
    <t> 10.06.1978 03:37 </t>
  </si>
  <si>
    <t>2443670.741 </t>
  </si>
  <si>
    <t> 11.06.1978 05:47 </t>
  </si>
  <si>
    <t>2443686.1742 </t>
  </si>
  <si>
    <t> 26.06.1978 16:10 </t>
  </si>
  <si>
    <t> -0.0019 </t>
  </si>
  <si>
    <t>2443699.408 </t>
  </si>
  <si>
    <t> 09.07.1978 21:47 </t>
  </si>
  <si>
    <t> BBS 38 </t>
  </si>
  <si>
    <t>2443713.725 </t>
  </si>
  <si>
    <t> 24.07.1978 05:24 </t>
  </si>
  <si>
    <t> C.Hesseltine </t>
  </si>
  <si>
    <t>2443721.440 </t>
  </si>
  <si>
    <t> 31.07.1978 22:33 </t>
  </si>
  <si>
    <t> K.Vojtek </t>
  </si>
  <si>
    <t> BRNO 23 </t>
  </si>
  <si>
    <t>2443721.448 </t>
  </si>
  <si>
    <t> 31.07.1978 22:45 </t>
  </si>
  <si>
    <t> 0.016 </t>
  </si>
  <si>
    <t> C.Klimcik </t>
  </si>
  <si>
    <t>2443724.1867 </t>
  </si>
  <si>
    <t> 03.08.1978 16:28 </t>
  </si>
  <si>
    <t> 0.0003 </t>
  </si>
  <si>
    <t>2443726.410 </t>
  </si>
  <si>
    <t> 05.08.1978 21:50 </t>
  </si>
  <si>
    <t> 0.020 </t>
  </si>
  <si>
    <t> J.Manek </t>
  </si>
  <si>
    <t> J.Mrazek </t>
  </si>
  <si>
    <t>2443726.412 </t>
  </si>
  <si>
    <t> 05.08.1978 21:53 </t>
  </si>
  <si>
    <t> 0.022 </t>
  </si>
  <si>
    <t>2443726.413 </t>
  </si>
  <si>
    <t> 05.08.1978 21:54 </t>
  </si>
  <si>
    <t> 0.023 </t>
  </si>
  <si>
    <t> V.Cech </t>
  </si>
  <si>
    <t>2443726.419 </t>
  </si>
  <si>
    <t> 05.08.1978 22:03 </t>
  </si>
  <si>
    <t> 0.029 </t>
  </si>
  <si>
    <t> M.Polcik </t>
  </si>
  <si>
    <t>2443732.446 </t>
  </si>
  <si>
    <t> 11.08.1978 22:42 </t>
  </si>
  <si>
    <t>2443742.346 </t>
  </si>
  <si>
    <t> 21.08.1978 20:18 </t>
  </si>
  <si>
    <t>2443764.402 </t>
  </si>
  <si>
    <t> 12.09.1978 21:38 </t>
  </si>
  <si>
    <t> BBS 39 </t>
  </si>
  <si>
    <t>2443769.361 </t>
  </si>
  <si>
    <t> 17.09.1978 20:39 </t>
  </si>
  <si>
    <t>2443775.420 </t>
  </si>
  <si>
    <t> 23.09.1978 22:04 </t>
  </si>
  <si>
    <t>2443790.294 </t>
  </si>
  <si>
    <t> 08.10.1978 19:03 </t>
  </si>
  <si>
    <t>2443795.246 </t>
  </si>
  <si>
    <t> 13.10.1978 17:54 </t>
  </si>
  <si>
    <t>2443796.360 </t>
  </si>
  <si>
    <t> 14.10.1978 20:38 </t>
  </si>
  <si>
    <t>2443806.261 </t>
  </si>
  <si>
    <t> 24.10.1978 18:15 </t>
  </si>
  <si>
    <t>2444002.371 </t>
  </si>
  <si>
    <t> 08.05.1979 20:54 </t>
  </si>
  <si>
    <t> BBS 43 </t>
  </si>
  <si>
    <t>2444018.378 </t>
  </si>
  <si>
    <t> 24.05.1979 21:04 </t>
  </si>
  <si>
    <t> D.Brozman </t>
  </si>
  <si>
    <t>2444022.766 </t>
  </si>
  <si>
    <t> 29.05.1979 06:23 </t>
  </si>
  <si>
    <t>2444024.403 </t>
  </si>
  <si>
    <t> 30.05.1979 21:40 </t>
  </si>
  <si>
    <t>2444046.447 </t>
  </si>
  <si>
    <t> 21.06.1979 22:43 </t>
  </si>
  <si>
    <t> BBS 44 </t>
  </si>
  <si>
    <t>2444073.433 </t>
  </si>
  <si>
    <t> 18.07.1979 22:23 </t>
  </si>
  <si>
    <t>2444078.397 </t>
  </si>
  <si>
    <t> 23.07.1979 21:31 </t>
  </si>
  <si>
    <t>2444083.370 </t>
  </si>
  <si>
    <t> 28.07.1979 20:52 </t>
  </si>
  <si>
    <t>2444099.328 </t>
  </si>
  <si>
    <t> 13.08.1979 19:52 </t>
  </si>
  <si>
    <t>2444111.446 </t>
  </si>
  <si>
    <t> 25.08.1979 22:42 </t>
  </si>
  <si>
    <t>2444111.455 </t>
  </si>
  <si>
    <t> 25.08.1979 22:55 </t>
  </si>
  <si>
    <t> D.Svehlova </t>
  </si>
  <si>
    <t>2444111.458 </t>
  </si>
  <si>
    <t> 25.08.1979 22:59 </t>
  </si>
  <si>
    <t> N.Machkova </t>
  </si>
  <si>
    <t>2444111.459 </t>
  </si>
  <si>
    <t> 25.08.1979 23:00 </t>
  </si>
  <si>
    <t> R.Macek </t>
  </si>
  <si>
    <t>2444111.460 </t>
  </si>
  <si>
    <t> 25.08.1979 23:02 </t>
  </si>
  <si>
    <t> L.Putna </t>
  </si>
  <si>
    <t>2444111.462 </t>
  </si>
  <si>
    <t> 25.08.1979 23:05 </t>
  </si>
  <si>
    <t> M.Bohuslavova </t>
  </si>
  <si>
    <t>2444111.466 </t>
  </si>
  <si>
    <t> 25.08.1979 23:11 </t>
  </si>
  <si>
    <t> J.Dokoupil </t>
  </si>
  <si>
    <t>2444116.421 </t>
  </si>
  <si>
    <t> 30.08.1979 22:06 </t>
  </si>
  <si>
    <t>2444177.5555 </t>
  </si>
  <si>
    <t> 31.10.1979 01:19 </t>
  </si>
  <si>
    <t> 0.0000 </t>
  </si>
  <si>
    <t> PASP 92.463 </t>
  </si>
  <si>
    <t>2444201.251 </t>
  </si>
  <si>
    <t> 23.11.1979 18:01 </t>
  </si>
  <si>
    <t> BBS 45 </t>
  </si>
  <si>
    <t>2444348.883 </t>
  </si>
  <si>
    <t> 19.04.1980 09:11 </t>
  </si>
  <si>
    <t> G.Hanson </t>
  </si>
  <si>
    <t>2444359.352 </t>
  </si>
  <si>
    <t> 29.04.1980 20:26 </t>
  </si>
  <si>
    <t> BBS 48 </t>
  </si>
  <si>
    <t>2444370.361 </t>
  </si>
  <si>
    <t> 10.05.1980 20:39 </t>
  </si>
  <si>
    <t> P.Kucera </t>
  </si>
  <si>
    <t>2444384.688 </t>
  </si>
  <si>
    <t> 25.05.1980 04:30 </t>
  </si>
  <si>
    <t> P.Goodwin </t>
  </si>
  <si>
    <t>2444403.417 </t>
  </si>
  <si>
    <t> 12.06.1980 22:00 </t>
  </si>
  <si>
    <t>2444446.379 </t>
  </si>
  <si>
    <t> 25.07.1980 21:05 </t>
  </si>
  <si>
    <t> BBS 49 </t>
  </si>
  <si>
    <t>2444451.352 </t>
  </si>
  <si>
    <t> 30.07.1980 20:26 </t>
  </si>
  <si>
    <t>2444452.440 </t>
  </si>
  <si>
    <t> 31.07.1980 22:33 </t>
  </si>
  <si>
    <t>2444457.396 </t>
  </si>
  <si>
    <t> 05.08.1980 21:30 </t>
  </si>
  <si>
    <t>2444457.400 </t>
  </si>
  <si>
    <t> 05.08.1980 21:36 </t>
  </si>
  <si>
    <t> T.Kolcunova </t>
  </si>
  <si>
    <t>2444457.409 </t>
  </si>
  <si>
    <t> 05.08.1980 21:48 </t>
  </si>
  <si>
    <t> K.Malarova </t>
  </si>
  <si>
    <t>2444458.497 </t>
  </si>
  <si>
    <t> 06.08.1980 23:55 </t>
  </si>
  <si>
    <t>2444463.459 </t>
  </si>
  <si>
    <t> 11.08.1980 23:00 </t>
  </si>
  <si>
    <t> V.Svoboda </t>
  </si>
  <si>
    <t>2444463.460 </t>
  </si>
  <si>
    <t> 11.08.1980 23:02 </t>
  </si>
  <si>
    <t>2444463.462 </t>
  </si>
  <si>
    <t> 11.08.1980 23:05 </t>
  </si>
  <si>
    <t> W.Urminsky </t>
  </si>
  <si>
    <t>2444463.465 </t>
  </si>
  <si>
    <t> 11.08.1980 23:09 </t>
  </si>
  <si>
    <t>2444463.466 </t>
  </si>
  <si>
    <t> 11.08.1980 23:11 </t>
  </si>
  <si>
    <t> P.Neugebauer </t>
  </si>
  <si>
    <t>2444463.467 </t>
  </si>
  <si>
    <t> 11.08.1980 23:12 </t>
  </si>
  <si>
    <t> J.Ciesla </t>
  </si>
  <si>
    <t>2444463.468 </t>
  </si>
  <si>
    <t> 11.08.1980 23:13 </t>
  </si>
  <si>
    <t>2444463.469 </t>
  </si>
  <si>
    <t> 11.08.1980 23:15 </t>
  </si>
  <si>
    <t> J.Bimka </t>
  </si>
  <si>
    <t>2444463.473 </t>
  </si>
  <si>
    <t> 11.08.1980 23:21 </t>
  </si>
  <si>
    <t> J.Horky </t>
  </si>
  <si>
    <t>2444463.474 </t>
  </si>
  <si>
    <t> 11.08.1980 23:22 </t>
  </si>
  <si>
    <t> N.Kesslerova </t>
  </si>
  <si>
    <t>2444469.511 </t>
  </si>
  <si>
    <t> 18.08.1980 00:15 </t>
  </si>
  <si>
    <t>2444486.605 </t>
  </si>
  <si>
    <t> 04.09.1980 02:31 </t>
  </si>
  <si>
    <t>2444487.704 </t>
  </si>
  <si>
    <t> 05.09.1980 04:53 </t>
  </si>
  <si>
    <t>2444489.353 </t>
  </si>
  <si>
    <t> 06.09.1980 20:28 </t>
  </si>
  <si>
    <t> BBS 50 </t>
  </si>
  <si>
    <t>2444492.665 </t>
  </si>
  <si>
    <t> 10.09.1980 03:57 </t>
  </si>
  <si>
    <t>2444543.346 </t>
  </si>
  <si>
    <t> 30.10.1980 20:18 </t>
  </si>
  <si>
    <t> BBS 51 </t>
  </si>
  <si>
    <t>2444731.743 </t>
  </si>
  <si>
    <t> 07.05.1981 05:49 </t>
  </si>
  <si>
    <t>2444744.412 </t>
  </si>
  <si>
    <t> 19.05.1981 21:53 </t>
  </si>
  <si>
    <t> BBS 54 </t>
  </si>
  <si>
    <t>2444752.668 </t>
  </si>
  <si>
    <t> 28.05.1981 04:01 </t>
  </si>
  <si>
    <t>2444771.405 </t>
  </si>
  <si>
    <t> 15.06.1981 21:43 </t>
  </si>
  <si>
    <t> BBS 55 </t>
  </si>
  <si>
    <t>2444793.441 </t>
  </si>
  <si>
    <t> 07.07.1981 22:35 </t>
  </si>
  <si>
    <t> BBS 56 </t>
  </si>
  <si>
    <t>2444815.471 </t>
  </si>
  <si>
    <t> 29.07.1981 23:18 </t>
  </si>
  <si>
    <t>2444830.346 </t>
  </si>
  <si>
    <t> 13.08.1981 20:18 </t>
  </si>
  <si>
    <t>2444847.421 </t>
  </si>
  <si>
    <t> 30.08.1981 22:06 </t>
  </si>
  <si>
    <t> H.Bohutinska </t>
  </si>
  <si>
    <t>2444847.422 </t>
  </si>
  <si>
    <t> 30.08.1981 22:07 </t>
  </si>
  <si>
    <t>2444878.277 </t>
  </si>
  <si>
    <t> 30.09.1981 18:38 </t>
  </si>
  <si>
    <t>2444889.292 </t>
  </si>
  <si>
    <t> 11.10.1981 19:00 </t>
  </si>
  <si>
    <t> BBS 57 </t>
  </si>
  <si>
    <t>2444911.318 </t>
  </si>
  <si>
    <t> 02.11.1981 19:37 </t>
  </si>
  <si>
    <t>2445009.929 </t>
  </si>
  <si>
    <t> 09.02.1982 10:17 </t>
  </si>
  <si>
    <t> M.Zejda </t>
  </si>
  <si>
    <t>2445101.370 </t>
  </si>
  <si>
    <t> 11.05.1982 20:52 </t>
  </si>
  <si>
    <t> BBS 60 </t>
  </si>
  <si>
    <t>2445107.436 </t>
  </si>
  <si>
    <t> 17.05.1982 22:27 </t>
  </si>
  <si>
    <t>2445145.444 </t>
  </si>
  <si>
    <t> 24.06.1982 22:39 </t>
  </si>
  <si>
    <t> BBS 61 </t>
  </si>
  <si>
    <t>2445169.683 </t>
  </si>
  <si>
    <t> 19.07.1982 04:23 </t>
  </si>
  <si>
    <t> E.Halbach </t>
  </si>
  <si>
    <t>2445170.797 </t>
  </si>
  <si>
    <t> 20.07.1982 07:07 </t>
  </si>
  <si>
    <t>2445172.436 </t>
  </si>
  <si>
    <t> 21.07.1982 22:27 </t>
  </si>
  <si>
    <t>2445172.438 </t>
  </si>
  <si>
    <t> 21.07.1982 22:30 </t>
  </si>
  <si>
    <t>2445172.444 </t>
  </si>
  <si>
    <t> 21.07.1982 22:39 </t>
  </si>
  <si>
    <t> K.Dolak </t>
  </si>
  <si>
    <t>2445172.445 </t>
  </si>
  <si>
    <t> 21.07.1982 22:40 </t>
  </si>
  <si>
    <t>2445183.454 </t>
  </si>
  <si>
    <t> 01.08.1982 22:53 </t>
  </si>
  <si>
    <t> BBS 62 </t>
  </si>
  <si>
    <t>2445193.365 </t>
  </si>
  <si>
    <t> 11.08.1982 20:45 </t>
  </si>
  <si>
    <t>2445225.314 </t>
  </si>
  <si>
    <t> 12.09.1982 19:32 </t>
  </si>
  <si>
    <t>2445231.366 </t>
  </si>
  <si>
    <t> 18.09.1982 20:47 </t>
  </si>
  <si>
    <t>2445231.381 </t>
  </si>
  <si>
    <t> 18.09.1982 21:08 </t>
  </si>
  <si>
    <t>2445241.290 </t>
  </si>
  <si>
    <t>JAVSO..46..184</t>
  </si>
  <si>
    <t>JAVSO..47..263</t>
  </si>
  <si>
    <t>JAVSO..48..256</t>
  </si>
  <si>
    <t>OEJV 0211</t>
  </si>
  <si>
    <t>VSB 067</t>
  </si>
  <si>
    <t>VSB 069</t>
  </si>
  <si>
    <t>RHN 2021</t>
  </si>
  <si>
    <t>IBVS 6244</t>
  </si>
  <si>
    <t> 28.09.1982 18:57 </t>
  </si>
  <si>
    <t>2445258.371 </t>
  </si>
  <si>
    <t> 15.10.1982 20:54 </t>
  </si>
  <si>
    <t> BBS 63 </t>
  </si>
  <si>
    <t>2445298.592 </t>
  </si>
  <si>
    <t> 25.11.1982 02:12 </t>
  </si>
  <si>
    <t>2445508.470 </t>
  </si>
  <si>
    <t> 22.06.1983 23:16 </t>
  </si>
  <si>
    <t> P.Svoboda </t>
  </si>
  <si>
    <t>2445518.374 </t>
  </si>
  <si>
    <t> 02.07.1983 20:58 </t>
  </si>
  <si>
    <t> BBS 67 </t>
  </si>
  <si>
    <t>2445521.702 </t>
  </si>
  <si>
    <t> 06.07.1983 04:50 </t>
  </si>
  <si>
    <t>2445530.492 </t>
  </si>
  <si>
    <t> 14.07.1983 23:48 </t>
  </si>
  <si>
    <t>2445559.705 </t>
  </si>
  <si>
    <t> 13.08.1983 04:55 </t>
  </si>
  <si>
    <t> BBS 68 </t>
  </si>
  <si>
    <t>2445561.364 </t>
  </si>
  <si>
    <t> 14.08.1983 20:44 </t>
  </si>
  <si>
    <t>BAVM 38 </t>
  </si>
  <si>
    <t>2445562.450 </t>
  </si>
  <si>
    <t> 15.08.1983 22:48 </t>
  </si>
  <si>
    <t>2445562.464 </t>
  </si>
  <si>
    <t> 15.08.1983 23:08 </t>
  </si>
  <si>
    <t>2445567.421 </t>
  </si>
  <si>
    <t> 20.08.1983 22:06 </t>
  </si>
  <si>
    <t>2445568.528 </t>
  </si>
  <si>
    <t> 22.08.1983 00:40 </t>
  </si>
  <si>
    <t>2445572.385 </t>
  </si>
  <si>
    <t> 25.08.1983 21:14 </t>
  </si>
  <si>
    <t>2445575.677 </t>
  </si>
  <si>
    <t> 29.08.1983 04:14 </t>
  </si>
  <si>
    <t>2445577.333 </t>
  </si>
  <si>
    <t> 30.08.1983 19:59 </t>
  </si>
  <si>
    <t>2445578.435 </t>
  </si>
  <si>
    <t> 31.08.1983 22:26 </t>
  </si>
  <si>
    <t>2445588.358 </t>
  </si>
  <si>
    <t> 10.09.1983 20:35 </t>
  </si>
  <si>
    <t>2445588.622 </t>
  </si>
  <si>
    <t> 11.09.1983 02:55 </t>
  </si>
  <si>
    <t> BBS 69 </t>
  </si>
  <si>
    <t>2445591.666 </t>
  </si>
  <si>
    <t> 14.09.1983 03:59 </t>
  </si>
  <si>
    <t>2445604.314 </t>
  </si>
  <si>
    <t> 26.09.1983 19:32 </t>
  </si>
  <si>
    <t>2445604.324 </t>
  </si>
  <si>
    <t> 26.09.1983 19:46 </t>
  </si>
  <si>
    <t>2445647.289 </t>
  </si>
  <si>
    <t> 08.11.1983 18:56 </t>
  </si>
  <si>
    <t>2445805.383 </t>
  </si>
  <si>
    <t> 14.04.1984 21:11 </t>
  </si>
  <si>
    <t> BBS 71 </t>
  </si>
  <si>
    <t>2445805.401 </t>
  </si>
  <si>
    <t> 14.04.1984 21:37 </t>
  </si>
  <si>
    <t> M.Kohl </t>
  </si>
  <si>
    <t> BBS 72 </t>
  </si>
  <si>
    <t>2445810.369 </t>
  </si>
  <si>
    <t> 19.04.1984 20:51 </t>
  </si>
  <si>
    <t> 0.024 </t>
  </si>
  <si>
    <t>2445814.488 </t>
  </si>
  <si>
    <t> 23.04.1984 23:42 </t>
  </si>
  <si>
    <t>2445854.421 </t>
  </si>
  <si>
    <t> 02.06.1984 22:06 </t>
  </si>
  <si>
    <t> T.Cervinka </t>
  </si>
  <si>
    <t> BRNO 27 </t>
  </si>
  <si>
    <t>2445856.622 </t>
  </si>
  <si>
    <t> 05.06.1984 02:55 </t>
  </si>
  <si>
    <t> BBS 73 </t>
  </si>
  <si>
    <t>2445870.395 </t>
  </si>
  <si>
    <t> 18.06.1984 21:28 </t>
  </si>
  <si>
    <t>2445870.408 </t>
  </si>
  <si>
    <t> 18.06.1984 21:47 </t>
  </si>
  <si>
    <t>2445892.429 </t>
  </si>
  <si>
    <t> 10.07.1984 22:17 </t>
  </si>
  <si>
    <t>2445892.431 </t>
  </si>
  <si>
    <t> 10.07.1984 22:20 </t>
  </si>
  <si>
    <t>2445892.432 </t>
  </si>
  <si>
    <t> 10.07.1984 22:22 </t>
  </si>
  <si>
    <t>2445895.741 </t>
  </si>
  <si>
    <t> 14.07.1984 05:47 </t>
  </si>
  <si>
    <t> D.Williams </t>
  </si>
  <si>
    <t>2445899.581 </t>
  </si>
  <si>
    <t> 18.07.1984 01:56 </t>
  </si>
  <si>
    <t>2445900.705 </t>
  </si>
  <si>
    <t> 19.07.1984 04:55 </t>
  </si>
  <si>
    <t>2445903.457 </t>
  </si>
  <si>
    <t> 21.07.1984 22:58 </t>
  </si>
  <si>
    <t>2445911.724 </t>
  </si>
  <si>
    <t> 30.07.1984 05:22 </t>
  </si>
  <si>
    <t> 0.018 </t>
  </si>
  <si>
    <t>2445913.639 </t>
  </si>
  <si>
    <t> 01.08.1984 03:20 </t>
  </si>
  <si>
    <t>2445935.403 </t>
  </si>
  <si>
    <t> 22.08.1984 21:40 </t>
  </si>
  <si>
    <t>2445959.651 </t>
  </si>
  <si>
    <t> 16.09.1984 03:37 </t>
  </si>
  <si>
    <t>2445974.512 </t>
  </si>
  <si>
    <t> 01.10.1984 00:17 </t>
  </si>
  <si>
    <t> BBS 74 </t>
  </si>
  <si>
    <t>2445988.282 </t>
  </si>
  <si>
    <t> 14.10.1984 18:46 </t>
  </si>
  <si>
    <t>2446005.364 </t>
  </si>
  <si>
    <t> 31.10.1984 20:44 </t>
  </si>
  <si>
    <t>2446015.278 </t>
  </si>
  <si>
    <t> 10.11.1984 18:40 </t>
  </si>
  <si>
    <t>2446024.644 </t>
  </si>
  <si>
    <t> 20.11.1984 03:27 </t>
  </si>
  <si>
    <t>2446029.607 </t>
  </si>
  <si>
    <t> 25.11.1984 02:34 </t>
  </si>
  <si>
    <t>2446036.214 </t>
  </si>
  <si>
    <t> 01.12.1984 17:08 </t>
  </si>
  <si>
    <t> BBS 75 </t>
  </si>
  <si>
    <t>2446150.784 </t>
  </si>
  <si>
    <t> 26.03.1985 06:48 </t>
  </si>
  <si>
    <t>2446174.485 </t>
  </si>
  <si>
    <t> 18.04.1985 23:38 </t>
  </si>
  <si>
    <t> BBS 76 </t>
  </si>
  <si>
    <t>2446176.690 </t>
  </si>
  <si>
    <t> 21.04.1985 04:33 </t>
  </si>
  <si>
    <t>2446203.678 </t>
  </si>
  <si>
    <t> 18.05.1985 04:16 </t>
  </si>
  <si>
    <t>2446217.451 </t>
  </si>
  <si>
    <t> 31.05.1985 22:49 </t>
  </si>
  <si>
    <t>2446225.712 </t>
  </si>
  <si>
    <t> 09.06.1985 05:05 </t>
  </si>
  <si>
    <t>2446228.468 </t>
  </si>
  <si>
    <t> 11.06.1985 23:13 </t>
  </si>
  <si>
    <t> BBS 77 </t>
  </si>
  <si>
    <t>2446246.650 </t>
  </si>
  <si>
    <t> 30.06.1985 03:36 </t>
  </si>
  <si>
    <t>2446249.403 </t>
  </si>
  <si>
    <t> 02.07.1985 21:40 </t>
  </si>
  <si>
    <t>2446260.410 </t>
  </si>
  <si>
    <t> 13.07.1985 21:50 </t>
  </si>
  <si>
    <t>2446266.468 </t>
  </si>
  <si>
    <t> 19.07.1985 23:13 </t>
  </si>
  <si>
    <t> R.Pleskac </t>
  </si>
  <si>
    <t>2446266.473 </t>
  </si>
  <si>
    <t> 19.07.1985 23:21 </t>
  </si>
  <si>
    <t>2446266.481 </t>
  </si>
  <si>
    <t> 19.07.1985 23:32 </t>
  </si>
  <si>
    <t> M.Lenz </t>
  </si>
  <si>
    <t>2446266.483 </t>
  </si>
  <si>
    <t> 19.07.1985 23:35 </t>
  </si>
  <si>
    <t>2446271.429 </t>
  </si>
  <si>
    <t> 24.07.1985 22:17 </t>
  </si>
  <si>
    <t> BBS 78 </t>
  </si>
  <si>
    <t>2446271.442 </t>
  </si>
  <si>
    <t> 24.07.1985 22:36 </t>
  </si>
  <si>
    <t>2446271.444 </t>
  </si>
  <si>
    <t> 24.07.1985 22:39 </t>
  </si>
  <si>
    <t>2446273.642 </t>
  </si>
  <si>
    <t> 27.07.1985 03:24 </t>
  </si>
  <si>
    <t>2446298.433 </t>
  </si>
  <si>
    <t> 20.08.1985 22:23 </t>
  </si>
  <si>
    <t>2446308.348 </t>
  </si>
  <si>
    <t> 30.08.1985 20:21 </t>
  </si>
  <si>
    <t>2446319.354 </t>
  </si>
  <si>
    <t> 10.09.1985 20:29 </t>
  </si>
  <si>
    <t>2446325.419 </t>
  </si>
  <si>
    <t> 16.09.1985 22:03 </t>
  </si>
  <si>
    <t>2446325.426 </t>
  </si>
  <si>
    <t> 16.09.1985 22:13 </t>
  </si>
  <si>
    <t>2446335.331 </t>
  </si>
  <si>
    <t> 26.09.1985 19:56 </t>
  </si>
  <si>
    <t>2446341.397 </t>
  </si>
  <si>
    <t> 02.10.1985 21:31 </t>
  </si>
  <si>
    <t>2446372.250 </t>
  </si>
  <si>
    <t> 02.11.1985 18:00 </t>
  </si>
  <si>
    <t> BBS 79 </t>
  </si>
  <si>
    <t>2446547.420 </t>
  </si>
  <si>
    <t> 26.04.1986 22:04 </t>
  </si>
  <si>
    <t> BBS 80 </t>
  </si>
  <si>
    <t>2446552.374 </t>
  </si>
  <si>
    <t> 01.05.1986 20:58 </t>
  </si>
  <si>
    <t>2446553.482 </t>
  </si>
  <si>
    <t> 02.05.1986 23:34 </t>
  </si>
  <si>
    <t> BRNO 28 </t>
  </si>
  <si>
    <t>2446560.642 </t>
  </si>
  <si>
    <t> 10.05.1986 03:24 </t>
  </si>
  <si>
    <t>2446563.402 </t>
  </si>
  <si>
    <t> 12.05.1986 21:38 </t>
  </si>
  <si>
    <t>2446568.907 </t>
  </si>
  <si>
    <t> 18.05.1986 09:46 </t>
  </si>
  <si>
    <t> P.Atwood </t>
  </si>
  <si>
    <t>2446606.368 </t>
  </si>
  <si>
    <t> 24.06.1986 20:49 </t>
  </si>
  <si>
    <t>2446701.675 </t>
  </si>
  <si>
    <t> 28.09.1986 04:12 </t>
  </si>
  <si>
    <t>2446703.311 </t>
  </si>
  <si>
    <t> 29.09.1986 19:27 </t>
  </si>
  <si>
    <t> BBS 81 </t>
  </si>
  <si>
    <t>2446708.282 </t>
  </si>
  <si>
    <t> 04.10.1986 18:46 </t>
  </si>
  <si>
    <t>2446708.285 </t>
  </si>
  <si>
    <t> 04.10.1986 18:50 </t>
  </si>
  <si>
    <t> BBS 82 </t>
  </si>
  <si>
    <t>2446714.332 </t>
  </si>
  <si>
    <t> 10.10.1986 19:58 </t>
  </si>
  <si>
    <t>2446722.602 </t>
  </si>
  <si>
    <t> 19.10.1986 02:26 </t>
  </si>
  <si>
    <t>2446744.639 </t>
  </si>
  <si>
    <t> 10.11.1986 03:20 </t>
  </si>
  <si>
    <t>2446909.348 </t>
  </si>
  <si>
    <t> 23.04.1987 20:21 </t>
  </si>
  <si>
    <t> E.Blättler </t>
  </si>
  <si>
    <t> BBS 84 </t>
  </si>
  <si>
    <t>2446945.707 </t>
  </si>
  <si>
    <t> 30.05.1987 04:58 </t>
  </si>
  <si>
    <t>2446963.338 </t>
  </si>
  <si>
    <t> 16.06.1987 20:06 </t>
  </si>
  <si>
    <t> G.Mavrofridis </t>
  </si>
  <si>
    <t>2446975.459 </t>
  </si>
  <si>
    <t> 28.06.1987 23:00 </t>
  </si>
  <si>
    <t>2446975.465 </t>
  </si>
  <si>
    <t> 28.06.1987 23:09 </t>
  </si>
  <si>
    <t> 0.021 </t>
  </si>
  <si>
    <t> J.Csipes </t>
  </si>
  <si>
    <t> BRNO 30 </t>
  </si>
  <si>
    <t>2446997.479 </t>
  </si>
  <si>
    <t> 20.07.1987 23:29 </t>
  </si>
  <si>
    <t> P.Lutcha </t>
  </si>
  <si>
    <t>2446997.483 </t>
  </si>
  <si>
    <t> 20.07.1987 23:35 </t>
  </si>
  <si>
    <t> J.Tomcala </t>
  </si>
  <si>
    <t>2446997.485 </t>
  </si>
  <si>
    <t> 20.07.1987 23:38 </t>
  </si>
  <si>
    <t> A.Dedoch </t>
  </si>
  <si>
    <t>2446997.486 </t>
  </si>
  <si>
    <t> 20.07.1987 23:39 </t>
  </si>
  <si>
    <t> D.Hanzl </t>
  </si>
  <si>
    <t>2446997.490 </t>
  </si>
  <si>
    <t> 20.07.1987 23:45 </t>
  </si>
  <si>
    <t> M.Meszarosova </t>
  </si>
  <si>
    <t>2446997.495 </t>
  </si>
  <si>
    <t> 20.07.1987 23:52 </t>
  </si>
  <si>
    <t> J.Vavrincova </t>
  </si>
  <si>
    <t>2447001.337 </t>
  </si>
  <si>
    <t> 24.07.1987 20:05 </t>
  </si>
  <si>
    <t> BBS 86 </t>
  </si>
  <si>
    <t>2447002.433 </t>
  </si>
  <si>
    <t> 25.07.1987 22:23 </t>
  </si>
  <si>
    <t>2447029.434 </t>
  </si>
  <si>
    <t> 21.08.1987 22:24 </t>
  </si>
  <si>
    <t> BBS 85 </t>
  </si>
  <si>
    <t>2447029.444 </t>
  </si>
  <si>
    <t> 21.08.1987 22:39 </t>
  </si>
  <si>
    <t>2447029.447 </t>
  </si>
  <si>
    <t> 21.08.1987 22:43 </t>
  </si>
  <si>
    <t>2447030.548 </t>
  </si>
  <si>
    <t> 23.08.1987 01:09 </t>
  </si>
  <si>
    <t>2447030.551 </t>
  </si>
  <si>
    <t> 23.08.1987 01:13 </t>
  </si>
  <si>
    <t> P.Adamek </t>
  </si>
  <si>
    <t> R.Santler </t>
  </si>
  <si>
    <t>2447039.354 </t>
  </si>
  <si>
    <t> 31.08.1987 20:29 </t>
  </si>
  <si>
    <t>2447039.359 </t>
  </si>
  <si>
    <t> 31.08.1987 20:36 </t>
  </si>
  <si>
    <t>2447050.374 </t>
  </si>
  <si>
    <t> 11.09.1987 20:58 </t>
  </si>
  <si>
    <t>2447054.787 </t>
  </si>
  <si>
    <t> 16.09.1987 06:53 </t>
  </si>
  <si>
    <t>2447055.328 </t>
  </si>
  <si>
    <t> 16.09.1987 19:52 </t>
  </si>
  <si>
    <t>2447060.289 </t>
  </si>
  <si>
    <t> 21.09.1987 18:56 </t>
  </si>
  <si>
    <t>2447061.401 </t>
  </si>
  <si>
    <t> 22.09.1987 21:37 </t>
  </si>
  <si>
    <t>2447063.599 </t>
  </si>
  <si>
    <t> 25.09.1987 02:22 </t>
  </si>
  <si>
    <t>2447067.451 </t>
  </si>
  <si>
    <t> 28.09.1987 22:49 </t>
  </si>
  <si>
    <t>2447099.389 </t>
  </si>
  <si>
    <t> 30.10.1987 21:20 </t>
  </si>
  <si>
    <t> F.Hroch </t>
  </si>
  <si>
    <t>2447109.323 </t>
  </si>
  <si>
    <t> 09.11.1987 19:45 </t>
  </si>
  <si>
    <t> BBS 87 </t>
  </si>
  <si>
    <t>2447125.301 </t>
  </si>
  <si>
    <t> 25.11.1987 19:13 </t>
  </si>
  <si>
    <t>2447141.267 </t>
  </si>
  <si>
    <t> 11.12.1987 18:24 </t>
  </si>
  <si>
    <t>2447289.457 </t>
  </si>
  <si>
    <t> 07.05.1988 22:58 </t>
  </si>
  <si>
    <t>2447337.377 </t>
  </si>
  <si>
    <t> 24.06.1988 21:02 </t>
  </si>
  <si>
    <t> BBS 89 </t>
  </si>
  <si>
    <t>2447364.382 </t>
  </si>
  <si>
    <t> 21.07.1988 21:10 </t>
  </si>
  <si>
    <t>2447375.382 </t>
  </si>
  <si>
    <t> 01.08.1988 21:10 </t>
  </si>
  <si>
    <t>2447380.347 </t>
  </si>
  <si>
    <t> 06.08.1988 20:19 </t>
  </si>
  <si>
    <t>2447380.356 </t>
  </si>
  <si>
    <t> 06.08.1988 20:32 </t>
  </si>
  <si>
    <t>2447392.463 </t>
  </si>
  <si>
    <t> 18.08.1988 23:06 </t>
  </si>
  <si>
    <t>2447397.425 </t>
  </si>
  <si>
    <t> 23.08.1988 22:12 </t>
  </si>
  <si>
    <t>2447407.349 </t>
  </si>
  <si>
    <t> 02.09.1988 20:22 </t>
  </si>
  <si>
    <t>2447412.307 </t>
  </si>
  <si>
    <t> 07.09.1988 19:22 </t>
  </si>
  <si>
    <t>2447418.370 </t>
  </si>
  <si>
    <t> 13.09.1988 20:52 </t>
  </si>
  <si>
    <t>2447450.299 </t>
  </si>
  <si>
    <t> 15.10.1988 19:10 </t>
  </si>
  <si>
    <t> BBS 90 </t>
  </si>
  <si>
    <t>2447456.369 </t>
  </si>
  <si>
    <t> 21.10.1988 20:51 </t>
  </si>
  <si>
    <t>2447466.296 </t>
  </si>
  <si>
    <t> 31.10.1988 19:06 </t>
  </si>
  <si>
    <t>2447471.234 </t>
  </si>
  <si>
    <t> 05.11.1988 17:36 </t>
  </si>
  <si>
    <t>2447471.240 </t>
  </si>
  <si>
    <t> 05.11.1988 17:45 </t>
  </si>
  <si>
    <t> R.Krejci </t>
  </si>
  <si>
    <t>2447477.284 </t>
  </si>
  <si>
    <t> 11.11.1988 18:48 </t>
  </si>
  <si>
    <t>2447567.6465 </t>
  </si>
  <si>
    <t> 10.02.1989 03:30 </t>
  </si>
  <si>
    <t> 0.0136 </t>
  </si>
  <si>
    <t> J.Kreiner et al. </t>
  </si>
  <si>
    <t>2447676.720 </t>
  </si>
  <si>
    <t> 30.05.1989 05:16 </t>
  </si>
  <si>
    <t>2447695.453 </t>
  </si>
  <si>
    <t> 17.06.1989 22:52 </t>
  </si>
  <si>
    <t> BBS 92 </t>
  </si>
  <si>
    <t>2447727.401 </t>
  </si>
  <si>
    <t> 19.07.1989 21:37 </t>
  </si>
  <si>
    <t>2447749.439 </t>
  </si>
  <si>
    <t> 10.08.1989 22:32 </t>
  </si>
  <si>
    <t> M.Vrastak </t>
  </si>
  <si>
    <t>2447771.490 </t>
  </si>
  <si>
    <t> 01.09.1989 23:45 </t>
  </si>
  <si>
    <t> 0.034 </t>
  </si>
  <si>
    <t> R.Polloczek </t>
  </si>
  <si>
    <t>2447775.311 </t>
  </si>
  <si>
    <t> 05.09.1989 19:27 </t>
  </si>
  <si>
    <t> BBS 93 </t>
  </si>
  <si>
    <t>2447775.328 </t>
  </si>
  <si>
    <t> 05.09.1989 19:52 </t>
  </si>
  <si>
    <t>2447794.620 </t>
  </si>
  <si>
    <t> 25.09.1989 02:52 </t>
  </si>
  <si>
    <t> 0.027 </t>
  </si>
  <si>
    <t>2447818.298 </t>
  </si>
  <si>
    <t> 18.10.1989 19:09 </t>
  </si>
  <si>
    <t>2448006.685 </t>
  </si>
  <si>
    <t> 25.04.1990 04:26 </t>
  </si>
  <si>
    <t>2448041.408 </t>
  </si>
  <si>
    <t> 29.05.1990 21:47 </t>
  </si>
  <si>
    <t> BBS 95 </t>
  </si>
  <si>
    <t>2448044.432 </t>
  </si>
  <si>
    <t> 01.06.1990 22:22 </t>
  </si>
  <si>
    <t>2448085.468 </t>
  </si>
  <si>
    <t> 12.07.1990 23:13 </t>
  </si>
  <si>
    <t> BBS 96 </t>
  </si>
  <si>
    <t>2448085.478 </t>
  </si>
  <si>
    <t> 12.07.1990 23:28 </t>
  </si>
  <si>
    <t> L.Sedlak </t>
  </si>
  <si>
    <t> BRNO 31 </t>
  </si>
  <si>
    <t>2448101.4465 </t>
  </si>
  <si>
    <t> 28.07.1990 22:42 </t>
  </si>
  <si>
    <t> 0.0169 </t>
  </si>
  <si>
    <t>2448106.404 </t>
  </si>
  <si>
    <t> 02.08.1990 21:41 </t>
  </si>
  <si>
    <t>2448117.4220 </t>
  </si>
  <si>
    <t> 13.08.1990 22:07 </t>
  </si>
  <si>
    <t> 0.0171 </t>
  </si>
  <si>
    <t>G</t>
  </si>
  <si>
    <t>2448117.4221 </t>
  </si>
  <si>
    <t> 0.0172 </t>
  </si>
  <si>
    <t>2448120.4520 </t>
  </si>
  <si>
    <t> 16.08.1990 22:50 </t>
  </si>
  <si>
    <t> 0.0173 </t>
  </si>
  <si>
    <t>2448120.4555 </t>
  </si>
  <si>
    <t> 16.08.1990 22:55 </t>
  </si>
  <si>
    <t> 0.0208 </t>
  </si>
  <si>
    <t>2448143.326 </t>
  </si>
  <si>
    <t> 08.09.1990 19:49 </t>
  </si>
  <si>
    <t> 0.030 </t>
  </si>
  <si>
    <t>2448170.302 </t>
  </si>
  <si>
    <t> 05.10.1990 19:14 </t>
  </si>
  <si>
    <t>2448208.321 </t>
  </si>
  <si>
    <t> 12.11.1990 19:42 </t>
  </si>
  <si>
    <t> BBS 97 </t>
  </si>
  <si>
    <t>2448331.718 </t>
  </si>
  <si>
    <t> 16.03.1991 05:13 </t>
  </si>
  <si>
    <t>2448404.431 </t>
  </si>
  <si>
    <t> 27.05.1991 22:20 </t>
  </si>
  <si>
    <t> BBS 98 </t>
  </si>
  <si>
    <t>2448413.791 </t>
  </si>
  <si>
    <t> 06.06.1991 06:59 </t>
  </si>
  <si>
    <t>2448442.442 </t>
  </si>
  <si>
    <t> 04.07.1991 22:36 </t>
  </si>
  <si>
    <t>2448447.399 </t>
  </si>
  <si>
    <t> 09.07.1991 21:34 </t>
  </si>
  <si>
    <t>2448474.390 </t>
  </si>
  <si>
    <t> 05.08.1991 21:21 </t>
  </si>
  <si>
    <t>2448490.364 </t>
  </si>
  <si>
    <t> 21.08.1991 20:44 </t>
  </si>
  <si>
    <t>2448506.350 </t>
  </si>
  <si>
    <t> 06.09.1991 20:24 </t>
  </si>
  <si>
    <t> BBS 99 </t>
  </si>
  <si>
    <t>2448530.586 </t>
  </si>
  <si>
    <t> 01.10.1991 02:03 </t>
  </si>
  <si>
    <t> 0.026 </t>
  </si>
  <si>
    <t>2448533.344 </t>
  </si>
  <si>
    <t> 03.10.1991 20:15 </t>
  </si>
  <si>
    <t>2448568.602 </t>
  </si>
  <si>
    <t> 08.11.1991 02:26 </t>
  </si>
  <si>
    <t> 0.031 </t>
  </si>
  <si>
    <t>2448761.395 </t>
  </si>
  <si>
    <t> 18.05.1992 21:28 </t>
  </si>
  <si>
    <t> BBS 101 </t>
  </si>
  <si>
    <t>2448783.430 </t>
  </si>
  <si>
    <t> 09.06.1992 22:19 </t>
  </si>
  <si>
    <t>2448788.397 </t>
  </si>
  <si>
    <t> 14.06.1992 21:31 </t>
  </si>
  <si>
    <t>2448827.491 </t>
  </si>
  <si>
    <t> 23.07.1992 23:47 </t>
  </si>
  <si>
    <t> M.Tichy </t>
  </si>
  <si>
    <t>2448827.497 </t>
  </si>
  <si>
    <t> 23.07.1992 23:55 </t>
  </si>
  <si>
    <t> P.Hajek </t>
  </si>
  <si>
    <t>2448827.513 </t>
  </si>
  <si>
    <t> 24.07.1992 00:18 </t>
  </si>
  <si>
    <t> 0.032 </t>
  </si>
  <si>
    <t> P.Stepan </t>
  </si>
  <si>
    <t>2448835.781 </t>
  </si>
  <si>
    <t> 01.08.1992 06:44 </t>
  </si>
  <si>
    <t> 0.037 </t>
  </si>
  <si>
    <t>2448837.423 </t>
  </si>
  <si>
    <t> 02.08.1992 22:09 </t>
  </si>
  <si>
    <t> BBS 102 </t>
  </si>
  <si>
    <t>2448866.615 </t>
  </si>
  <si>
    <t> 01.09.1992 02:45 </t>
  </si>
  <si>
    <t> AOEB 5 </t>
  </si>
  <si>
    <t>2448890.304 </t>
  </si>
  <si>
    <t> 24.09.1992 19:17 </t>
  </si>
  <si>
    <t>2448893.611 </t>
  </si>
  <si>
    <t> 28.09.1992 02:39 </t>
  </si>
  <si>
    <t>2448893.615 </t>
  </si>
  <si>
    <t> 28.09.1992 02:45 </t>
  </si>
  <si>
    <t>2449157.483 </t>
  </si>
  <si>
    <t> 18.06.1993 23:35 </t>
  </si>
  <si>
    <t> BBS 104 </t>
  </si>
  <si>
    <t>2449216.423 </t>
  </si>
  <si>
    <t> 16.08.1993 22:09 </t>
  </si>
  <si>
    <t> BBS 105 </t>
  </si>
  <si>
    <t>2449232.398 </t>
  </si>
  <si>
    <t> 01.09.1993 21:33 </t>
  </si>
  <si>
    <t>2449282.532 </t>
  </si>
  <si>
    <t> 22.10.1993 00:46 </t>
  </si>
  <si>
    <t>2449318.330 </t>
  </si>
  <si>
    <t> 26.11.1993 19:55 </t>
  </si>
  <si>
    <t> BBS 106 </t>
  </si>
  <si>
    <t>2449480.851 </t>
  </si>
  <si>
    <t> 08.05.1994 08:25 </t>
  </si>
  <si>
    <t> 0.033 </t>
  </si>
  <si>
    <t>2449500.674 </t>
  </si>
  <si>
    <t> 28.05.1994 04:10 </t>
  </si>
  <si>
    <t>2449519.405 </t>
  </si>
  <si>
    <t> 15.06.1994 21:43 </t>
  </si>
  <si>
    <t> BBS 107 </t>
  </si>
  <si>
    <t>2449530.424 </t>
  </si>
  <si>
    <t> 26.06.1994 22:10 </t>
  </si>
  <si>
    <t>2449546.405 </t>
  </si>
  <si>
    <t> 12.07.1994 21:43 </t>
  </si>
  <si>
    <t>2449568.433 </t>
  </si>
  <si>
    <t> 03.08.1994 22:23 </t>
  </si>
  <si>
    <t>2449586.617 </t>
  </si>
  <si>
    <t> 22.08.1994 02:48 </t>
  </si>
  <si>
    <t>2449600.3936 </t>
  </si>
  <si>
    <t> 04.09.1994 21:26 </t>
  </si>
  <si>
    <t> 0.0364 </t>
  </si>
  <si>
    <t> BRNO 32 </t>
  </si>
  <si>
    <t>2449605.344 </t>
  </si>
  <si>
    <t> 09.09.1994 20:15 </t>
  </si>
  <si>
    <t>2449606.4394 </t>
  </si>
  <si>
    <t> 10.09.1994 22:32 </t>
  </si>
  <si>
    <t> 0.0226 </t>
  </si>
  <si>
    <t>2449624.627 </t>
  </si>
  <si>
    <t> 29.09.1994 03:02 </t>
  </si>
  <si>
    <t>2449844.430 </t>
  </si>
  <si>
    <t> 06.05.1995 22:19 </t>
  </si>
  <si>
    <t> 0.036 </t>
  </si>
  <si>
    <t> BBS 109 </t>
  </si>
  <si>
    <t>2449868.656 </t>
  </si>
  <si>
    <t> 31.05.1995 03:44 </t>
  </si>
  <si>
    <t>2449898.422 </t>
  </si>
  <si>
    <t> 29.06.1995 22:07 </t>
  </si>
  <si>
    <t> 0.042 </t>
  </si>
  <si>
    <t>2449920.442 </t>
  </si>
  <si>
    <t> 21.07.1995 22:36 </t>
  </si>
  <si>
    <t> BBS 110 </t>
  </si>
  <si>
    <t>2449925.4279 </t>
  </si>
  <si>
    <t> 26.07.1995 22:16 </t>
  </si>
  <si>
    <t> 0.0552 </t>
  </si>
  <si>
    <t>2449947.435 </t>
  </si>
  <si>
    <t> 17.08.1995 22:26 </t>
  </si>
  <si>
    <t>2449952.4097 </t>
  </si>
  <si>
    <t> 22.08.1995 21:49 </t>
  </si>
  <si>
    <t> 0.0442 </t>
  </si>
  <si>
    <t> J.Minar </t>
  </si>
  <si>
    <t>2449955.702 </t>
  </si>
  <si>
    <t> 26.08.1995 04:50 </t>
  </si>
  <si>
    <t>2449992.614 </t>
  </si>
  <si>
    <t> 02.10.1995 02:44 </t>
  </si>
  <si>
    <t> 0.035 </t>
  </si>
  <si>
    <t>2449995.373 </t>
  </si>
  <si>
    <t> 04.10.1995 20:57 </t>
  </si>
  <si>
    <t> 0.039 </t>
  </si>
  <si>
    <t>2450043.290 </t>
  </si>
  <si>
    <t> 21.11.1995 18:57 </t>
  </si>
  <si>
    <t> BBS 111 </t>
  </si>
  <si>
    <t>2450234.442 </t>
  </si>
  <si>
    <t> 30.05.1996 22:36 </t>
  </si>
  <si>
    <t> BBS 112 </t>
  </si>
  <si>
    <t>2450304.4084 </t>
  </si>
  <si>
    <t> 08.08.1996 21:48 </t>
  </si>
  <si>
    <t> 0.0345 </t>
  </si>
  <si>
    <t>2450315.415 </t>
  </si>
  <si>
    <t> 19.08.1996 21:57 </t>
  </si>
  <si>
    <t> BBS 113 </t>
  </si>
  <si>
    <t>2450331.400 </t>
  </si>
  <si>
    <t> 04.09.1996 21:36 </t>
  </si>
  <si>
    <t>2450344.622 </t>
  </si>
  <si>
    <t> 18.09.1996 02:55 </t>
  </si>
  <si>
    <t>2450352.331 </t>
  </si>
  <si>
    <t> 25.09.1996 19:56 </t>
  </si>
  <si>
    <t>2450376.572 </t>
  </si>
  <si>
    <t> 20.10.1996 01:43 </t>
  </si>
  <si>
    <t>2450387.581 </t>
  </si>
  <si>
    <t> 31.10.1996 01:56 </t>
  </si>
  <si>
    <t>2450545.688 </t>
  </si>
  <si>
    <t> 07.04.1997 04:30 </t>
  </si>
  <si>
    <t>2450572.686 </t>
  </si>
  <si>
    <t> 04.05.1997 04:27 </t>
  </si>
  <si>
    <t>2450577.631 </t>
  </si>
  <si>
    <t> 09.05.1997 03:08 </t>
  </si>
  <si>
    <t>2450578.752 </t>
  </si>
  <si>
    <t> 10.05.1997 06:02 </t>
  </si>
  <si>
    <t> 0.043 </t>
  </si>
  <si>
    <t>2450645.400 </t>
  </si>
  <si>
    <t> 15.07.1997 21:36 </t>
  </si>
  <si>
    <t> BBS 115 </t>
  </si>
  <si>
    <t>2450662.4445 </t>
  </si>
  <si>
    <t> 01.08.1997 22:40 </t>
  </si>
  <si>
    <t> 0.0026 </t>
  </si>
  <si>
    <t> S.Macuchova </t>
  </si>
  <si>
    <t>2450662.4598 </t>
  </si>
  <si>
    <t> 01.08.1997 23:02 </t>
  </si>
  <si>
    <t> 0.0179 </t>
  </si>
  <si>
    <t> M.Netolicky </t>
  </si>
  <si>
    <t>2450662.4744 </t>
  </si>
  <si>
    <t> 01.08.1997 23:23 </t>
  </si>
  <si>
    <t> 0.0325 </t>
  </si>
  <si>
    <t> O.Bracek </t>
  </si>
  <si>
    <t>2450662.4793 </t>
  </si>
  <si>
    <t> 01.08.1997 23:30 </t>
  </si>
  <si>
    <t> 0.0374 </t>
  </si>
  <si>
    <t> J.Gozdal </t>
  </si>
  <si>
    <t>2450672.383 </t>
  </si>
  <si>
    <t> 11.08.1997 21:11 </t>
  </si>
  <si>
    <t>2450688.364 </t>
  </si>
  <si>
    <t> 27.08.1997 20:44 </t>
  </si>
  <si>
    <t>2450699.380 </t>
  </si>
  <si>
    <t> 07.09.1997 21:07 </t>
  </si>
  <si>
    <t> BBS 116 </t>
  </si>
  <si>
    <t>2450715.354 </t>
  </si>
  <si>
    <t> 23.09.1997 20:29 </t>
  </si>
  <si>
    <t>2450731.336 </t>
  </si>
  <si>
    <t> 09.10.1997 20:03 </t>
  </si>
  <si>
    <t>2450771.550 </t>
  </si>
  <si>
    <t> 19.11.1997 01:12 </t>
  </si>
  <si>
    <t>2450951.684 </t>
  </si>
  <si>
    <t> 18.05.1998 04:24 </t>
  </si>
  <si>
    <t>2451012.833 </t>
  </si>
  <si>
    <t> 18.07.1998 07:59 </t>
  </si>
  <si>
    <t>2451027.705 </t>
  </si>
  <si>
    <t> 02.08.1998 04:55 </t>
  </si>
  <si>
    <t>2451027.711 </t>
  </si>
  <si>
    <t> 02.08.1998 05:03 </t>
  </si>
  <si>
    <t> 0.040 </t>
  </si>
  <si>
    <t>2451076.726 </t>
  </si>
  <si>
    <t> 20.09.1998 05:25 </t>
  </si>
  <si>
    <t>2451097.662 </t>
  </si>
  <si>
    <t> 11.10.1998 03:53 </t>
  </si>
  <si>
    <t>2451319.664 </t>
  </si>
  <si>
    <t> 21.05.1999 03:56 </t>
  </si>
  <si>
    <t>2451322.4248 </t>
  </si>
  <si>
    <t> 23.05.1999 22:11 </t>
  </si>
  <si>
    <t> 0.0361 </t>
  </si>
  <si>
    <t> P.Sobotka </t>
  </si>
  <si>
    <t>2451322.4318 </t>
  </si>
  <si>
    <t> 23.05.1999 22:21 </t>
  </si>
  <si>
    <t> 0.0431 </t>
  </si>
  <si>
    <t>2451400.654 </t>
  </si>
  <si>
    <t> 10.08.1999 03:41 </t>
  </si>
  <si>
    <t> 0.041 </t>
  </si>
  <si>
    <t> AOEB 8 </t>
  </si>
  <si>
    <t>2451406.709 </t>
  </si>
  <si>
    <t> 16.08.1999 05:00 </t>
  </si>
  <si>
    <t>2451407.806 </t>
  </si>
  <si>
    <t> 17.08.1999 07:20 </t>
  </si>
  <si>
    <t>2451411.663 </t>
  </si>
  <si>
    <t> 21.08.1999 03:54 </t>
  </si>
  <si>
    <t>2451427.638 </t>
  </si>
  <si>
    <t> 06.09.1999 03:18 </t>
  </si>
  <si>
    <t>2451430.403 </t>
  </si>
  <si>
    <t> 08.09.1999 21:40 </t>
  </si>
  <si>
    <t> BBS 122 </t>
  </si>
  <si>
    <t>2451435.357 </t>
  </si>
  <si>
    <t> 13.09.1999 20:34 </t>
  </si>
  <si>
    <t>2451438.658 </t>
  </si>
  <si>
    <t> 17.09.1999 03:47 </t>
  </si>
  <si>
    <t>2451454.642 </t>
  </si>
  <si>
    <t> 03.10.1999 03:24 </t>
  </si>
  <si>
    <t> 0.044 </t>
  </si>
  <si>
    <t>2451629.819 </t>
  </si>
  <si>
    <t> 26.03.2000 07:39 </t>
  </si>
  <si>
    <t>2451684.8971 </t>
  </si>
  <si>
    <t> 20.05.2000 09:31 </t>
  </si>
  <si>
    <t> 0.0335 </t>
  </si>
  <si>
    <t> R.H.Nelson </t>
  </si>
  <si>
    <t>IBVS 5040 </t>
  </si>
  <si>
    <t>2451693.712 </t>
  </si>
  <si>
    <t> 29.05.2000 05:05 </t>
  </si>
  <si>
    <t>2451698.684 </t>
  </si>
  <si>
    <t> 03.06.2000 04:24 </t>
  </si>
  <si>
    <t> 0.049 </t>
  </si>
  <si>
    <t>2451777.4460 </t>
  </si>
  <si>
    <t> 20.08.2000 22:42 </t>
  </si>
  <si>
    <t> 0.0356 </t>
  </si>
  <si>
    <t>IBVS 5287 </t>
  </si>
  <si>
    <t>2452042.4161 </t>
  </si>
  <si>
    <t> 12.05.2001 21:59 </t>
  </si>
  <si>
    <t> 0.0354 </t>
  </si>
  <si>
    <t> BBS 125 </t>
  </si>
  <si>
    <t>2452053.433 </t>
  </si>
  <si>
    <t> 23.05.2001 22:23 </t>
  </si>
  <si>
    <t> P.Hejduk </t>
  </si>
  <si>
    <t>OEJV 0074 </t>
  </si>
  <si>
    <t>2452077.674 </t>
  </si>
  <si>
    <t> 17.06.2001 04:10 </t>
  </si>
  <si>
    <t>2452124.490 </t>
  </si>
  <si>
    <t> 02.08.2001 23:45 </t>
  </si>
  <si>
    <t> R.Kucerová </t>
  </si>
  <si>
    <t>2452134.416 </t>
  </si>
  <si>
    <t> 12.08.2001 21:59 </t>
  </si>
  <si>
    <t> L.Král </t>
  </si>
  <si>
    <t> J.Skalický </t>
  </si>
  <si>
    <t>2452134.418 </t>
  </si>
  <si>
    <t> 12.08.2001 22:01 </t>
  </si>
  <si>
    <t>2452134.419 </t>
  </si>
  <si>
    <t> 12.08.2001 22:03 </t>
  </si>
  <si>
    <t> J.Píšala </t>
  </si>
  <si>
    <t>2452134.422 </t>
  </si>
  <si>
    <t> 12.08.2001 22:07 </t>
  </si>
  <si>
    <t> 0.045 </t>
  </si>
  <si>
    <t> K.Mokrý </t>
  </si>
  <si>
    <t>2452134.425 </t>
  </si>
  <si>
    <t> 12.08.2001 22:12 </t>
  </si>
  <si>
    <t> 0.048 </t>
  </si>
  <si>
    <t> M.Zárubová </t>
  </si>
  <si>
    <t>2452134.426 </t>
  </si>
  <si>
    <t> 12.08.2001 22:13 </t>
  </si>
  <si>
    <t> L.Novák </t>
  </si>
  <si>
    <t>2452151.507 </t>
  </si>
  <si>
    <t> 30.08.2001 00:10 </t>
  </si>
  <si>
    <t> 0.053 </t>
  </si>
  <si>
    <t>2452163.614 </t>
  </si>
  <si>
    <t> 11.09.2001 02:44 </t>
  </si>
  <si>
    <t>2452179.591 </t>
  </si>
  <si>
    <t> 27.09.2001 02:11 </t>
  </si>
  <si>
    <t>2452184.5422 </t>
  </si>
  <si>
    <t> 02.10.2001 01:00 </t>
  </si>
  <si>
    <t> 0.0360 </t>
  </si>
  <si>
    <t>C </t>
  </si>
  <si>
    <t>ns</t>
  </si>
  <si>
    <t> S.Dvorak </t>
  </si>
  <si>
    <t>2452223.665 </t>
  </si>
  <si>
    <t> 10.11.2001 03:57 </t>
  </si>
  <si>
    <t> B.Manske </t>
  </si>
  <si>
    <t>2452411.5025 </t>
  </si>
  <si>
    <t> 17.05.2002 00:03 </t>
  </si>
  <si>
    <t> 0.0363 </t>
  </si>
  <si>
    <t> BBS 128 </t>
  </si>
  <si>
    <t>2452496.3363 </t>
  </si>
  <si>
    <t> 09.08.2002 20:04 </t>
  </si>
  <si>
    <t> 0.0355 </t>
  </si>
  <si>
    <t> O.Demircan et al. </t>
  </si>
  <si>
    <t>IBVS 5364 </t>
  </si>
  <si>
    <t>2452515.6188 </t>
  </si>
  <si>
    <t> 29.08.2002 02:51 </t>
  </si>
  <si>
    <t> 0.0375 </t>
  </si>
  <si>
    <t>2452688.5937 </t>
  </si>
  <si>
    <t> 18.02.2003 02:14 </t>
  </si>
  <si>
    <t> 0.0380 </t>
  </si>
  <si>
    <t> L.Kotková &amp; M.Wolf </t>
  </si>
  <si>
    <t>IBVS 5676 </t>
  </si>
  <si>
    <t>2452717.5076 </t>
  </si>
  <si>
    <t> 19.03.2003 00:10 </t>
  </si>
  <si>
    <t> 0.0310 </t>
  </si>
  <si>
    <t> BBS 129 </t>
  </si>
  <si>
    <t>2452729.9094 </t>
  </si>
  <si>
    <t> 31.03.2003 09:49 </t>
  </si>
  <si>
    <t> 0.0382 </t>
  </si>
  <si>
    <t>2452760.2087 </t>
  </si>
  <si>
    <t> 30.04.2003 17:00 </t>
  </si>
  <si>
    <t> 0.0394 </t>
  </si>
  <si>
    <t> Nakajima </t>
  </si>
  <si>
    <t>VSB 42 </t>
  </si>
  <si>
    <t>2452876.434 </t>
  </si>
  <si>
    <t> 24.08.2003 22:24 </t>
  </si>
  <si>
    <t> O.Pejcha </t>
  </si>
  <si>
    <t>2452876.437 </t>
  </si>
  <si>
    <t> 24.08.2003 22:29 </t>
  </si>
  <si>
    <t> J.Bacovský </t>
  </si>
  <si>
    <t>2452895.1732 </t>
  </si>
  <si>
    <t> 12.09.2003 16:09 </t>
  </si>
  <si>
    <t> 0.0398 </t>
  </si>
  <si>
    <t> T.Krajci </t>
  </si>
  <si>
    <t>IBVS 5592 </t>
  </si>
  <si>
    <t>2452900.4052 </t>
  </si>
  <si>
    <t> 17.09.2003 21:43 </t>
  </si>
  <si>
    <t> 0.0385 </t>
  </si>
  <si>
    <t>-I</t>
  </si>
  <si>
    <t> K. &amp; M. Rätz </t>
  </si>
  <si>
    <t>BAVM 172 </t>
  </si>
  <si>
    <t>2453137.5573 </t>
  </si>
  <si>
    <t> 12.05.2004 01:22 </t>
  </si>
  <si>
    <t>16265</t>
  </si>
  <si>
    <t>o</t>
  </si>
  <si>
    <t> F.Agerer </t>
  </si>
  <si>
    <t>BAVM 173 </t>
  </si>
  <si>
    <t>2453204.7649 </t>
  </si>
  <si>
    <t> 18.07.2004 06:21 </t>
  </si>
  <si>
    <t>16387</t>
  </si>
  <si>
    <t> 0.0404 </t>
  </si>
  <si>
    <t> AOEB 12 </t>
  </si>
  <si>
    <t>2453257.650 </t>
  </si>
  <si>
    <t> 09.09.2004 03:36 </t>
  </si>
  <si>
    <t>16483</t>
  </si>
  <si>
    <t>2453262.6070 </t>
  </si>
  <si>
    <t> 14.09.2004 02:34 </t>
  </si>
  <si>
    <t>16492</t>
  </si>
  <si>
    <t> 0.0408 </t>
  </si>
  <si>
    <t>2453464.2277 </t>
  </si>
  <si>
    <t> 03.04.2005 17:27 </t>
  </si>
  <si>
    <t>16858</t>
  </si>
  <si>
    <t> 0.0417 </t>
  </si>
  <si>
    <t> C.-H.Kim et al. </t>
  </si>
  <si>
    <t>IBVS 5694 </t>
  </si>
  <si>
    <t>2453475.2454 </t>
  </si>
  <si>
    <t> 14.04.2005 17:53 </t>
  </si>
  <si>
    <t>16878</t>
  </si>
  <si>
    <t> 0.0419 </t>
  </si>
  <si>
    <t>2453491.2205 </t>
  </si>
  <si>
    <t> 30.04.2005 17:17 </t>
  </si>
  <si>
    <t>16907</t>
  </si>
  <si>
    <t> Maehara </t>
  </si>
  <si>
    <t>VSB 44 </t>
  </si>
  <si>
    <t>2453528.6798 </t>
  </si>
  <si>
    <t> 07.06.2005 04:18 </t>
  </si>
  <si>
    <t>16975</t>
  </si>
  <si>
    <t> 0.0415 </t>
  </si>
  <si>
    <t> R.Poklar </t>
  </si>
  <si>
    <t>2453529.781 </t>
  </si>
  <si>
    <t> 08.06.2005 06:44 </t>
  </si>
  <si>
    <t>16977</t>
  </si>
  <si>
    <t>2453529.7827 </t>
  </si>
  <si>
    <t> 08.06.2005 06:47 </t>
  </si>
  <si>
    <t> 0.0427 </t>
  </si>
  <si>
    <t>R</t>
  </si>
  <si>
    <t> J.M.Cook et al. </t>
  </si>
  <si>
    <t>IBVS 5636 </t>
  </si>
  <si>
    <t>2453530.8851 </t>
  </si>
  <si>
    <t> 09.06.2005 09:14 </t>
  </si>
  <si>
    <t>16979</t>
  </si>
  <si>
    <t> 0.0433 </t>
  </si>
  <si>
    <t>2453539.6974 </t>
  </si>
  <si>
    <t> 18.06.2005 04:44 </t>
  </si>
  <si>
    <t>16995</t>
  </si>
  <si>
    <t>2453540.8003 </t>
  </si>
  <si>
    <t> 19.06.2005 07:12 </t>
  </si>
  <si>
    <t>16997</t>
  </si>
  <si>
    <t> 0.0428 </t>
  </si>
  <si>
    <t>2453547.6885 </t>
  </si>
  <si>
    <t> 26.06.2005 04:31 </t>
  </si>
  <si>
    <t>17009.5</t>
  </si>
  <si>
    <t> 0.0451 </t>
  </si>
  <si>
    <t>2453547.9570 </t>
  </si>
  <si>
    <t> 26.06.2005 10:58 </t>
  </si>
  <si>
    <t>17010</t>
  </si>
  <si>
    <t>2453552.9192 </t>
  </si>
  <si>
    <t> 01.07.2005 10:03 </t>
  </si>
  <si>
    <t>17019</t>
  </si>
  <si>
    <t> 0.0425 </t>
  </si>
  <si>
    <t>2453585.427 </t>
  </si>
  <si>
    <t> 02.08.2005 22:14 </t>
  </si>
  <si>
    <t>17078</t>
  </si>
  <si>
    <t> L.Marcin </t>
  </si>
  <si>
    <t>OEJV 0094 </t>
  </si>
  <si>
    <t>2453585.428 </t>
  </si>
  <si>
    <t> 02.08.2005 22:16 </t>
  </si>
  <si>
    <t> 0.050 </t>
  </si>
  <si>
    <t> J.Benko </t>
  </si>
  <si>
    <t>2453585.434 </t>
  </si>
  <si>
    <t> 02.08.2005 22:24 </t>
  </si>
  <si>
    <t> 0.056 </t>
  </si>
  <si>
    <t> M.Rusnak </t>
  </si>
  <si>
    <t>2453585.437 </t>
  </si>
  <si>
    <t> 02.08.2005 22:29 </t>
  </si>
  <si>
    <t> 0.059 </t>
  </si>
  <si>
    <t> T.Gerboc </t>
  </si>
  <si>
    <t>2453590.3784 </t>
  </si>
  <si>
    <t> 07.08.2005 21:04 </t>
  </si>
  <si>
    <t>17087</t>
  </si>
  <si>
    <t> 0.0423 </t>
  </si>
  <si>
    <t> S.Dogru et al. </t>
  </si>
  <si>
    <t>IBVS 5707 </t>
  </si>
  <si>
    <t>2453619.5745 </t>
  </si>
  <si>
    <t> 06.09.2005 01:47 </t>
  </si>
  <si>
    <t>17140</t>
  </si>
  <si>
    <t> 0.0421 </t>
  </si>
  <si>
    <t>2453641.0589 </t>
  </si>
  <si>
    <t> 27.09.2005 13:24 </t>
  </si>
  <si>
    <t>17179</t>
  </si>
  <si>
    <t> 0.0424 </t>
  </si>
  <si>
    <t>2453818.4493 </t>
  </si>
  <si>
    <t> 23.03.2006 22:46 </t>
  </si>
  <si>
    <t>17501</t>
  </si>
  <si>
    <t> 0.0514 </t>
  </si>
  <si>
    <t> M.Lewandowski et al. </t>
  </si>
  <si>
    <t>IBVS 5784 </t>
  </si>
  <si>
    <t>2453818.7297 </t>
  </si>
  <si>
    <t> 24.03.2006 05:30 </t>
  </si>
  <si>
    <t>17501.5</t>
  </si>
  <si>
    <t> 0.0564 </t>
  </si>
  <si>
    <t>2453862.5110 </t>
  </si>
  <si>
    <t> 07.05.2006 00:15 </t>
  </si>
  <si>
    <t>17581</t>
  </si>
  <si>
    <t> 0.0432 </t>
  </si>
  <si>
    <t> K.&amp; M.Rätz </t>
  </si>
  <si>
    <t>BAVM 186 </t>
  </si>
  <si>
    <t>2453900.52154 </t>
  </si>
  <si>
    <t> 14.06.2006 00:31 </t>
  </si>
  <si>
    <t>17650</t>
  </si>
  <si>
    <t> 0.04347 </t>
  </si>
  <si>
    <t> L.Šmelcer </t>
  </si>
  <si>
    <t>2453937.42998 </t>
  </si>
  <si>
    <t> 20.07.2006 22:19 </t>
  </si>
  <si>
    <t>17717</t>
  </si>
  <si>
    <t> 0.04337 </t>
  </si>
  <si>
    <t>2454000.228 </t>
  </si>
  <si>
    <t> 21.09.2006 17:28 </t>
  </si>
  <si>
    <t>17831</t>
  </si>
  <si>
    <t>2454000.5077 </t>
  </si>
  <si>
    <t> 22.09.2006 00:11 </t>
  </si>
  <si>
    <t>17831.5</t>
  </si>
  <si>
    <t> 0.0460 </t>
  </si>
  <si>
    <t>2454096.63396 </t>
  </si>
  <si>
    <t> 27.12.2006 03:12 </t>
  </si>
  <si>
    <t>18006</t>
  </si>
  <si>
    <t> 0.04482 </t>
  </si>
  <si>
    <t> L.Brát </t>
  </si>
  <si>
    <t>2454190.8331 </t>
  </si>
  <si>
    <t> 31.03.2007 07:59 </t>
  </si>
  <si>
    <t>18177</t>
  </si>
  <si>
    <t> 0.0445 </t>
  </si>
  <si>
    <t> J.Bialozynski </t>
  </si>
  <si>
    <t>2454196.3404 </t>
  </si>
  <si>
    <t> 05.04.2007 20:10 </t>
  </si>
  <si>
    <t>18187</t>
  </si>
  <si>
    <t>2454201.5765 </t>
  </si>
  <si>
    <t> 11.04.2007 01:50 </t>
  </si>
  <si>
    <t> 0.0459 </t>
  </si>
  <si>
    <t> A.Liakos &amp; P.Niarchos </t>
  </si>
  <si>
    <t>IBVS 5897 </t>
  </si>
  <si>
    <t>2454206.5343 </t>
  </si>
  <si>
    <t> 16.04.2007 00:49 </t>
  </si>
  <si>
    <t> 0.0458 </t>
  </si>
  <si>
    <t>2454217.5500 </t>
  </si>
  <si>
    <t> 27.04.2007 01:12 </t>
  </si>
  <si>
    <t> 0.0441 </t>
  </si>
  <si>
    <t>2454229.3945 </t>
  </si>
  <si>
    <t> 08.05.2007 21:28 </t>
  </si>
  <si>
    <t> 0.0448 </t>
  </si>
  <si>
    <t>R;I</t>
  </si>
  <si>
    <t>2454232.4247 </t>
  </si>
  <si>
    <t> 11.05.2007 22:11 </t>
  </si>
  <si>
    <t> 0.0452 </t>
  </si>
  <si>
    <t>2454248.6746 </t>
  </si>
  <si>
    <t> 28.05.2007 04:11 </t>
  </si>
  <si>
    <t> 0.0443 </t>
  </si>
  <si>
    <t>2454300.452 </t>
  </si>
  <si>
    <t> 18.07.2007 22:50 </t>
  </si>
  <si>
    <t> W.Pluskwa </t>
  </si>
  <si>
    <t>2454300.454 </t>
  </si>
  <si>
    <t> 18.07.2007 22:53 </t>
  </si>
  <si>
    <t> B.Debski </t>
  </si>
  <si>
    <t>2454300.455 </t>
  </si>
  <si>
    <t> 18.07.2007 22:55 </t>
  </si>
  <si>
    <t> P.Derylo </t>
  </si>
  <si>
    <t>2454300.466 </t>
  </si>
  <si>
    <t> 18.07.2007 23:11 </t>
  </si>
  <si>
    <t> 0.054 </t>
  </si>
  <si>
    <t> J.Zuzia </t>
  </si>
  <si>
    <t>2454523.5621 </t>
  </si>
  <si>
    <t> 27.02.2008 01:29 </t>
  </si>
  <si>
    <t> L.Urbancok </t>
  </si>
  <si>
    <t>2454593.2463 </t>
  </si>
  <si>
    <t> 06.05.2008 17:54 </t>
  </si>
  <si>
    <t> 0.0444 </t>
  </si>
  <si>
    <t>Ic</t>
  </si>
  <si>
    <t> K.Nakajima </t>
  </si>
  <si>
    <t>VSB 48 </t>
  </si>
  <si>
    <t>2454601.5129 </t>
  </si>
  <si>
    <t> 15.05.2008 00:18 </t>
  </si>
  <si>
    <t> 0.0479 </t>
  </si>
  <si>
    <t>BAVM 201 </t>
  </si>
  <si>
    <t>2454606.7443 </t>
  </si>
  <si>
    <t> 20.05.2008 05:51 </t>
  </si>
  <si>
    <t>JAAVSO 36(2);186 </t>
  </si>
  <si>
    <t>2454641.4491 </t>
  </si>
  <si>
    <t> 23.06.2008 22:46 </t>
  </si>
  <si>
    <t> G.Marino et al. </t>
  </si>
  <si>
    <t>IBVS 5917 </t>
  </si>
  <si>
    <t>2454660.7287 </t>
  </si>
  <si>
    <t> 13.07.2008 05:29 </t>
  </si>
  <si>
    <t>2454709.7581 </t>
  </si>
  <si>
    <t> 31.08.2008 06:11 </t>
  </si>
  <si>
    <t> 0.0464 </t>
  </si>
  <si>
    <t>2454799.5511 </t>
  </si>
  <si>
    <t> 29.11.2008 01:13 </t>
  </si>
  <si>
    <t> 0.0470 </t>
  </si>
  <si>
    <t>JAAVSO 37(1);44 </t>
  </si>
  <si>
    <t>2454936.4440 </t>
  </si>
  <si>
    <t> 14.04.2009 22:39 </t>
  </si>
  <si>
    <t> 0.0477 </t>
  </si>
  <si>
    <t>BAVM 209 </t>
  </si>
  <si>
    <t>2454966.4644 </t>
  </si>
  <si>
    <t> 14.05.2009 23:08 </t>
  </si>
  <si>
    <t> 0.0455 </t>
  </si>
  <si>
    <t>IBVS 5893 </t>
  </si>
  <si>
    <t>2454972.5267 </t>
  </si>
  <si>
    <t> 21.05.2009 00:38 </t>
  </si>
  <si>
    <t> 0.0482 </t>
  </si>
  <si>
    <t>BAVM 212 </t>
  </si>
  <si>
    <t>2455045.7930 </t>
  </si>
  <si>
    <t> 02.08.2009 07:01 </t>
  </si>
  <si>
    <t> 0.0483 </t>
  </si>
  <si>
    <t> JAAVSO 38;85 </t>
  </si>
  <si>
    <t>2455092.6168 </t>
  </si>
  <si>
    <t> 18.09.2009 02:48 </t>
  </si>
  <si>
    <t> 0.0478 </t>
  </si>
  <si>
    <t> JAAVSO 38;120 </t>
  </si>
  <si>
    <t>2455298.6464 </t>
  </si>
  <si>
    <t> 12.04.2010 03:30 </t>
  </si>
  <si>
    <t> 0.0506 </t>
  </si>
  <si>
    <t> N.Simmons </t>
  </si>
  <si>
    <t> JAAVSO 39;94 </t>
  </si>
  <si>
    <t>2455353.4603 </t>
  </si>
  <si>
    <t> 05.06.2010 23:02 </t>
  </si>
  <si>
    <t> 0.0526 </t>
  </si>
  <si>
    <t>BAVM 214 </t>
  </si>
  <si>
    <t>2455380.4531 </t>
  </si>
  <si>
    <t> 02.07.2010 22:52 </t>
  </si>
  <si>
    <t>BAVM 215 </t>
  </si>
  <si>
    <t>2455689.4938 </t>
  </si>
  <si>
    <t> 07.05.2011 23:51 </t>
  </si>
  <si>
    <t> 0.0531 </t>
  </si>
  <si>
    <t>BAVM 220 </t>
  </si>
  <si>
    <t>2456407.56206 </t>
  </si>
  <si>
    <t> 25.04.2013 01:29 </t>
  </si>
  <si>
    <t> 0.05733 </t>
  </si>
  <si>
    <t> K.Ho?kova </t>
  </si>
  <si>
    <t>OEJV 0160 </t>
  </si>
  <si>
    <t>2456446.6745 </t>
  </si>
  <si>
    <t> 03.06.2013 04:11 </t>
  </si>
  <si>
    <t> 0.0577 </t>
  </si>
  <si>
    <t> JAAVSO 41;328 </t>
  </si>
  <si>
    <t>2456485.5108 </t>
  </si>
  <si>
    <t> 12.07.2013 00:15 </t>
  </si>
  <si>
    <t> 0.0574 </t>
  </si>
  <si>
    <t>BAVM 232 </t>
  </si>
  <si>
    <t>2456496.5283 </t>
  </si>
  <si>
    <t> 23.07.2013 00:40 </t>
  </si>
  <si>
    <t>BAVM 234 </t>
  </si>
  <si>
    <t>2456750.4836 </t>
  </si>
  <si>
    <t> 02.04.2014 23:36 </t>
  </si>
  <si>
    <t> 0.0599 </t>
  </si>
  <si>
    <t>BAVM 238 </t>
  </si>
  <si>
    <t>2456773.8958 </t>
  </si>
  <si>
    <t> 26.04.2014 09:29 </t>
  </si>
  <si>
    <t> 0.0600 </t>
  </si>
  <si>
    <t> JAAVSO 42;426 </t>
  </si>
  <si>
    <t>2456871.4011 </t>
  </si>
  <si>
    <t> 01.08.2014 21:37 </t>
  </si>
  <si>
    <t> 0.0606 </t>
  </si>
  <si>
    <t>BAD?</t>
  </si>
  <si>
    <t>Diethelm R</t>
  </si>
  <si>
    <t>BBSAG Bull...13</t>
  </si>
  <si>
    <t>B</t>
  </si>
  <si>
    <t>BBSAG Bull...14</t>
  </si>
  <si>
    <t>BBSAG Bull...15</t>
  </si>
  <si>
    <t>BBSAG Bull...18</t>
  </si>
  <si>
    <t>BBSAG Bull...24</t>
  </si>
  <si>
    <t>BBSAG Bull...25</t>
  </si>
  <si>
    <t>BBSAG Bull...31</t>
  </si>
  <si>
    <t>Locher K</t>
  </si>
  <si>
    <t>BBSAG Bull...32</t>
  </si>
  <si>
    <t>BBSAG Bull.3</t>
  </si>
  <si>
    <t>Germann R</t>
  </si>
  <si>
    <t>BBSAG Bull.4</t>
  </si>
  <si>
    <t>BBSAG Bull.6</t>
  </si>
  <si>
    <t>Peter H</t>
  </si>
  <si>
    <t>BBSAG Bull.7</t>
  </si>
  <si>
    <t>Mallama A</t>
  </si>
  <si>
    <t>BBSAG Bull.8</t>
  </si>
  <si>
    <t>BBSAG Bull.9</t>
  </si>
  <si>
    <t>Gliba George</t>
  </si>
  <si>
    <t>BBSAG Bull.10</t>
  </si>
  <si>
    <t>BBSAG Bull.11</t>
  </si>
  <si>
    <t>BBSAG Bull.12</t>
  </si>
  <si>
    <t>BBSAG Bull.14</t>
  </si>
  <si>
    <t>BBSAG Bull.15</t>
  </si>
  <si>
    <t>BBSAG Bull.16</t>
  </si>
  <si>
    <t>BBSAG Bull.17</t>
  </si>
  <si>
    <t>BBSAG Bull.18</t>
  </si>
  <si>
    <t>BBSAG Bull.22</t>
  </si>
  <si>
    <t>BBSAG Bull.23</t>
  </si>
  <si>
    <t>BBSAG Bull.24</t>
  </si>
  <si>
    <t>BBSAG Bull.27</t>
  </si>
  <si>
    <t>BBSAG Bull.28</t>
  </si>
  <si>
    <t>v</t>
  </si>
  <si>
    <t>S v</t>
  </si>
  <si>
    <t>BBSAG Bull.29</t>
  </si>
  <si>
    <t>BBSAG Bull.30</t>
  </si>
  <si>
    <t>BBSAG Bull.31</t>
  </si>
  <si>
    <t>BBSAG Bull.34</t>
  </si>
  <si>
    <t>BBSAG Bull.35</t>
  </si>
  <si>
    <t>BBSAG Bull.</t>
  </si>
  <si>
    <t>BRNO 23</t>
  </si>
  <si>
    <t>K</t>
  </si>
  <si>
    <t>phe</t>
  </si>
  <si>
    <t>BBSAG Bull.48</t>
  </si>
  <si>
    <t>BBSAG Bull.49</t>
  </si>
  <si>
    <t>BBSAG Bull.50</t>
  </si>
  <si>
    <t>BBSAG Bull.51</t>
  </si>
  <si>
    <t>A AP 285,459</t>
  </si>
  <si>
    <t>BBSAG Bull.54</t>
  </si>
  <si>
    <t>BBSAG Bull.55</t>
  </si>
  <si>
    <t>BBSAG Bull.56</t>
  </si>
  <si>
    <t>BRNO 26</t>
  </si>
  <si>
    <t>BBSAG Bull.57</t>
  </si>
  <si>
    <t>BBSAG Bull.60</t>
  </si>
  <si>
    <t>BBSAG Bull.61</t>
  </si>
  <si>
    <t>BBSAG Bull.62</t>
  </si>
  <si>
    <t>BBSAG Bull.63</t>
  </si>
  <si>
    <t>BBSAG Bull.67</t>
  </si>
  <si>
    <t>Krobusek B</t>
  </si>
  <si>
    <t>BBSAG Bull.68</t>
  </si>
  <si>
    <t>BAV-M 38</t>
  </si>
  <si>
    <t>BBSAG Bull.69</t>
  </si>
  <si>
    <t>BBSAG Bull.71</t>
  </si>
  <si>
    <t>Kohl M</t>
  </si>
  <si>
    <t>BBSAG Bull.72</t>
  </si>
  <si>
    <t>BRNO 27</t>
  </si>
  <si>
    <t>BBSAG Bull.73</t>
  </si>
  <si>
    <t>BBSAG Bull.74</t>
  </si>
  <si>
    <t>Paschke A</t>
  </si>
  <si>
    <t>BBSAG Bull.75</t>
  </si>
  <si>
    <t>BBSAG Bull.76</t>
  </si>
  <si>
    <t>BBSAG Bull.77</t>
  </si>
  <si>
    <t>BBSAG Bull.78</t>
  </si>
  <si>
    <t>BBSAG 78</t>
  </si>
  <si>
    <t>BBSAG Bull.79</t>
  </si>
  <si>
    <t>BBSAG Bull.80</t>
  </si>
  <si>
    <t>BRNO 28</t>
  </si>
  <si>
    <t>BBSAG Bull.81</t>
  </si>
  <si>
    <t>BBSAG Bull.82</t>
  </si>
  <si>
    <t>Blaettler E</t>
  </si>
  <si>
    <t>BBSAG Bull.84</t>
  </si>
  <si>
    <t>Mavrofridis G</t>
  </si>
  <si>
    <t>BRNO 30</t>
  </si>
  <si>
    <t>BBSAG Bull.86</t>
  </si>
  <si>
    <t>BBSAG Bull.85</t>
  </si>
  <si>
    <t>BBSAG Bull.87</t>
  </si>
  <si>
    <t>BBSAG Bull.89</t>
  </si>
  <si>
    <t>BBSAG Bull.90</t>
  </si>
  <si>
    <t>BBSAG Bull.92</t>
  </si>
  <si>
    <t>BBSAG Bull.93</t>
  </si>
  <si>
    <t>BBSAG Bull.95</t>
  </si>
  <si>
    <t>S phe</t>
  </si>
  <si>
    <t>BBSAG Bull.96</t>
  </si>
  <si>
    <t>BRNO 31</t>
  </si>
  <si>
    <t>V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</si>
  <si>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</si>
  <si>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</si>
  <si>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</si>
  <si>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</si>
  <si>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</si>
  <si>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</si>
  <si>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</si>
  <si>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</si>
  <si>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</si>
  <si>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Bull.109</t>
  </si>
  <si>
    <t>BBSAG Bull.110</t>
  </si>
  <si>
    <t>BBSAG Bull.111</t>
  </si>
  <si>
    <t>BBSAG Bull.112</t>
  </si>
  <si>
    <t>BBSAG Bull.113</t>
  </si>
  <si>
    <t>BBSAG Bull.115</t>
  </si>
  <si>
    <t>BBSAG Bull.116</t>
  </si>
  <si>
    <t>BBSAG</t>
  </si>
  <si>
    <t>EB/sd</t>
  </si>
  <si>
    <t>Epoch =</t>
  </si>
  <si>
    <t>error</t>
  </si>
  <si>
    <t>GCVS 4</t>
  </si>
  <si>
    <t>Koch 1961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</si>
  <si>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</si>
  <si>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</si>
  <si>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</si>
  <si>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</si>
  <si>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</si>
  <si>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</si>
  <si>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</si>
  <si>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</si>
  <si>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</si>
  <si>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</si>
  <si>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</si>
  <si>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</si>
  <si>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</si>
  <si>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</si>
  <si>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</si>
  <si>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</si>
  <si>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</si>
  <si>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</si>
  <si>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IBVS 5040</t>
  </si>
  <si>
    <t>Whitney, 1959</t>
  </si>
  <si>
    <t>Misc</t>
  </si>
  <si>
    <t>OMT = "Observed Minima Timings" of the AAVSO, available from www.aavso.org</t>
  </si>
  <si>
    <t>G.</t>
  </si>
  <si>
    <t>Samolyk</t>
  </si>
  <si>
    <t>M.</t>
  </si>
  <si>
    <t>Baldwin</t>
  </si>
  <si>
    <t>:</t>
  </si>
  <si>
    <t>OMT #5</t>
  </si>
  <si>
    <t>BBSAG 128</t>
  </si>
  <si>
    <t>IBVS 5364</t>
  </si>
  <si>
    <t>I</t>
  </si>
  <si>
    <t>II</t>
  </si>
  <si>
    <t>IBVS 5464</t>
  </si>
  <si>
    <t>IBVS 5287</t>
  </si>
  <si>
    <t>IBVS 5438</t>
  </si>
  <si>
    <t>IBVS 0187</t>
  </si>
  <si>
    <t>IBVS 0299</t>
  </si>
  <si>
    <t>pg</t>
  </si>
  <si>
    <t>IBVS 0775</t>
  </si>
  <si>
    <t>pe</t>
  </si>
  <si>
    <t>IBVS 0637</t>
  </si>
  <si>
    <t>IBVS 0954</t>
  </si>
  <si>
    <t>IBVS 1350</t>
  </si>
  <si>
    <t>IBVS 5592</t>
  </si>
  <si>
    <t>IBVS 5643</t>
  </si>
  <si>
    <t>S6</t>
  </si>
  <si>
    <t>S.Blazko AN 175.329</t>
  </si>
  <si>
    <t>S.Blazko (LAWS 2.43)</t>
  </si>
  <si>
    <t>N.Ichinohe AN 175.203</t>
  </si>
  <si>
    <t>N.Ichinohe ATOK 3 (F.5)</t>
  </si>
  <si>
    <t>E.S.Haynes LAWS 2.43</t>
  </si>
  <si>
    <t>Haynes &amp; Shapley LAWS 2.43</t>
  </si>
  <si>
    <t>O.Wendell HA 69</t>
  </si>
  <si>
    <t>H.Shapley LAWS 2.43</t>
  </si>
  <si>
    <t>R.Lehnert AN 192.201</t>
  </si>
  <si>
    <t>F.Jordan (AAP 285.459)</t>
  </si>
  <si>
    <t>J.Belanovsky IPUL 4.497</t>
  </si>
  <si>
    <t>A.Soloviev CTAD 3</t>
  </si>
  <si>
    <t>S.Gaposchkin HA 113.73</t>
  </si>
  <si>
    <t>E.J.Woodward HB 917.7</t>
  </si>
  <si>
    <t>A.Szczepanowska AAC 5.75</t>
  </si>
  <si>
    <t>B.A.Ustinov PZ 8.378</t>
  </si>
  <si>
    <t>K.Kordylewski SAC 28.109</t>
  </si>
  <si>
    <t>I.Todoran SCA 4.403</t>
  </si>
  <si>
    <t>I.Todoran SCA 5.273</t>
  </si>
  <si>
    <t>S.Radu SCA 4.403</t>
  </si>
  <si>
    <t>A.Scczepanowska AA 9.46</t>
  </si>
  <si>
    <t>I.Todoran SCA 5.331</t>
  </si>
  <si>
    <t>I.Todoran SCA 8.244</t>
  </si>
  <si>
    <t>I.Popa IBVS 187</t>
  </si>
  <si>
    <t>K.C.Chou (AAP 285.459)</t>
  </si>
  <si>
    <t>O.Zelenka BRNO 6</t>
  </si>
  <si>
    <t>I.Todoran IBVS 187</t>
  </si>
  <si>
    <t>A.Paschke BRNO 6</t>
  </si>
  <si>
    <t>S.Pohlena BRNO 6</t>
  </si>
  <si>
    <t>D.Simkova BRNO 6</t>
  </si>
  <si>
    <t>K.Rausal BRNO 6</t>
  </si>
  <si>
    <t>J.Zidu BRNO 6</t>
  </si>
  <si>
    <t>K.Carbol BRNO 6</t>
  </si>
  <si>
    <t>A.Paschke BRNO 5</t>
  </si>
  <si>
    <t>V.Znojil BRNO 5</t>
  </si>
  <si>
    <t>A.Paschke BRNO 9</t>
  </si>
  <si>
    <t>W.Braune BAVM 23</t>
  </si>
  <si>
    <t>J.Marz BRNO 9</t>
  </si>
  <si>
    <t>V.Remes BRNO 9</t>
  </si>
  <si>
    <t>P.Sobotka BRNO 32</t>
  </si>
  <si>
    <t>M.Netolicky BRNO 32</t>
  </si>
  <si>
    <t>M.Kohl BBS 122</t>
  </si>
  <si>
    <t>R.Diethelm BBS 125</t>
  </si>
  <si>
    <t>IBVS 5657</t>
  </si>
  <si>
    <t>IBVS 5676</t>
  </si>
  <si>
    <t>IBVS 5694</t>
  </si>
  <si>
    <t>IBVS 5707</t>
  </si>
  <si>
    <t># of data points:</t>
  </si>
  <si>
    <t>RZ Dra / GSC 03916-00048</t>
  </si>
  <si>
    <t>IBVS 5784</t>
  </si>
  <si>
    <t>IBVS 5802</t>
  </si>
  <si>
    <t>IBVS 5874</t>
  </si>
  <si>
    <t>IBVS 5893</t>
  </si>
  <si>
    <t>IBVS 5897</t>
  </si>
  <si>
    <t>OEJV 0074</t>
  </si>
  <si>
    <t>vis</t>
  </si>
  <si>
    <t>CCD+R</t>
  </si>
  <si>
    <t>CCD+I</t>
  </si>
  <si>
    <t>OEJV 0094</t>
  </si>
  <si>
    <t>My time zone &gt;&gt;&gt;&gt;&gt;</t>
  </si>
  <si>
    <t>(PST=8, PDT=MDT=7, MDT=CST=6, etc.)</t>
  </si>
  <si>
    <t>Linear</t>
  </si>
  <si>
    <t>Quadratic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</si>
  <si>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</si>
  <si>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</si>
  <si>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</si>
  <si>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</si>
  <si>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</si>
  <si>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5917</t>
  </si>
  <si>
    <t>Quadr. Fit</t>
  </si>
  <si>
    <t>Lin.Fit</t>
  </si>
  <si>
    <t>Add cycle</t>
  </si>
  <si>
    <t>Old Cycle</t>
  </si>
  <si>
    <t>IBVS 5636</t>
  </si>
  <si>
    <t>IBVS 5918</t>
  </si>
  <si>
    <t>IBVS 5959</t>
  </si>
  <si>
    <t>IBVS 6010</t>
  </si>
  <si>
    <t>JAVSO..38...85</t>
  </si>
  <si>
    <t>JAVSO..39...94</t>
  </si>
  <si>
    <t>JAVSO..36..186</t>
  </si>
  <si>
    <t>JAVSO..37...44</t>
  </si>
  <si>
    <t>JAVSO..38..183</t>
  </si>
  <si>
    <t>OEJV 0160</t>
  </si>
  <si>
    <t>IBVS 6084</t>
  </si>
  <si>
    <t>JAVSO..41..328</t>
  </si>
  <si>
    <t>IBVS 6118</t>
  </si>
  <si>
    <t>JAVSO..42..426</t>
  </si>
  <si>
    <t>IBVS 5984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</si>
  <si>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</si>
  <si>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</si>
  <si>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</si>
  <si>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</si>
  <si>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</si>
  <si>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</si>
  <si>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</si>
  <si>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</si>
  <si>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</si>
  <si>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</si>
  <si>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</si>
  <si>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</si>
  <si>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2417673.244 </t>
  </si>
  <si>
    <t> 07.04.1907 17:51 </t>
  </si>
  <si>
    <t> -0.120 </t>
  </si>
  <si>
    <t>V </t>
  </si>
  <si>
    <t> S.Blazko </t>
  </si>
  <si>
    <t> AN 175.329 </t>
  </si>
  <si>
    <t>2417674.345 </t>
  </si>
  <si>
    <t> 08.04.1907 20:16 </t>
  </si>
  <si>
    <t> -0.121 </t>
  </si>
  <si>
    <t>2417702.442 </t>
  </si>
  <si>
    <t> 06.05.1907 22:36 </t>
  </si>
  <si>
    <t> -0.119 </t>
  </si>
  <si>
    <t>2417707.402 </t>
  </si>
  <si>
    <t> 11.05.1907 21:38 </t>
  </si>
  <si>
    <t> -0.117 </t>
  </si>
  <si>
    <t> LAWS 2.43 </t>
  </si>
  <si>
    <t>2417742.668 </t>
  </si>
  <si>
    <t> 16.06.1907 04:01 </t>
  </si>
  <si>
    <t> -0.106 </t>
  </si>
  <si>
    <t> N.Ichinohe </t>
  </si>
  <si>
    <t>VSB 47 </t>
  </si>
  <si>
    <t>2417743.770 </t>
  </si>
  <si>
    <t> 17.06.1907 06:28 </t>
  </si>
  <si>
    <t> AN 175.203 </t>
  </si>
  <si>
    <t>2417744.862 </t>
  </si>
  <si>
    <t> 18.06.1907 08:41 </t>
  </si>
  <si>
    <t> -0.116 </t>
  </si>
  <si>
    <t>2418148.11 </t>
  </si>
  <si>
    <t> 25.07.1908 14:38 </t>
  </si>
  <si>
    <t> -0.11 </t>
  </si>
  <si>
    <t>2418154.167 </t>
  </si>
  <si>
    <t> 31.07.1908 16:00 </t>
  </si>
  <si>
    <t> -0.110 </t>
  </si>
  <si>
    <t>2418155.263 </t>
  </si>
  <si>
    <t> 01.08.1908 18:18 </t>
  </si>
  <si>
    <t>2418158.02 </t>
  </si>
  <si>
    <t> 04.08.1908 12:28 </t>
  </si>
  <si>
    <t>2418159.133 </t>
  </si>
  <si>
    <t> 05.08.1908 15:11 </t>
  </si>
  <si>
    <t> -0.102 </t>
  </si>
  <si>
    <t>2418164.086 </t>
  </si>
  <si>
    <t> 10.08.1908 14:03 </t>
  </si>
  <si>
    <t> -0.107 </t>
  </si>
  <si>
    <t> ATOK 3 (F.5) </t>
  </si>
  <si>
    <t>2418167.948 </t>
  </si>
  <si>
    <t> 14.08.1908 10:45 </t>
  </si>
  <si>
    <t> -0.101 </t>
  </si>
  <si>
    <t>2418173.996 </t>
  </si>
  <si>
    <t> 20.08.1908 11:54 </t>
  </si>
  <si>
    <t> -0.113 </t>
  </si>
  <si>
    <t>2418175.089 </t>
  </si>
  <si>
    <t> 21.08.1908 14:08 </t>
  </si>
  <si>
    <t>2418191.633 </t>
  </si>
  <si>
    <t> 07.09.1908 03:11 </t>
  </si>
  <si>
    <t> -0.104 </t>
  </si>
  <si>
    <t> E.S.Haynes </t>
  </si>
  <si>
    <t>2418192.735 </t>
  </si>
  <si>
    <t> 08.09.1908 05:38 </t>
  </si>
  <si>
    <t> -0.103 </t>
  </si>
  <si>
    <t> Haynes &amp; Shapley </t>
  </si>
  <si>
    <t>2418218.615 </t>
  </si>
  <si>
    <t> 04.10.1908 02:45 </t>
  </si>
  <si>
    <t> -0.114 </t>
  </si>
  <si>
    <t>2418245.616 </t>
  </si>
  <si>
    <t> 31.10.1908 02:47 </t>
  </si>
  <si>
    <t> O.Wendell </t>
  </si>
  <si>
    <t> HA 69 </t>
  </si>
  <si>
    <t>2418266.540 </t>
  </si>
  <si>
    <t> 21.11.1908 00:57 </t>
  </si>
  <si>
    <t> -0.115 </t>
  </si>
  <si>
    <t>2418267.635 </t>
  </si>
  <si>
    <t> 22.11.1908 03:14 </t>
  </si>
  <si>
    <t> -0.122 </t>
  </si>
  <si>
    <t>2418277.554 </t>
  </si>
  <si>
    <t> 02.12.1908 01:17 </t>
  </si>
  <si>
    <t>2418479.736 </t>
  </si>
  <si>
    <t> 22.06.1909 05:39 </t>
  </si>
  <si>
    <t> -0.108 </t>
  </si>
  <si>
    <t>2418507.834 </t>
  </si>
  <si>
    <t> 20.07.1909 08:00 </t>
  </si>
  <si>
    <t>2418582.752 </t>
  </si>
  <si>
    <t> 03.10.1909 06:02 </t>
  </si>
  <si>
    <t> -0.105 </t>
  </si>
  <si>
    <t> H.Shapley </t>
  </si>
  <si>
    <t>2418640.583 </t>
  </si>
  <si>
    <t> 30.11.1909 01:59 </t>
  </si>
  <si>
    <t>2418645.543 </t>
  </si>
  <si>
    <t> 05.12.1909 01:01 </t>
  </si>
  <si>
    <t>2418651.594 </t>
  </si>
  <si>
    <t> 11.12.1909 02:15 </t>
  </si>
  <si>
    <t>2418661.520 </t>
  </si>
  <si>
    <t> 21.12.1909 00:28 </t>
  </si>
  <si>
    <t> -0.112 </t>
  </si>
  <si>
    <t>2418683.549 </t>
  </si>
  <si>
    <t> 12.01.1910 01:10 </t>
  </si>
  <si>
    <t> -0.118 </t>
  </si>
  <si>
    <t>2418836.695 </t>
  </si>
  <si>
    <t> 14.06.1910 04:40 </t>
  </si>
  <si>
    <t>2418867.543 </t>
  </si>
  <si>
    <t> 15.07.1910 01:01 </t>
  </si>
  <si>
    <t>2419008.565 </t>
  </si>
  <si>
    <t> 03.12.1910 01:33 </t>
  </si>
  <si>
    <t>2419150.698 </t>
  </si>
  <si>
    <t> 24.04.1911 04:45 </t>
  </si>
  <si>
    <t>2419161.718 </t>
  </si>
  <si>
    <t> 05.05.1911 05:13 </t>
  </si>
  <si>
    <t>2419348.478 </t>
  </si>
  <si>
    <t> 07.11.1911 23:28 </t>
  </si>
  <si>
    <t> -0.094 </t>
  </si>
  <si>
    <t> R.Lehnert </t>
  </si>
  <si>
    <t> AN 192.201 </t>
  </si>
  <si>
    <t>2419373.262 </t>
  </si>
  <si>
    <t> 02.12.1911 18:17 </t>
  </si>
  <si>
    <t> -0.099 </t>
  </si>
  <si>
    <t>2420666.710 </t>
  </si>
  <si>
    <t> 18.06.1915 05:02 </t>
  </si>
  <si>
    <t> F.Jordan </t>
  </si>
  <si>
    <t> AAP 285.459 </t>
  </si>
  <si>
    <t>2421690.244 </t>
  </si>
  <si>
    <t> 06.04.1918 17:51 </t>
  </si>
  <si>
    <t> -0.092 </t>
  </si>
  <si>
    <t> J.Belanovsky </t>
  </si>
  <si>
    <t> IPUL 4.497 </t>
  </si>
  <si>
    <t>2427486.028 </t>
  </si>
  <si>
    <t> 17.02.1934 12:40 </t>
  </si>
  <si>
    <t> -0.051 </t>
  </si>
  <si>
    <t> A.Soloviev </t>
  </si>
  <si>
    <t> CTAD 3 </t>
  </si>
  <si>
    <t>2427863.921 </t>
  </si>
  <si>
    <t> 02.03.1935 10:06 </t>
  </si>
  <si>
    <t> -0.058 </t>
  </si>
  <si>
    <t> S.Gaposchkin </t>
  </si>
  <si>
    <t> HA 113.73 </t>
  </si>
  <si>
    <t>2429448.788 </t>
  </si>
  <si>
    <t> 04.07.1939 06:54 </t>
  </si>
  <si>
    <t> -0.055 </t>
  </si>
  <si>
    <t> E.J.Woodward </t>
  </si>
  <si>
    <t> HB 917.7 </t>
  </si>
  <si>
    <t>IBVS 6234</t>
  </si>
  <si>
    <t>JAVSO..43..238</t>
  </si>
  <si>
    <t>JAVSO..44..164</t>
  </si>
  <si>
    <t>JAVSO..45..215</t>
  </si>
  <si>
    <t>IBVS 6196</t>
  </si>
  <si>
    <t>2432892.324 </t>
  </si>
  <si>
    <t> 06.12.1948 19:46 </t>
  </si>
  <si>
    <t> -0.031 </t>
  </si>
  <si>
    <t> A.Szczepanowska </t>
  </si>
  <si>
    <t> AAC 5.75 </t>
  </si>
  <si>
    <t>2433002.495 </t>
  </si>
  <si>
    <t> 26.03.1949 23:52 </t>
  </si>
  <si>
    <t> -0.035 </t>
  </si>
  <si>
    <t>2433028.386 </t>
  </si>
  <si>
    <t> 21.04.1949 21:15 </t>
  </si>
  <si>
    <t>2433158.414 </t>
  </si>
  <si>
    <t> 29.08.1949 21:56 </t>
  </si>
  <si>
    <t> -0.013 </t>
  </si>
  <si>
    <t> B.A.Ustinov </t>
  </si>
  <si>
    <t> PZ 8.378 </t>
  </si>
  <si>
    <t>2433163.356 </t>
  </si>
  <si>
    <t> 03.09.1949 20:32 </t>
  </si>
  <si>
    <t> -0.029 </t>
  </si>
  <si>
    <t>2433211.273 </t>
  </si>
  <si>
    <t> 21.10.1949 18:33 </t>
  </si>
  <si>
    <t> -0.038 </t>
  </si>
  <si>
    <t>2433385.365 </t>
  </si>
  <si>
    <t> 13.04.1950 20:45 </t>
  </si>
  <si>
    <t> -0.022 </t>
  </si>
  <si>
    <t>2433418.407 </t>
  </si>
  <si>
    <t> 16.05.1950 21:46 </t>
  </si>
  <si>
    <t> -0.032 </t>
  </si>
  <si>
    <t>2433531.339 </t>
  </si>
  <si>
    <t> 06.09.1950 20:08 </t>
  </si>
  <si>
    <t>2433536.302 </t>
  </si>
  <si>
    <t> 11.09.1950 19:14 </t>
  </si>
  <si>
    <t> -0.024 </t>
  </si>
  <si>
    <t>2433541.252 </t>
  </si>
  <si>
    <t> 16.09.1950 18:02 </t>
  </si>
  <si>
    <t>2433542.354 </t>
  </si>
  <si>
    <t> 17.09.1950 20:29 </t>
  </si>
  <si>
    <t>2433900.421 </t>
  </si>
  <si>
    <t> 10.09.1951 22:06 </t>
  </si>
  <si>
    <t> -0.033 </t>
  </si>
  <si>
    <t>2434133.440 </t>
  </si>
  <si>
    <t> 30.04.1952 22:33 </t>
  </si>
  <si>
    <t> -0.034 </t>
  </si>
  <si>
    <t> K.Kordylewski </t>
  </si>
  <si>
    <t> SAC 28.109 </t>
  </si>
  <si>
    <t>2434479.394 </t>
  </si>
  <si>
    <t> 11.04.1953 21:27 </t>
  </si>
  <si>
    <t> -0.028 </t>
  </si>
  <si>
    <t>2434888.71 </t>
  </si>
  <si>
    <t> 26.05.1954 05:02 </t>
  </si>
  <si>
    <t> -0.01 </t>
  </si>
  <si>
    <t> R.H.Koch </t>
  </si>
  <si>
    <t> AJ 66.35 </t>
  </si>
  <si>
    <t>2435033.578 </t>
  </si>
  <si>
    <t> 18.10.1954 01:52 </t>
  </si>
  <si>
    <t> -0.023 </t>
  </si>
  <si>
    <t> B.S.Whitney </t>
  </si>
  <si>
    <t> AJ 64.261 </t>
  </si>
  <si>
    <t>2435241.807 </t>
  </si>
  <si>
    <t> 14.05.1955 07:22 </t>
  </si>
  <si>
    <t> -0.025 </t>
  </si>
  <si>
    <t>2435294.688 </t>
  </si>
  <si>
    <t> 06.07.1955 04:30 </t>
  </si>
  <si>
    <t> -0.027 </t>
  </si>
  <si>
    <t>2435341.512 </t>
  </si>
  <si>
    <t> 22.08.1955 00:17 </t>
  </si>
  <si>
    <t>2435568.478 </t>
  </si>
  <si>
    <t> 04.04.1956 23:28 </t>
  </si>
  <si>
    <t> I.Todoran </t>
  </si>
  <si>
    <t> SCA 4.403 </t>
  </si>
  <si>
    <t>2435632.375 </t>
  </si>
  <si>
    <t> 07.06.1956 21:00 </t>
  </si>
  <si>
    <t> -0.026 </t>
  </si>
  <si>
    <t> SCA 5.273 </t>
  </si>
  <si>
    <t>2435633.471 </t>
  </si>
  <si>
    <t> 08.06.1956 23:18 </t>
  </si>
  <si>
    <t> S.Radu </t>
  </si>
  <si>
    <t>2435638.435 </t>
  </si>
  <si>
    <t> 13.06.1956 22:26 </t>
  </si>
  <si>
    <t>2435669.289 </t>
  </si>
  <si>
    <t> 14.07.1956 18:56 </t>
  </si>
  <si>
    <t> -0.021 </t>
  </si>
  <si>
    <t>2435670.390 </t>
  </si>
  <si>
    <t> 15.07.1956 21:21 </t>
  </si>
  <si>
    <t>2435671.488 </t>
  </si>
  <si>
    <t> 16.07.1956 23:42 </t>
  </si>
  <si>
    <t>2435677.540 </t>
  </si>
  <si>
    <t> 23.07.1956 00:57 </t>
  </si>
  <si>
    <t>2435692.425 </t>
  </si>
  <si>
    <t> 06.08.1956 22:12 </t>
  </si>
  <si>
    <t>2435693.526 </t>
  </si>
  <si>
    <t> 08.08.1956 00:37 </t>
  </si>
  <si>
    <t>2435707.301 </t>
  </si>
  <si>
    <t> 21.08.1956 19:13 </t>
  </si>
  <si>
    <t> -0.019 </t>
  </si>
  <si>
    <t>2435719.415 </t>
  </si>
  <si>
    <t> 02.09.1956 21:57 </t>
  </si>
  <si>
    <t>2435735.387 </t>
  </si>
  <si>
    <t> 18.09.1956 21:17 </t>
  </si>
  <si>
    <t>2435740.344 </t>
  </si>
  <si>
    <t> 23.09.1956 20:15 </t>
  </si>
  <si>
    <t>2435768.436 </t>
  </si>
  <si>
    <t> 21.10.1956 22:27 </t>
  </si>
  <si>
    <t>2435771.194 </t>
  </si>
  <si>
    <t> 24.10.1956 16:39 </t>
  </si>
  <si>
    <t>2435772.295 </t>
  </si>
  <si>
    <t> 25.10.1956 19:04 </t>
  </si>
  <si>
    <t>2435793.232 </t>
  </si>
  <si>
    <t> 15.11.1956 17:34 </t>
  </si>
  <si>
    <t>2435799.285 </t>
  </si>
  <si>
    <t> 21.11.1956 18:50 </t>
  </si>
  <si>
    <t>2435905.613 </t>
  </si>
  <si>
    <t> 08.03.1957 02:42 </t>
  </si>
  <si>
    <t>2435909.466 </t>
  </si>
  <si>
    <t> 11.03.1957 23:11 </t>
  </si>
  <si>
    <t>2435921.587 </t>
  </si>
  <si>
    <t> 24.03.1957 02:05 </t>
  </si>
  <si>
    <t>2435926.541 </t>
  </si>
  <si>
    <t> 29.03.1957 00:59 </t>
  </si>
  <si>
    <t>2435930.408 </t>
  </si>
  <si>
    <t> 01.04.1957 21:47 </t>
  </si>
  <si>
    <t> -0.016 </t>
  </si>
  <si>
    <t> A.Scczepanowska </t>
  </si>
  <si>
    <t> AA 9.46 </t>
  </si>
  <si>
    <t>2435931.500 </t>
  </si>
  <si>
    <t> 03.04.1957 00:00 </t>
  </si>
  <si>
    <t>2436079.693 </t>
  </si>
  <si>
    <t> 29.08.1957 04:37 </t>
  </si>
  <si>
    <t> -0.018 </t>
  </si>
  <si>
    <t>2436822.266 </t>
  </si>
  <si>
    <t> 10.09.1959 18:23 </t>
  </si>
  <si>
    <t> SCA 5.331 </t>
  </si>
  <si>
    <t>2436823.370 </t>
  </si>
  <si>
    <t> 11.09.1959 20:52 </t>
  </si>
  <si>
    <t> -0.020 </t>
  </si>
  <si>
    <t>2436860.283 </t>
  </si>
  <si>
    <t> 18.10.1959 18:47 </t>
  </si>
  <si>
    <t>2436861.390 </t>
  </si>
  <si>
    <t> 19.10.1959 21:21 </t>
  </si>
  <si>
    <t> -0.011 </t>
  </si>
  <si>
    <t>2437127.459 </t>
  </si>
  <si>
    <t> 11.07.1960 23:00 </t>
  </si>
  <si>
    <t> -0.014 </t>
  </si>
  <si>
    <t> SCA 8.244 </t>
  </si>
  <si>
    <t>2437132.418 </t>
  </si>
  <si>
    <t> 16.07.1960 22:01 </t>
  </si>
  <si>
    <t> -0.012 </t>
  </si>
  <si>
    <t>2437133.519 </t>
  </si>
  <si>
    <t> 18.07.1960 00:27 </t>
  </si>
  <si>
    <t>2437149.497 </t>
  </si>
  <si>
    <t> 02.08.1960 23:55 </t>
  </si>
  <si>
    <t> I.Popa </t>
  </si>
  <si>
    <t>IBVS 187 </t>
  </si>
  <si>
    <t>2437165.476 </t>
  </si>
  <si>
    <t> 18.08.1960 23:25 </t>
  </si>
  <si>
    <t> -0.007 </t>
  </si>
  <si>
    <t>2437170.434 </t>
  </si>
  <si>
    <t> 23.08.1960 22:24 </t>
  </si>
  <si>
    <t>2437175.385 </t>
  </si>
  <si>
    <t> 28.08.1960 21:14 </t>
  </si>
  <si>
    <t>2437176.489 </t>
  </si>
  <si>
    <t> 29.08.1960 23:44 </t>
  </si>
  <si>
    <t>2437192.462 </t>
  </si>
  <si>
    <t> 14.09.1960 23:05 </t>
  </si>
  <si>
    <t>2437196.319 </t>
  </si>
  <si>
    <t> 18.09.1960 19:39 </t>
  </si>
  <si>
    <t>2437197.422 </t>
  </si>
  <si>
    <t> 19.09.1960 22:07 </t>
  </si>
  <si>
    <t>2437202.378 </t>
  </si>
  <si>
    <t> 24.09.1960 21:04 </t>
  </si>
  <si>
    <t>2437208.436 </t>
  </si>
  <si>
    <t> 30.09.1960 22:27 </t>
  </si>
  <si>
    <t> -0.015 </t>
  </si>
  <si>
    <t>2437212.295 </t>
  </si>
  <si>
    <t> 04.10.1960 19:04 </t>
  </si>
  <si>
    <t>2437213.397 </t>
  </si>
  <si>
    <t> 05.10.1960 21:31 </t>
  </si>
  <si>
    <t>2437446.424 </t>
  </si>
  <si>
    <t> 26.05.1961 22:10 </t>
  </si>
  <si>
    <t> -0.005 </t>
  </si>
  <si>
    <t>2437468.460 </t>
  </si>
  <si>
    <t> 17.06.1961 23:02 </t>
  </si>
  <si>
    <t>2437484.432 </t>
  </si>
  <si>
    <t> 03.07.1961 22:22 </t>
  </si>
  <si>
    <t>2437492.6911 </t>
  </si>
  <si>
    <t> 12.07.1961 04:35 </t>
  </si>
  <si>
    <t> -0.0108 </t>
  </si>
  <si>
    <t>E </t>
  </si>
  <si>
    <t>?</t>
  </si>
  <si>
    <t> K.C.Chou </t>
  </si>
  <si>
    <t>2437495.453 </t>
  </si>
  <si>
    <t> 14.07.1961 22:52 </t>
  </si>
  <si>
    <t>2437506.470 </t>
  </si>
  <si>
    <t> 25.07.1961 23:16 </t>
  </si>
  <si>
    <t> -0.004 </t>
  </si>
  <si>
    <t>2437529.5993 </t>
  </si>
  <si>
    <t> 18.08.1961 02:22 </t>
  </si>
  <si>
    <t> -0.0112 </t>
  </si>
  <si>
    <t>2437564.312 </t>
  </si>
  <si>
    <t> 21.09.1961 19:29 </t>
  </si>
  <si>
    <t>2437565.407 </t>
  </si>
  <si>
    <t> 22.09.1961 21:46 </t>
  </si>
  <si>
    <t> -0.010 </t>
  </si>
  <si>
    <t>2437831.483 </t>
  </si>
  <si>
    <t> 15.06.1962 23:35 </t>
  </si>
  <si>
    <t> -0.006 </t>
  </si>
  <si>
    <t>2437880.510 </t>
  </si>
  <si>
    <t> 04.08.1962 00:14 </t>
  </si>
  <si>
    <t>2437890.429 </t>
  </si>
  <si>
    <t> 13.08.1962 22:17 </t>
  </si>
  <si>
    <t>2437922.374 </t>
  </si>
  <si>
    <t> 14.09.1962 20:58 </t>
  </si>
  <si>
    <t>2437923.478 </t>
  </si>
  <si>
    <t> 15.09.1962 23:28 </t>
  </si>
  <si>
    <t>2437948.265 </t>
  </si>
  <si>
    <t> 10.10.1962 18:21 </t>
  </si>
  <si>
    <t>2438172.463 </t>
  </si>
  <si>
    <t> 22.05.1963 23:06 </t>
  </si>
  <si>
    <t> -0.017 </t>
  </si>
  <si>
    <t> O.Zelenka </t>
  </si>
  <si>
    <t> BRNO 6 </t>
  </si>
  <si>
    <t>2438177.423 </t>
  </si>
  <si>
    <t> 27.05.1963 22:09 </t>
  </si>
  <si>
    <t>2438198.365 </t>
  </si>
  <si>
    <t> 17.06.1963 20:45 </t>
  </si>
  <si>
    <t>2438199.463 </t>
  </si>
  <si>
    <t> 18.06.1963 23:06 </t>
  </si>
  <si>
    <t>2438209.378 </t>
  </si>
  <si>
    <t> 28.06.1963 21:04 </t>
  </si>
  <si>
    <t>2438210.480 </t>
  </si>
  <si>
    <t> 29.06.1963 23:31 </t>
  </si>
  <si>
    <t>2438210.482 </t>
  </si>
  <si>
    <t> 29.06.1963 23:34 </t>
  </si>
  <si>
    <t> -0.008 </t>
  </si>
  <si>
    <t>2438215.447 </t>
  </si>
  <si>
    <t> 04.07.1963 22:43 </t>
  </si>
  <si>
    <t> -0.001 </t>
  </si>
  <si>
    <t>2438220.398 </t>
  </si>
  <si>
    <t> 09.07.1963 21:33 </t>
  </si>
  <si>
    <t>2438242.430 </t>
  </si>
  <si>
    <t> 31.07.1963 22:19 </t>
  </si>
  <si>
    <t>2438247.389 </t>
  </si>
  <si>
    <t> 05.08.1963 21:20 </t>
  </si>
  <si>
    <t>2438248.490 </t>
  </si>
  <si>
    <t> 06.08.1963 23:45 </t>
  </si>
  <si>
    <t>2438258.404 </t>
  </si>
  <si>
    <t> 16.08.1963 21:41 </t>
  </si>
  <si>
    <t>2438258.406 </t>
  </si>
  <si>
    <t> 16.08.1963 21:44 </t>
  </si>
  <si>
    <t>2438269.422 </t>
  </si>
  <si>
    <t> 27.08.1963 22:07 </t>
  </si>
  <si>
    <t>2438306.334 </t>
  </si>
  <si>
    <t> 03.10.1963 20:00 </t>
  </si>
  <si>
    <t> -0.009 </t>
  </si>
  <si>
    <t>2438387.313 </t>
  </si>
  <si>
    <t> 23.12.1963 19:30 </t>
  </si>
  <si>
    <t> A.Paschke </t>
  </si>
  <si>
    <t>2438392.267 </t>
  </si>
  <si>
    <t> 28.12.1963 18:24 </t>
  </si>
  <si>
    <t>2438525.578 </t>
  </si>
  <si>
    <t> 10.05.1964 01:52 </t>
  </si>
  <si>
    <t>2438529.444 </t>
  </si>
  <si>
    <t> 13.05.1964 22:39 </t>
  </si>
  <si>
    <t> -0.002 </t>
  </si>
  <si>
    <t> M.Neckarova </t>
  </si>
  <si>
    <t> S.Pohlena </t>
  </si>
  <si>
    <t>2438529.445 </t>
  </si>
  <si>
    <t> 13.05.1964 22:40 </t>
  </si>
  <si>
    <t> D.Simkova </t>
  </si>
  <si>
    <t>2438551.468 </t>
  </si>
  <si>
    <t> 04.06.1964 23:13 </t>
  </si>
  <si>
    <t> K.Rausal </t>
  </si>
  <si>
    <t>2438551.486 </t>
  </si>
  <si>
    <t> 04.06.1964 23:39 </t>
  </si>
  <si>
    <t> 0.005 </t>
  </si>
  <si>
    <t> J.Zidu </t>
  </si>
  <si>
    <t>2438583.427 </t>
  </si>
  <si>
    <t> 06.07.1964 22:14 </t>
  </si>
  <si>
    <t> K.Carbol </t>
  </si>
  <si>
    <t>2438588.383 </t>
  </si>
  <si>
    <t> 11.07.1964 21:11 </t>
  </si>
  <si>
    <t>2438594.446 </t>
  </si>
  <si>
    <t> 17.07.1964 22:42 </t>
  </si>
  <si>
    <t>2438605.465 </t>
  </si>
  <si>
    <t> 28.07.1964 23:09 </t>
  </si>
  <si>
    <t>2438642.370 </t>
  </si>
  <si>
    <t> 03.09.1964 20:52 </t>
  </si>
  <si>
    <t>2438754.212 </t>
  </si>
  <si>
    <t> 24.12.1964 17:05 </t>
  </si>
  <si>
    <t> 0.009 </t>
  </si>
  <si>
    <t> BRNO 5 </t>
  </si>
  <si>
    <t>2438885.302 </t>
  </si>
  <si>
    <t> 04.05.1965 19:14 </t>
  </si>
  <si>
    <t>2438885.305 </t>
  </si>
  <si>
    <t> 04.05.1965 19:19 </t>
  </si>
  <si>
    <t>2438885.308 </t>
  </si>
  <si>
    <t> 04.05.1965 19:23 </t>
  </si>
  <si>
    <t>2438902.375 </t>
  </si>
  <si>
    <t> 21.05.1965 21:00 </t>
  </si>
  <si>
    <t>2438919.456 </t>
  </si>
  <si>
    <t> 07.06.1965 22:56 </t>
  </si>
  <si>
    <t>2438951.410 </t>
  </si>
  <si>
    <t> 09.07.1965 21:50 </t>
  </si>
  <si>
    <t>2438963.533 </t>
  </si>
  <si>
    <t> 22.07.1965 00:47 </t>
  </si>
  <si>
    <t> V.Znojil </t>
  </si>
  <si>
    <t>2438972.342 </t>
  </si>
  <si>
    <t> 30.07.1965 20:12 </t>
  </si>
  <si>
    <t>2438977.300 </t>
  </si>
  <si>
    <t> 04.08.1965 19:12 </t>
  </si>
  <si>
    <t>2438978.403 </t>
  </si>
  <si>
    <t> 05.08.1965 21:40 </t>
  </si>
  <si>
    <t>2438978.411 </t>
  </si>
  <si>
    <t> 05.08.1965 21:51 </t>
  </si>
  <si>
    <t> 0.002 </t>
  </si>
  <si>
    <t> F.Hromada </t>
  </si>
  <si>
    <t>2439021.371 </t>
  </si>
  <si>
    <t> 17.09.1965 20:54 </t>
  </si>
  <si>
    <t>2439021.375 </t>
  </si>
  <si>
    <t> 17.09.1965 21:00 </t>
  </si>
  <si>
    <t>2439022.473 </t>
  </si>
  <si>
    <t> 18.09.1965 23:21 </t>
  </si>
  <si>
    <t>2439022.481 </t>
  </si>
  <si>
    <t> 18.09.1965 23:32 </t>
  </si>
  <si>
    <t> 0.003 </t>
  </si>
  <si>
    <t>2439026.332 </t>
  </si>
  <si>
    <t> 22.09.1965 19:58 </t>
  </si>
  <si>
    <t>2439032.390 </t>
  </si>
  <si>
    <t> 28.09.1965 21:21 </t>
  </si>
  <si>
    <t>2439032.394 </t>
  </si>
  <si>
    <t> 28.09.1965 21:27 </t>
  </si>
  <si>
    <t> -0.000 </t>
  </si>
  <si>
    <t>2439037.347 </t>
  </si>
  <si>
    <t> 03.10.1965 20:19 </t>
  </si>
  <si>
    <t>2439074.256 </t>
  </si>
  <si>
    <t> 09.11.1965 18:08 </t>
  </si>
  <si>
    <t>2439133.203 </t>
  </si>
  <si>
    <t> 07.01.1966 16:52 </t>
  </si>
  <si>
    <t> BRNO 9 </t>
  </si>
  <si>
    <t>2439205.354 </t>
  </si>
  <si>
    <t> 20.03.1966 20:29 </t>
  </si>
  <si>
    <t> W.Braune </t>
  </si>
  <si>
    <t>BAVM 23 </t>
  </si>
  <si>
    <t>2439260.468 </t>
  </si>
  <si>
    <t> 14.05.1966 23:13 </t>
  </si>
  <si>
    <t> 0.012 </t>
  </si>
  <si>
    <t> J.Marz </t>
  </si>
  <si>
    <t>2439389.364 </t>
  </si>
  <si>
    <t> 20.09.1966 20:44 </t>
  </si>
  <si>
    <t> 0.004 </t>
  </si>
  <si>
    <t>2439410.292 </t>
  </si>
  <si>
    <t> 11.10.1966 19:00 </t>
  </si>
  <si>
    <t> L.Hedbavny </t>
  </si>
  <si>
    <t> V.Remes </t>
  </si>
  <si>
    <t>2439666.443 </t>
  </si>
  <si>
    <t> 24.06.1967 22:37 </t>
  </si>
  <si>
    <t>IBVS 299 </t>
  </si>
  <si>
    <t>2439667.550 </t>
  </si>
  <si>
    <t> 26.06.1967 01:12 </t>
  </si>
  <si>
    <t>2440088.424 </t>
  </si>
  <si>
    <t> 19.08.1968 22:10 </t>
  </si>
  <si>
    <t> R.Diethelm </t>
  </si>
  <si>
    <t> ORI 109 </t>
  </si>
  <si>
    <t>2440125.329 </t>
  </si>
  <si>
    <t> 25.09.1968 19:53 </t>
  </si>
  <si>
    <t> 0.001 </t>
  </si>
  <si>
    <t>2440142.404 </t>
  </si>
  <si>
    <t> 12.10.1968 21:41 </t>
  </si>
  <si>
    <t> ORI 110 </t>
  </si>
  <si>
    <t>2440147.357 </t>
  </si>
  <si>
    <t> 17.10.1968 20:34 </t>
  </si>
  <si>
    <t>2440157.291 </t>
  </si>
  <si>
    <t> 27.10.1968 18:59 </t>
  </si>
  <si>
    <t>2440321.433 </t>
  </si>
  <si>
    <t> 09.04.1969 22:23 </t>
  </si>
  <si>
    <t> ORI 113 </t>
  </si>
  <si>
    <t>2440344.571 </t>
  </si>
  <si>
    <t> 03.05.1969 01:42 </t>
  </si>
  <si>
    <t>2440353.389 </t>
  </si>
  <si>
    <t> 11.05.1969 21:20 </t>
  </si>
  <si>
    <t>2440354.490 </t>
  </si>
  <si>
    <t> 12.05.1969 23:45 </t>
  </si>
  <si>
    <t>2440418.390 </t>
  </si>
  <si>
    <t> 15.07.1969 21:21 </t>
  </si>
  <si>
    <t> V.Slovak </t>
  </si>
  <si>
    <t>2440418.392 </t>
  </si>
  <si>
    <t> 15.07.1969 21:24 </t>
  </si>
  <si>
    <t> K.Jehlicka </t>
  </si>
  <si>
    <t>2440418.394 </t>
  </si>
  <si>
    <t> 15.07.1969 21:27 </t>
  </si>
  <si>
    <t> J.Kucera </t>
  </si>
  <si>
    <t>2440711.452 </t>
  </si>
  <si>
    <t> 04.05.1970 22:50 </t>
  </si>
  <si>
    <t> ORI 119 </t>
  </si>
  <si>
    <t>2440733.487 </t>
  </si>
  <si>
    <t> 26.05.1970 23:41 </t>
  </si>
  <si>
    <t>2440759.386 </t>
  </si>
  <si>
    <t> 21.06.1970 21:15 </t>
  </si>
  <si>
    <t> ORI 120 </t>
  </si>
  <si>
    <t>2440765.454 </t>
  </si>
  <si>
    <t> 27.06.1970 22:53 </t>
  </si>
  <si>
    <t> 0.011 </t>
  </si>
  <si>
    <t> M.Sustek </t>
  </si>
  <si>
    <t> BRNO 12 </t>
  </si>
  <si>
    <t>2440776.470 </t>
  </si>
  <si>
    <t> 08.07.1970 23:16 </t>
  </si>
  <si>
    <t> J.Kostopulos </t>
  </si>
  <si>
    <t>2440803.462 </t>
  </si>
  <si>
    <t> 04.08.1970 23:05 </t>
  </si>
  <si>
    <t>2441139.476 </t>
  </si>
  <si>
    <t> 06.07.1971 23:25 </t>
  </si>
  <si>
    <t> ORI 126 </t>
  </si>
  <si>
    <t>2441157.119 </t>
  </si>
  <si>
    <t> 24.07.1971 14:51 </t>
  </si>
  <si>
    <t> BRNO 14 </t>
  </si>
  <si>
    <t>2441157.124 </t>
  </si>
  <si>
    <t> 24.07.1971 14:58 </t>
  </si>
  <si>
    <t> 0.010 </t>
  </si>
  <si>
    <t> P.Baxa </t>
  </si>
  <si>
    <t> P.Kocarek </t>
  </si>
  <si>
    <t>2441157.125 </t>
  </si>
  <si>
    <t> 24.07.1971 15:00 </t>
  </si>
  <si>
    <t> J.Mazanec </t>
  </si>
  <si>
    <t>2441157.127 </t>
  </si>
  <si>
    <t> 24.07.1971 15:02 </t>
  </si>
  <si>
    <t> 0.013 </t>
  </si>
  <si>
    <t> J.Povoda </t>
  </si>
  <si>
    <t>2441157.128 </t>
  </si>
  <si>
    <t> 24.07.1971 15:04 </t>
  </si>
  <si>
    <t> 0.014 </t>
  </si>
  <si>
    <t> J.Keprtova </t>
  </si>
  <si>
    <t> J.Silhan </t>
  </si>
  <si>
    <t>2441157.129 </t>
  </si>
  <si>
    <t> 24.07.1971 15:05 </t>
  </si>
  <si>
    <t> 0.015 </t>
  </si>
  <si>
    <t> Z.Kudrnova </t>
  </si>
  <si>
    <t>2441165.373 </t>
  </si>
  <si>
    <t> 01.08.1971 20:57 </t>
  </si>
  <si>
    <t>2441176.394 </t>
  </si>
  <si>
    <t> 12.08.1971 21:27 </t>
  </si>
  <si>
    <t>2441181.357 </t>
  </si>
  <si>
    <t> 17.08.1971 20:34 </t>
  </si>
  <si>
    <t>2441192.374 </t>
  </si>
  <si>
    <t> 28.08.1971 20:58 </t>
  </si>
  <si>
    <t> K.Locher </t>
  </si>
  <si>
    <t>2441213.307 </t>
  </si>
  <si>
    <t> 18.09.1971 19:22 </t>
  </si>
  <si>
    <t> ORI 127 </t>
  </si>
  <si>
    <t>2441236.440 </t>
  </si>
  <si>
    <t> 11.10.1971 22:33 </t>
  </si>
  <si>
    <t>IBVS 775 </t>
  </si>
  <si>
    <t>2441365.348 </t>
  </si>
  <si>
    <t> 17.02.1972 20:21 </t>
  </si>
  <si>
    <t> Z.Klimek </t>
  </si>
  <si>
    <t>IBVS 637 </t>
  </si>
  <si>
    <t>2441490.421 </t>
  </si>
  <si>
    <t> 21.06.1972 22:06 </t>
  </si>
  <si>
    <t> 0.028 </t>
  </si>
  <si>
    <t> BBS 3 </t>
  </si>
  <si>
    <t>2441506.376 </t>
  </si>
  <si>
    <t> 07.07.1972 21:01 </t>
  </si>
  <si>
    <t> 0.008 </t>
  </si>
  <si>
    <t> R.Germann </t>
  </si>
  <si>
    <t> BBS 4 </t>
  </si>
  <si>
    <t>2441507.466 </t>
  </si>
  <si>
    <t> 08.07.1972 23:11 </t>
  </si>
  <si>
    <t> K.Brancik </t>
  </si>
  <si>
    <t> BRNO 17 </t>
  </si>
  <si>
    <t> A.Pliska </t>
  </si>
  <si>
    <t> Z.Rozlivka </t>
  </si>
  <si>
    <t>2441507.469 </t>
  </si>
  <si>
    <t> 08.07.1972 23:15 </t>
  </si>
  <si>
    <t> L.Kozona </t>
  </si>
  <si>
    <t>2441507.472 </t>
  </si>
  <si>
    <t> 08.07.1972 23:19 </t>
  </si>
  <si>
    <t> K.Skrbek </t>
  </si>
  <si>
    <t>2441513.532 </t>
  </si>
  <si>
    <t> 15.07.1972 00:46 </t>
  </si>
  <si>
    <t>2441534.465 </t>
  </si>
  <si>
    <t> 04.08.1972 23:09 </t>
  </si>
  <si>
    <t> BBS 5 </t>
  </si>
  <si>
    <t>2441555.392 </t>
  </si>
  <si>
    <t> 25.08.1972 21:24 </t>
  </si>
  <si>
    <t>2441555.398 </t>
  </si>
  <si>
    <t> 25.08.1972 21:33 </t>
  </si>
  <si>
    <t>2441581.298 </t>
  </si>
  <si>
    <t> 20.09.1972 19:09 </t>
  </si>
  <si>
    <t> H.Peter </t>
  </si>
  <si>
    <t>2441592.308 </t>
  </si>
  <si>
    <t> 01.10.1972 19:23 </t>
  </si>
  <si>
    <t> BBS 6 </t>
  </si>
  <si>
    <t>2441598.361 </t>
  </si>
  <si>
    <t> 07.10.1972 20:39 </t>
  </si>
  <si>
    <t>2441604.417 </t>
  </si>
  <si>
    <t> 13.10.1972 22:00 </t>
  </si>
  <si>
    <t>2441687.597 </t>
  </si>
  <si>
    <t> 05.01.1973 02:19 </t>
  </si>
  <si>
    <t> BBS 7 </t>
  </si>
  <si>
    <t>2441688.705 </t>
  </si>
  <si>
    <t> 06.01.1973 04:55 </t>
  </si>
  <si>
    <t>2441748.749 </t>
  </si>
  <si>
    <t> 07.03.1973 05:58 </t>
  </si>
  <si>
    <t> A.Mallama </t>
  </si>
  <si>
    <t> BBS 8 </t>
  </si>
  <si>
    <t>2441764.722 </t>
  </si>
  <si>
    <t> 23.03.1973 05:19 </t>
  </si>
  <si>
    <t>2441786.754 </t>
  </si>
  <si>
    <t> 14.04.1973 06:05 </t>
  </si>
  <si>
    <t> BBS 9 </t>
  </si>
  <si>
    <t>2441804.410 </t>
  </si>
  <si>
    <t> 01.05.1973 21:50 </t>
  </si>
  <si>
    <t> 0.019 </t>
  </si>
  <si>
    <t>2441815.404 </t>
  </si>
  <si>
    <t> 12.05.1973 21:41 </t>
  </si>
  <si>
    <t>2441815.409 </t>
  </si>
  <si>
    <t> 12.05.1973 21:48 </t>
  </si>
  <si>
    <t> 0.000 </t>
  </si>
  <si>
    <t>2441818.716 </t>
  </si>
  <si>
    <t> 16.05.1973 05:11 </t>
  </si>
  <si>
    <t>2441820.384 </t>
  </si>
  <si>
    <t> 17.05.1973 21:12 </t>
  </si>
  <si>
    <t> 0.017 </t>
  </si>
  <si>
    <t>2441834.687 </t>
  </si>
  <si>
    <t> 01.06.1973 04:29 </t>
  </si>
  <si>
    <t>2441834.693 </t>
  </si>
  <si>
    <t> 01.06.1973 04:37 </t>
  </si>
  <si>
    <t> G.Gliba </t>
  </si>
  <si>
    <t> BBS 10 </t>
  </si>
  <si>
    <t>2441837.440 </t>
  </si>
  <si>
    <t> 03.06.1973 22:33 </t>
  </si>
  <si>
    <t>2441869.388 </t>
  </si>
  <si>
    <t> 05.07.1973 21:18 </t>
  </si>
  <si>
    <t>2441870.504 </t>
  </si>
  <si>
    <t> 07.07.1973 00:05 </t>
  </si>
  <si>
    <t> J.Holub </t>
  </si>
  <si>
    <t> I.Salek </t>
  </si>
  <si>
    <t>2441870.507 </t>
  </si>
  <si>
    <t> 07.07.1973 00:10 </t>
  </si>
  <si>
    <t> J.Hudec </t>
  </si>
  <si>
    <t>2441870.513 </t>
  </si>
  <si>
    <t> 07.07.1973 00:18 </t>
  </si>
  <si>
    <t>2441875.459 </t>
  </si>
  <si>
    <t> 11.07.1973 23:00 </t>
  </si>
  <si>
    <t>2441875.461 </t>
  </si>
  <si>
    <t> 11.07.1973 23:03 </t>
  </si>
  <si>
    <t> 0.007 </t>
  </si>
  <si>
    <t>2441875.466 </t>
  </si>
  <si>
    <t> 11.07.1973 23:11 </t>
  </si>
  <si>
    <t> I.Kohoutek </t>
  </si>
  <si>
    <t>2441893.634 </t>
  </si>
  <si>
    <t> 30.07.1973 03:12 </t>
  </si>
  <si>
    <t>2441893.642 </t>
  </si>
  <si>
    <t> 30.07.1973 03:24 </t>
  </si>
  <si>
    <t>2441901.357 </t>
  </si>
  <si>
    <t> 06.08.1973 20:34 </t>
  </si>
  <si>
    <t> BBS 11 </t>
  </si>
  <si>
    <t>2441907.406 </t>
  </si>
  <si>
    <t> 12.08.1973 21:44 </t>
  </si>
  <si>
    <t>2441912.357 </t>
  </si>
  <si>
    <t> 17.08.1973 20:34 </t>
  </si>
  <si>
    <t>2441918.422 </t>
  </si>
  <si>
    <t> 23.08.1973 22:07 </t>
  </si>
  <si>
    <t>2441932.745 </t>
  </si>
  <si>
    <t> 07.09.1973 05:52 </t>
  </si>
  <si>
    <t>2441934.403 </t>
  </si>
  <si>
    <t> 08.09.1973 21:40 </t>
  </si>
  <si>
    <t> 0.006 </t>
  </si>
  <si>
    <t>2441936.604 </t>
  </si>
  <si>
    <t> 11.09.1973 02:29 </t>
  </si>
  <si>
    <t>2441936.605 </t>
  </si>
  <si>
    <t> 11.09.1973 02:31 </t>
  </si>
  <si>
    <t>2441939.362 </t>
  </si>
  <si>
    <t> 13.09.1973 20:41 </t>
  </si>
  <si>
    <t>2441941.558 </t>
  </si>
  <si>
    <t> 16.09.1973 01:23 </t>
  </si>
  <si>
    <t>2441982.325 </t>
  </si>
  <si>
    <t> 26.10.1973 19:48 </t>
  </si>
  <si>
    <t> BBS 12 </t>
  </si>
  <si>
    <t>2442131.615 </t>
  </si>
  <si>
    <t> 25.03.1974 02:45 </t>
  </si>
  <si>
    <t> BBS 14 </t>
  </si>
  <si>
    <t>2442146.478 </t>
  </si>
  <si>
    <t> 08.04.1974 23:28 </t>
  </si>
  <si>
    <t> BBS 15 </t>
  </si>
  <si>
    <t>2442156.399 </t>
  </si>
  <si>
    <t> 18.04.1974 21:34 </t>
  </si>
  <si>
    <t>2442157.490 </t>
  </si>
  <si>
    <t> 19.04.1974 23:45 </t>
  </si>
  <si>
    <t>2442183.395 </t>
  </si>
  <si>
    <t> 15.05.1974 21:28 </t>
  </si>
  <si>
    <t>2442200.475 </t>
  </si>
  <si>
    <t> 01.06.1974 23:24 </t>
  </si>
  <si>
    <t> BBS 16 </t>
  </si>
  <si>
    <t>2442205.429 </t>
  </si>
  <si>
    <t> 06.06.1974 22:17 </t>
  </si>
  <si>
    <t>2442229.668 </t>
  </si>
  <si>
    <t> 01.07.1974 04:01 </t>
  </si>
  <si>
    <t> B.A.Krobusek </t>
  </si>
  <si>
    <t>IBVS 954 </t>
  </si>
  <si>
    <t>2442234.619 </t>
  </si>
  <si>
    <t> 06.07.1974 02:51 </t>
  </si>
  <si>
    <t>2442235.723 </t>
  </si>
  <si>
    <t> 07.07.1974 05:21 </t>
  </si>
  <si>
    <t>2442240.682 </t>
  </si>
  <si>
    <t> 12.07.1974 04:22 </t>
  </si>
  <si>
    <t>2442245.629 </t>
  </si>
  <si>
    <t> 17.07.1974 03:05 </t>
  </si>
  <si>
    <t>2442253.625 </t>
  </si>
  <si>
    <t> 25.07.1974 03:00 </t>
  </si>
  <si>
    <t>2442254.452 </t>
  </si>
  <si>
    <t> 25.07.1974 22:50 </t>
  </si>
  <si>
    <t>2442261.605 </t>
  </si>
  <si>
    <t> 02.08.1974 02:31 </t>
  </si>
  <si>
    <t> BBS 17 </t>
  </si>
  <si>
    <t>2442266.571 </t>
  </si>
  <si>
    <t> 07.08.1974 01:42 </t>
  </si>
  <si>
    <t>2442272.638 </t>
  </si>
  <si>
    <t> 13.08.1974 03:18 </t>
  </si>
  <si>
    <t>2442275.381 </t>
  </si>
  <si>
    <t> 15.08.1974 21:08 </t>
  </si>
  <si>
    <t>2442275.387 </t>
  </si>
  <si>
    <t> 15.08.1974 21:17 </t>
  </si>
  <si>
    <t>2442276.485 </t>
  </si>
  <si>
    <t> 16.08.1974 23:38 </t>
  </si>
  <si>
    <t> BRNO 20 </t>
  </si>
  <si>
    <t>2442296.309 </t>
  </si>
  <si>
    <t> 05.09.1974 19:24 </t>
  </si>
  <si>
    <t>2442296.322 </t>
  </si>
  <si>
    <t> 05.09.1974 19:43 </t>
  </si>
  <si>
    <t>2442296.346 </t>
  </si>
  <si>
    <t> 05.09.1974 20:18 </t>
  </si>
  <si>
    <t> 0.025 </t>
  </si>
  <si>
    <t>2442302.370 </t>
  </si>
  <si>
    <t> 11.09.1974 20:52 </t>
  </si>
  <si>
    <t>2442302.388 </t>
  </si>
  <si>
    <t> 11.09.1974 21:18 </t>
  </si>
  <si>
    <t>2442318.340 </t>
  </si>
  <si>
    <t> 27.09.1974 20:09 </t>
  </si>
  <si>
    <t>2442337.630 </t>
  </si>
  <si>
    <t> 17.10.1974 03:07 </t>
  </si>
  <si>
    <t>2442342.595 </t>
  </si>
  <si>
    <t> 22.10.1974 02:16 </t>
  </si>
  <si>
    <t>2442359.661 </t>
  </si>
  <si>
    <t> 08.11.1974 03:51 </t>
  </si>
  <si>
    <t>2442377.315 </t>
  </si>
  <si>
    <t> 25.11.1974 19:33 </t>
  </si>
  <si>
    <t> BBS 18 </t>
  </si>
  <si>
    <t>2442412.553 </t>
  </si>
  <si>
    <t> 31.12.1974 01:16 </t>
  </si>
  <si>
    <t>IBVS 1249 </t>
  </si>
  <si>
    <t>2442412.556 </t>
  </si>
  <si>
    <t> 31.12.1974 01:20 </t>
  </si>
  <si>
    <t>2442529.351 </t>
  </si>
  <si>
    <t> 26.04.1975 20:25 </t>
  </si>
  <si>
    <t> BBS 22 </t>
  </si>
  <si>
    <t>2442531.552 </t>
  </si>
  <si>
    <t> 29.04.1975 01:14 </t>
  </si>
  <si>
    <t>2442538.701 </t>
  </si>
  <si>
    <t> 06.05.1975 04:49 </t>
  </si>
  <si>
    <t> M.Baldwin </t>
  </si>
  <si>
    <t> AVSJ 7.34 </t>
  </si>
  <si>
    <t>2442546.411 </t>
  </si>
  <si>
    <t> 13.05.1975 21:51 </t>
  </si>
  <si>
    <t>2442546.422 </t>
  </si>
  <si>
    <t> 13.05.1975 22:07 </t>
  </si>
  <si>
    <t> P.Novak </t>
  </si>
  <si>
    <t>2442551.375 </t>
  </si>
  <si>
    <t> 18.05.1975 21:00 </t>
  </si>
  <si>
    <t>2442570.657 </t>
  </si>
  <si>
    <t> 07.06.1975 03:46 </t>
  </si>
  <si>
    <t>2442571.741 </t>
  </si>
  <si>
    <t> 08.06.1975 05:47 </t>
  </si>
  <si>
    <t>2442573.408 </t>
  </si>
  <si>
    <t> 09.06.1975 21:47 </t>
  </si>
  <si>
    <t> BBS 23 </t>
  </si>
  <si>
    <t>2442576.715 </t>
  </si>
  <si>
    <t> 13.06.1975 05:09 </t>
  </si>
  <si>
    <t>2442589.380 </t>
  </si>
  <si>
    <t> 25.06.1975 21:07 </t>
  </si>
  <si>
    <t>2442600.398 </t>
  </si>
  <si>
    <t>IBVS 6209</t>
  </si>
  <si>
    <t>OEJV 0179</t>
  </si>
  <si>
    <t> 06.07.1975 21:33 </t>
  </si>
  <si>
    <t>2442606.465 </t>
  </si>
  <si>
    <t> 12.07.1975 23:09 </t>
  </si>
  <si>
    <t>2442607.561 </t>
  </si>
  <si>
    <t> 14.07.1975 01:27 </t>
  </si>
  <si>
    <t>2442608.670 </t>
  </si>
  <si>
    <t> 15.07.1975 04:04 </t>
  </si>
  <si>
    <t>2442616.374 </t>
  </si>
  <si>
    <t> 22.07.1975 20:58 </t>
  </si>
  <si>
    <t>2442617.476 </t>
  </si>
  <si>
    <t> 23.07.1975 23:25 </t>
  </si>
  <si>
    <t>2442633.449 </t>
  </si>
  <si>
    <t> 08.08.1975 22:46 </t>
  </si>
  <si>
    <t>2442633.458 </t>
  </si>
  <si>
    <t> 08.08.1975 22:59 </t>
  </si>
  <si>
    <t>2442638.413 </t>
  </si>
  <si>
    <t> 13.08.1975 21:54 </t>
  </si>
  <si>
    <t>2442681.391 </t>
  </si>
  <si>
    <t> 25.09.1975 21:23 </t>
  </si>
  <si>
    <t> V.Wagner </t>
  </si>
  <si>
    <t> BRNO 21 </t>
  </si>
  <si>
    <t>2442887.413 </t>
  </si>
  <si>
    <t> 18.04.1976 21:54 </t>
  </si>
  <si>
    <t> BBS 27 </t>
  </si>
  <si>
    <t>2442905.585 </t>
  </si>
  <si>
    <t> 07.05.1976 02:02 </t>
  </si>
  <si>
    <t> BBS 28 </t>
  </si>
  <si>
    <t>2442914.397 </t>
  </si>
  <si>
    <t> 15.05.1976 21:31 </t>
  </si>
  <si>
    <t>2442922.662 </t>
  </si>
  <si>
    <t> 24.05.1976 03:53 </t>
  </si>
  <si>
    <t>2442936.435 </t>
  </si>
  <si>
    <t> 06.06.1976 22:26 </t>
  </si>
  <si>
    <t>2442950.754 </t>
  </si>
  <si>
    <t> 21.06.1976 06:05 </t>
  </si>
  <si>
    <t> D.Ruokonen </t>
  </si>
  <si>
    <t> AOEB 1 </t>
  </si>
  <si>
    <t>2442950.765 </t>
  </si>
  <si>
    <t> 21.06.1976 06:21 </t>
  </si>
  <si>
    <t> G.Samolyk </t>
  </si>
  <si>
    <t>2442958.478 </t>
  </si>
  <si>
    <t> 28.06.1976 23:28 </t>
  </si>
  <si>
    <t>2442960.668 </t>
  </si>
  <si>
    <t> 01.07.1976 04:01 </t>
  </si>
  <si>
    <t>2442963.424 </t>
  </si>
  <si>
    <t> 03.07.1976 22:10 </t>
  </si>
  <si>
    <t>2442977.757 </t>
  </si>
  <si>
    <t> 18.07.1976 06:10 </t>
  </si>
  <si>
    <t>2442984.637 </t>
  </si>
  <si>
    <t> 25.07.1976 03:17 </t>
  </si>
  <si>
    <t> C.Stephan </t>
  </si>
  <si>
    <t>2442984.641 </t>
  </si>
  <si>
    <t> 25.07.1976 03:23 </t>
  </si>
  <si>
    <t> C.P.Stephan </t>
  </si>
  <si>
    <t>IBVS 1350 </t>
  </si>
  <si>
    <t>2442990.422 </t>
  </si>
  <si>
    <t> 30.07.1976 22:07 </t>
  </si>
  <si>
    <t> BBS 29 </t>
  </si>
  <si>
    <t>2442990.432 </t>
  </si>
  <si>
    <t> 30.07.1976 22:22 </t>
  </si>
  <si>
    <t>2442993.726 </t>
  </si>
  <si>
    <t> 03.08.1976 05:25 </t>
  </si>
  <si>
    <t>2442996.490 </t>
  </si>
  <si>
    <t> 05.08.1976 23:45 </t>
  </si>
  <si>
    <t> BRNO 26 </t>
  </si>
  <si>
    <t>2442998.685 </t>
  </si>
  <si>
    <t>JAVSO 49, 256</t>
  </si>
  <si>
    <t>JAVSO 49, 108</t>
  </si>
  <si>
    <t>JAVSO, 49, 265</t>
  </si>
  <si>
    <t>JBAV, 60</t>
  </si>
  <si>
    <t>JAAVSO, 50, 255</t>
  </si>
  <si>
    <t>JAAVSO 51, 2023</t>
  </si>
  <si>
    <t>JAAVSO 51, 138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</si>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</sst>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"/>
    <numFmt numFmtId="167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35">
    <xf numFmtId="0" fontId="0" fillId="2" borderId="0" xfId="0" applyFill="1"/>
    <xf numFmtId="0" fontId="0" fillId="2" borderId="5" xfId="0" applyFill="1" applyBorder="1"/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7" fillId="25" borderId="24" xfId="0" applyFont="1" applyFill="1" applyBorder="1" applyAlignment="1">
      <alignment horizontal="left" vertical="top" wrapText="1" indent="1"/>
    </xf>
    <xf numFmtId="0" fontId="7" fillId="25" borderId="24" xfId="0" applyFont="1" applyFill="1" applyBorder="1" applyAlignment="1">
      <alignment horizontal="center" vertical="top" wrapText="1"/>
    </xf>
    <xf numFmtId="0" fontId="7" fillId="25" borderId="24" xfId="0" applyFont="1" applyFill="1" applyBorder="1" applyAlignment="1">
      <alignment horizontal="right" vertical="top" wrapText="1"/>
    </xf>
    <xf numFmtId="0" fontId="18" fillId="25" borderId="24" xfId="38" applyFill="1" applyBorder="1" applyAlignment="1" applyProtection="1">
      <alignment horizontal="righ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4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left" vertical="center"/>
    </xf>
    <xf numFmtId="0" fontId="37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5" xfId="42" applyFont="1" applyBorder="1" applyAlignment="1">
      <alignment vertical="center"/>
    </xf>
    <xf numFmtId="0" fontId="40" fillId="0" borderId="5" xfId="42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76885125540211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5312312395821"/>
          <c:y val="0.1519756838905775"/>
          <c:w val="0.81574672801953785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9-461F-9C3B-D836F731E47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9-461F-9C3B-D836F731E47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9-461F-9C3B-D836F731E47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7.4252799997339025E-2</c:v>
                </c:pt>
                <c:pt idx="869">
                  <c:v>6.8288599999505095E-2</c:v>
                </c:pt>
                <c:pt idx="870">
                  <c:v>6.9183399995381478E-2</c:v>
                </c:pt>
                <c:pt idx="871">
                  <c:v>6.9538800002192147E-2</c:v>
                </c:pt>
                <c:pt idx="872">
                  <c:v>6.9246600003680214E-2</c:v>
                </c:pt>
                <c:pt idx="873">
                  <c:v>7.005399999616202E-2</c:v>
                </c:pt>
                <c:pt idx="874">
                  <c:v>6.8778000000747852E-2</c:v>
                </c:pt>
                <c:pt idx="875">
                  <c:v>7.0313399999577086E-2</c:v>
                </c:pt>
                <c:pt idx="876">
                  <c:v>7.4716399991302751E-2</c:v>
                </c:pt>
                <c:pt idx="877">
                  <c:v>7.0955600000161212E-2</c:v>
                </c:pt>
                <c:pt idx="878">
                  <c:v>7.1899799993843772E-2</c:v>
                </c:pt>
                <c:pt idx="879">
                  <c:v>7.2279200001503341E-2</c:v>
                </c:pt>
                <c:pt idx="880">
                  <c:v>7.1066000004066154E-2</c:v>
                </c:pt>
                <c:pt idx="881">
                  <c:v>7.2666000000026543E-2</c:v>
                </c:pt>
                <c:pt idx="882">
                  <c:v>7.5422900001285598E-2</c:v>
                </c:pt>
                <c:pt idx="883">
                  <c:v>7.287680000445107E-2</c:v>
                </c:pt>
                <c:pt idx="884">
                  <c:v>7.404800000222167E-2</c:v>
                </c:pt>
                <c:pt idx="885">
                  <c:v>7.846129999961704E-2</c:v>
                </c:pt>
                <c:pt idx="886">
                  <c:v>7.6344699999026489E-2</c:v>
                </c:pt>
                <c:pt idx="887">
                  <c:v>7.4148400002741255E-2</c:v>
                </c:pt>
                <c:pt idx="889">
                  <c:v>7.4070599999686237E-2</c:v>
                </c:pt>
                <c:pt idx="890">
                  <c:v>7.4070599999686237E-2</c:v>
                </c:pt>
                <c:pt idx="891">
                  <c:v>7.6057400001445785E-2</c:v>
                </c:pt>
                <c:pt idx="892">
                  <c:v>7.6236399996560067E-2</c:v>
                </c:pt>
                <c:pt idx="893">
                  <c:v>7.6424999999289867E-2</c:v>
                </c:pt>
                <c:pt idx="894">
                  <c:v>7.7703599992673844E-2</c:v>
                </c:pt>
                <c:pt idx="895">
                  <c:v>7.7570799992827233E-2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9-461F-9C3B-D836F731E47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9-461F-9C3B-D836F731E474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9-461F-9C3B-D836F731E474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8.4794261388988726E-2</c:v>
                </c:pt>
                <c:pt idx="135">
                  <c:v>7.6395910737318051E-2</c:v>
                </c:pt>
                <c:pt idx="136">
                  <c:v>7.6395910737318051E-2</c:v>
                </c:pt>
                <c:pt idx="137">
                  <c:v>7.6395459479962097E-2</c:v>
                </c:pt>
                <c:pt idx="155">
                  <c:v>7.6134632728220339E-2</c:v>
                </c:pt>
                <c:pt idx="156">
                  <c:v>7.6134632728220339E-2</c:v>
                </c:pt>
                <c:pt idx="169">
                  <c:v>7.6078451187404E-2</c:v>
                </c:pt>
                <c:pt idx="183">
                  <c:v>7.5813901562475625E-2</c:v>
                </c:pt>
                <c:pt idx="184">
                  <c:v>7.5813111862102711E-2</c:v>
                </c:pt>
                <c:pt idx="185">
                  <c:v>7.5808937731560125E-2</c:v>
                </c:pt>
                <c:pt idx="186">
                  <c:v>7.5806568630441371E-2</c:v>
                </c:pt>
                <c:pt idx="200">
                  <c:v>7.5506708117409546E-2</c:v>
                </c:pt>
                <c:pt idx="201">
                  <c:v>7.5506708117409546E-2</c:v>
                </c:pt>
                <c:pt idx="202">
                  <c:v>7.5506708117409546E-2</c:v>
                </c:pt>
                <c:pt idx="206">
                  <c:v>7.5364562050283856E-2</c:v>
                </c:pt>
                <c:pt idx="207">
                  <c:v>7.5360049476724311E-2</c:v>
                </c:pt>
                <c:pt idx="210">
                  <c:v>7.5204140060242008E-2</c:v>
                </c:pt>
                <c:pt idx="211">
                  <c:v>7.5204140060242008E-2</c:v>
                </c:pt>
                <c:pt idx="212">
                  <c:v>7.5204140060242008E-2</c:v>
                </c:pt>
                <c:pt idx="213">
                  <c:v>7.5204140060242008E-2</c:v>
                </c:pt>
                <c:pt idx="214">
                  <c:v>7.5204140060242008E-2</c:v>
                </c:pt>
                <c:pt idx="215">
                  <c:v>7.5204140060242008E-2</c:v>
                </c:pt>
                <c:pt idx="216">
                  <c:v>7.5204140060242008E-2</c:v>
                </c:pt>
                <c:pt idx="217">
                  <c:v>7.5204140060242008E-2</c:v>
                </c:pt>
                <c:pt idx="224">
                  <c:v>7.5118852419966589E-2</c:v>
                </c:pt>
                <c:pt idx="227">
                  <c:v>7.5060640221048441E-2</c:v>
                </c:pt>
                <c:pt idx="228">
                  <c:v>7.5060640221048441E-2</c:v>
                </c:pt>
                <c:pt idx="229">
                  <c:v>7.5060640221048441E-2</c:v>
                </c:pt>
                <c:pt idx="230">
                  <c:v>7.5060640221048441E-2</c:v>
                </c:pt>
                <c:pt idx="231">
                  <c:v>7.5060640221048441E-2</c:v>
                </c:pt>
                <c:pt idx="233">
                  <c:v>7.5049584415827555E-2</c:v>
                </c:pt>
                <c:pt idx="234">
                  <c:v>7.5041010526064419E-2</c:v>
                </c:pt>
                <c:pt idx="235">
                  <c:v>7.5041010526064419E-2</c:v>
                </c:pt>
                <c:pt idx="236">
                  <c:v>7.5030405978199488E-2</c:v>
                </c:pt>
                <c:pt idx="245">
                  <c:v>7.4939026363618683E-2</c:v>
                </c:pt>
                <c:pt idx="249">
                  <c:v>7.4932483131957342E-2</c:v>
                </c:pt>
                <c:pt idx="254">
                  <c:v>7.4911950922261411E-2</c:v>
                </c:pt>
                <c:pt idx="255">
                  <c:v>7.4911950922261411E-2</c:v>
                </c:pt>
                <c:pt idx="256">
                  <c:v>7.4911950922261411E-2</c:v>
                </c:pt>
                <c:pt idx="257">
                  <c:v>7.4911950922261411E-2</c:v>
                </c:pt>
                <c:pt idx="258">
                  <c:v>7.4909920264159616E-2</c:v>
                </c:pt>
                <c:pt idx="259">
                  <c:v>7.4909920264159616E-2</c:v>
                </c:pt>
                <c:pt idx="260">
                  <c:v>7.4909920264159616E-2</c:v>
                </c:pt>
                <c:pt idx="288">
                  <c:v>7.4754687733711245E-2</c:v>
                </c:pt>
                <c:pt idx="294">
                  <c:v>7.4746113843948109E-2</c:v>
                </c:pt>
                <c:pt idx="295">
                  <c:v>7.4745662586592154E-2</c:v>
                </c:pt>
                <c:pt idx="306">
                  <c:v>7.4689932303131756E-2</c:v>
                </c:pt>
                <c:pt idx="307">
                  <c:v>7.4689932303131756E-2</c:v>
                </c:pt>
                <c:pt idx="310">
                  <c:v>7.4638263335874963E-2</c:v>
                </c:pt>
                <c:pt idx="312">
                  <c:v>7.4635104534383281E-2</c:v>
                </c:pt>
                <c:pt idx="314">
                  <c:v>7.4625176872552282E-2</c:v>
                </c:pt>
                <c:pt idx="315">
                  <c:v>7.4624725615196327E-2</c:v>
                </c:pt>
                <c:pt idx="317">
                  <c:v>7.4622694957094532E-2</c:v>
                </c:pt>
                <c:pt idx="322">
                  <c:v>7.4609608493771837E-2</c:v>
                </c:pt>
                <c:pt idx="328">
                  <c:v>7.4579825508278838E-2</c:v>
                </c:pt>
                <c:pt idx="334">
                  <c:v>7.4481000147324783E-2</c:v>
                </c:pt>
                <c:pt idx="338">
                  <c:v>7.4466334283256261E-2</c:v>
                </c:pt>
                <c:pt idx="340">
                  <c:v>7.4464303625154465E-2</c:v>
                </c:pt>
                <c:pt idx="345">
                  <c:v>7.445324781993358E-2</c:v>
                </c:pt>
                <c:pt idx="347">
                  <c:v>7.445076590447583E-2</c:v>
                </c:pt>
                <c:pt idx="349">
                  <c:v>7.444580207356033E-2</c:v>
                </c:pt>
                <c:pt idx="351">
                  <c:v>7.4444222672814489E-2</c:v>
                </c:pt>
                <c:pt idx="358">
                  <c:v>7.4418049746169126E-2</c:v>
                </c:pt>
                <c:pt idx="370">
                  <c:v>7.4188359751988245E-2</c:v>
                </c:pt>
                <c:pt idx="373">
                  <c:v>7.4177303946767359E-2</c:v>
                </c:pt>
                <c:pt idx="376">
                  <c:v>7.4168278799648268E-2</c:v>
                </c:pt>
                <c:pt idx="379">
                  <c:v>7.4153838564257724E-2</c:v>
                </c:pt>
                <c:pt idx="380">
                  <c:v>7.4153838564257724E-2</c:v>
                </c:pt>
                <c:pt idx="381">
                  <c:v>7.4152710420867837E-2</c:v>
                </c:pt>
                <c:pt idx="382">
                  <c:v>7.4151807906155928E-2</c:v>
                </c:pt>
                <c:pt idx="383">
                  <c:v>7.4151807906155928E-2</c:v>
                </c:pt>
                <c:pt idx="384">
                  <c:v>7.4151807906155928E-2</c:v>
                </c:pt>
                <c:pt idx="385">
                  <c:v>7.4151807906155928E-2</c:v>
                </c:pt>
                <c:pt idx="386">
                  <c:v>7.4151807906155928E-2</c:v>
                </c:pt>
                <c:pt idx="673">
                  <c:v>7.174592931288408E-2</c:v>
                </c:pt>
                <c:pt idx="675">
                  <c:v>7.174344739742633E-2</c:v>
                </c:pt>
                <c:pt idx="681">
                  <c:v>7.1612808392877481E-2</c:v>
                </c:pt>
                <c:pt idx="683">
                  <c:v>7.1601752587656595E-2</c:v>
                </c:pt>
                <c:pt idx="689">
                  <c:v>7.145757586242911E-2</c:v>
                </c:pt>
                <c:pt idx="701">
                  <c:v>7.1310917221743861E-2</c:v>
                </c:pt>
                <c:pt idx="702">
                  <c:v>7.1310917221743861E-2</c:v>
                </c:pt>
                <c:pt idx="703">
                  <c:v>7.1310917221743861E-2</c:v>
                </c:pt>
                <c:pt idx="704">
                  <c:v>7.1310917221743861E-2</c:v>
                </c:pt>
                <c:pt idx="720">
                  <c:v>7.10085747932543E-2</c:v>
                </c:pt>
                <c:pt idx="721">
                  <c:v>7.1006092877796551E-2</c:v>
                </c:pt>
                <c:pt idx="722">
                  <c:v>7.1005641620440596E-2</c:v>
                </c:pt>
                <c:pt idx="723">
                  <c:v>7.1004062219694755E-2</c:v>
                </c:pt>
                <c:pt idx="724">
                  <c:v>7.0997518988033415E-2</c:v>
                </c:pt>
                <c:pt idx="725">
                  <c:v>7.0996390844643528E-2</c:v>
                </c:pt>
                <c:pt idx="726">
                  <c:v>7.0994360186541733E-2</c:v>
                </c:pt>
                <c:pt idx="727">
                  <c:v>7.0993006414473869E-2</c:v>
                </c:pt>
                <c:pt idx="728">
                  <c:v>7.0986463182812529E-2</c:v>
                </c:pt>
                <c:pt idx="729">
                  <c:v>7.0914713263215745E-2</c:v>
                </c:pt>
                <c:pt idx="730">
                  <c:v>7.0892150395418019E-2</c:v>
                </c:pt>
                <c:pt idx="731">
                  <c:v>7.0888540336570383E-2</c:v>
                </c:pt>
                <c:pt idx="732">
                  <c:v>7.0886509678468587E-2</c:v>
                </c:pt>
                <c:pt idx="733">
                  <c:v>7.0854244777517839E-2</c:v>
                </c:pt>
                <c:pt idx="734">
                  <c:v>7.0745717383410761E-2</c:v>
                </c:pt>
                <c:pt idx="735">
                  <c:v>7.0741204809851216E-2</c:v>
                </c:pt>
                <c:pt idx="736">
                  <c:v>7.0741204809851216E-2</c:v>
                </c:pt>
                <c:pt idx="737">
                  <c:v>7.0731277148020202E-2</c:v>
                </c:pt>
                <c:pt idx="738">
                  <c:v>7.0712098710392135E-2</c:v>
                </c:pt>
                <c:pt idx="739">
                  <c:v>7.0712098710392135E-2</c:v>
                </c:pt>
                <c:pt idx="740">
                  <c:v>7.0712098710392135E-2</c:v>
                </c:pt>
                <c:pt idx="741">
                  <c:v>7.0712098710392135E-2</c:v>
                </c:pt>
                <c:pt idx="742">
                  <c:v>7.0708037394188544E-2</c:v>
                </c:pt>
                <c:pt idx="743">
                  <c:v>7.0708037394188544E-2</c:v>
                </c:pt>
                <c:pt idx="744">
                  <c:v>7.0708037394188544E-2</c:v>
                </c:pt>
                <c:pt idx="745">
                  <c:v>7.0708037394188544E-2</c:v>
                </c:pt>
                <c:pt idx="746">
                  <c:v>7.0708037394188544E-2</c:v>
                </c:pt>
                <c:pt idx="747">
                  <c:v>7.0708037394188544E-2</c:v>
                </c:pt>
                <c:pt idx="748">
                  <c:v>7.0708037394188544E-2</c:v>
                </c:pt>
                <c:pt idx="749">
                  <c:v>7.0708037394188544E-2</c:v>
                </c:pt>
                <c:pt idx="750">
                  <c:v>7.0708037394188544E-2</c:v>
                </c:pt>
                <c:pt idx="751">
                  <c:v>7.0708037394188544E-2</c:v>
                </c:pt>
                <c:pt idx="752">
                  <c:v>7.0708037394188544E-2</c:v>
                </c:pt>
                <c:pt idx="753">
                  <c:v>7.0701042905171249E-2</c:v>
                </c:pt>
                <c:pt idx="754">
                  <c:v>7.0701042905171249E-2</c:v>
                </c:pt>
                <c:pt idx="755">
                  <c:v>7.0696079074255749E-2</c:v>
                </c:pt>
                <c:pt idx="756">
                  <c:v>7.0689535842594409E-2</c:v>
                </c:pt>
                <c:pt idx="757">
                  <c:v>7.0687505184492613E-2</c:v>
                </c:pt>
                <c:pt idx="758">
                  <c:v>7.0671485548356228E-2</c:v>
                </c:pt>
                <c:pt idx="759">
                  <c:v>7.0594546169165967E-2</c:v>
                </c:pt>
                <c:pt idx="760">
                  <c:v>7.0559799352757469E-2</c:v>
                </c:pt>
                <c:pt idx="761">
                  <c:v>7.0551902349028264E-2</c:v>
                </c:pt>
                <c:pt idx="762">
                  <c:v>7.048105494414339E-2</c:v>
                </c:pt>
                <c:pt idx="763">
                  <c:v>7.046920943854959E-2</c:v>
                </c:pt>
                <c:pt idx="764">
                  <c:v>7.0464132793295095E-2</c:v>
                </c:pt>
                <c:pt idx="765">
                  <c:v>7.0451723216006346E-2</c:v>
                </c:pt>
                <c:pt idx="766">
                  <c:v>7.0410658796614484E-2</c:v>
                </c:pt>
                <c:pt idx="767">
                  <c:v>7.0404115564953143E-2</c:v>
                </c:pt>
                <c:pt idx="768">
                  <c:v>7.0404115564953143E-2</c:v>
                </c:pt>
                <c:pt idx="769">
                  <c:v>7.0404115564953143E-2</c:v>
                </c:pt>
                <c:pt idx="770">
                  <c:v>7.0404115564953143E-2</c:v>
                </c:pt>
                <c:pt idx="771">
                  <c:v>7.0396444189901916E-2</c:v>
                </c:pt>
                <c:pt idx="772">
                  <c:v>7.0394300717461125E-2</c:v>
                </c:pt>
                <c:pt idx="773">
                  <c:v>7.0297167571591906E-2</c:v>
                </c:pt>
                <c:pt idx="774">
                  <c:v>7.026964087287868E-2</c:v>
                </c:pt>
                <c:pt idx="775">
                  <c:v>7.0247980519792849E-2</c:v>
                </c:pt>
                <c:pt idx="776">
                  <c:v>7.0245949861691054E-2</c:v>
                </c:pt>
                <c:pt idx="777">
                  <c:v>7.0163369765551376E-2</c:v>
                </c:pt>
                <c:pt idx="778">
                  <c:v>7.0163369765551376E-2</c:v>
                </c:pt>
                <c:pt idx="779">
                  <c:v>7.015885719199183E-2</c:v>
                </c:pt>
                <c:pt idx="780">
                  <c:v>7.015231396033049E-2</c:v>
                </c:pt>
                <c:pt idx="781">
                  <c:v>7.0136971210228022E-2</c:v>
                </c:pt>
                <c:pt idx="782">
                  <c:v>7.0136519952872067E-2</c:v>
                </c:pt>
                <c:pt idx="783">
                  <c:v>7.0136519952872067E-2</c:v>
                </c:pt>
                <c:pt idx="784">
                  <c:v>7.0136068695516113E-2</c:v>
                </c:pt>
                <c:pt idx="785">
                  <c:v>7.0132458636668477E-2</c:v>
                </c:pt>
                <c:pt idx="786">
                  <c:v>7.0132007379312522E-2</c:v>
                </c:pt>
                <c:pt idx="787">
                  <c:v>7.0129187020837813E-2</c:v>
                </c:pt>
                <c:pt idx="788">
                  <c:v>7.0129074206498818E-2</c:v>
                </c:pt>
                <c:pt idx="789">
                  <c:v>7.0127043548397022E-2</c:v>
                </c:pt>
                <c:pt idx="790">
                  <c:v>7.0113731456396364E-2</c:v>
                </c:pt>
                <c:pt idx="791">
                  <c:v>7.0113731456396364E-2</c:v>
                </c:pt>
                <c:pt idx="792">
                  <c:v>7.0113731456396364E-2</c:v>
                </c:pt>
                <c:pt idx="793">
                  <c:v>7.0113731456396364E-2</c:v>
                </c:pt>
                <c:pt idx="794">
                  <c:v>7.0113731456396364E-2</c:v>
                </c:pt>
                <c:pt idx="795">
                  <c:v>7.0113731456396364E-2</c:v>
                </c:pt>
                <c:pt idx="796">
                  <c:v>7.0113731456396364E-2</c:v>
                </c:pt>
                <c:pt idx="797">
                  <c:v>7.0113731456396364E-2</c:v>
                </c:pt>
                <c:pt idx="798">
                  <c:v>7.0111700798294568E-2</c:v>
                </c:pt>
                <c:pt idx="799">
                  <c:v>7.0099742478361773E-2</c:v>
                </c:pt>
                <c:pt idx="800">
                  <c:v>7.009094295992066E-2</c:v>
                </c:pt>
                <c:pt idx="801">
                  <c:v>7.009094295992066E-2</c:v>
                </c:pt>
                <c:pt idx="802">
                  <c:v>7.0018290525611968E-2</c:v>
                </c:pt>
                <c:pt idx="803">
                  <c:v>7.0018177711272986E-2</c:v>
                </c:pt>
                <c:pt idx="804">
                  <c:v>7.0000240231373786E-2</c:v>
                </c:pt>
                <c:pt idx="805">
                  <c:v>6.9984671852593355E-2</c:v>
                </c:pt>
                <c:pt idx="806">
                  <c:v>6.9969554731168879E-2</c:v>
                </c:pt>
                <c:pt idx="807">
                  <c:v>6.9943833061879471E-2</c:v>
                </c:pt>
                <c:pt idx="808">
                  <c:v>6.9943720247540475E-2</c:v>
                </c:pt>
                <c:pt idx="809">
                  <c:v>6.9904348043233436E-2</c:v>
                </c:pt>
                <c:pt idx="810">
                  <c:v>6.9865765539299324E-2</c:v>
                </c:pt>
                <c:pt idx="811">
                  <c:v>6.9863509252519551E-2</c:v>
                </c:pt>
                <c:pt idx="812">
                  <c:v>6.9861365780078774E-2</c:v>
                </c:pt>
                <c:pt idx="813">
                  <c:v>6.9859335121976979E-2</c:v>
                </c:pt>
                <c:pt idx="814">
                  <c:v>6.9854822548417433E-2</c:v>
                </c:pt>
                <c:pt idx="815">
                  <c:v>6.9849971531840915E-2</c:v>
                </c:pt>
                <c:pt idx="816">
                  <c:v>6.9848730574112033E-2</c:v>
                </c:pt>
                <c:pt idx="817">
                  <c:v>6.9842074528111711E-2</c:v>
                </c:pt>
                <c:pt idx="818">
                  <c:v>6.9820865432381848E-2</c:v>
                </c:pt>
                <c:pt idx="819">
                  <c:v>6.9820865432381848E-2</c:v>
                </c:pt>
                <c:pt idx="820">
                  <c:v>6.9820865432381848E-2</c:v>
                </c:pt>
                <c:pt idx="821">
                  <c:v>6.9820865432381848E-2</c:v>
                </c:pt>
                <c:pt idx="822">
                  <c:v>6.9820865432381848E-2</c:v>
                </c:pt>
                <c:pt idx="823">
                  <c:v>6.9820865432381848E-2</c:v>
                </c:pt>
                <c:pt idx="824">
                  <c:v>6.9820865432381848E-2</c:v>
                </c:pt>
                <c:pt idx="825">
                  <c:v>6.9820865432381848E-2</c:v>
                </c:pt>
                <c:pt idx="826">
                  <c:v>6.9729485817801043E-2</c:v>
                </c:pt>
                <c:pt idx="827">
                  <c:v>6.9700943790036912E-2</c:v>
                </c:pt>
                <c:pt idx="828">
                  <c:v>6.9697559359867253E-2</c:v>
                </c:pt>
                <c:pt idx="829">
                  <c:v>6.9695415887426476E-2</c:v>
                </c:pt>
                <c:pt idx="830">
                  <c:v>6.9681201280713909E-2</c:v>
                </c:pt>
                <c:pt idx="831">
                  <c:v>6.9673304276984704E-2</c:v>
                </c:pt>
                <c:pt idx="832">
                  <c:v>6.9653223324644714E-2</c:v>
                </c:pt>
                <c:pt idx="833">
                  <c:v>6.961644585013442E-2</c:v>
                </c:pt>
                <c:pt idx="834">
                  <c:v>6.9560377123657063E-2</c:v>
                </c:pt>
                <c:pt idx="835">
                  <c:v>6.9548080360707296E-2</c:v>
                </c:pt>
                <c:pt idx="836">
                  <c:v>6.9545598445249546E-2</c:v>
                </c:pt>
                <c:pt idx="837">
                  <c:v>6.951558983107857E-2</c:v>
                </c:pt>
                <c:pt idx="838">
                  <c:v>6.9496411393450502E-2</c:v>
                </c:pt>
                <c:pt idx="839">
                  <c:v>6.9412026267886992E-2</c:v>
                </c:pt>
                <c:pt idx="840">
                  <c:v>6.9389576214428261E-2</c:v>
                </c:pt>
                <c:pt idx="841">
                  <c:v>6.9378520409207362E-2</c:v>
                </c:pt>
                <c:pt idx="842">
                  <c:v>6.9251942720862103E-2</c:v>
                </c:pt>
                <c:pt idx="843">
                  <c:v>6.8957835739118706E-2</c:v>
                </c:pt>
                <c:pt idx="844">
                  <c:v>6.8957835739118706E-2</c:v>
                </c:pt>
                <c:pt idx="845">
                  <c:v>6.894181610298232E-2</c:v>
                </c:pt>
                <c:pt idx="846">
                  <c:v>6.892590928118493E-2</c:v>
                </c:pt>
                <c:pt idx="847">
                  <c:v>6.8921396707625385E-2</c:v>
                </c:pt>
                <c:pt idx="848">
                  <c:v>6.8817381887077853E-2</c:v>
                </c:pt>
                <c:pt idx="849">
                  <c:v>6.8807792668263812E-2</c:v>
                </c:pt>
                <c:pt idx="850">
                  <c:v>6.8767856392261836E-2</c:v>
                </c:pt>
                <c:pt idx="851">
                  <c:v>6.8662600613985422E-2</c:v>
                </c:pt>
                <c:pt idx="852">
                  <c:v>6.8624356553068283E-2</c:v>
                </c:pt>
                <c:pt idx="853">
                  <c:v>6.8608111288253906E-2</c:v>
                </c:pt>
                <c:pt idx="854">
                  <c:v>6.8520792989876705E-2</c:v>
                </c:pt>
                <c:pt idx="855">
                  <c:v>6.8504096467706388E-2</c:v>
                </c:pt>
                <c:pt idx="856">
                  <c:v>6.8497778864723025E-2</c:v>
                </c:pt>
                <c:pt idx="857">
                  <c:v>6.8477021026349102E-2</c:v>
                </c:pt>
                <c:pt idx="858">
                  <c:v>6.8384287639700447E-2</c:v>
                </c:pt>
                <c:pt idx="859">
                  <c:v>6.8368832075258998E-2</c:v>
                </c:pt>
                <c:pt idx="860">
                  <c:v>6.8359919742478889E-2</c:v>
                </c:pt>
                <c:pt idx="861">
                  <c:v>6.8345817950105317E-2</c:v>
                </c:pt>
                <c:pt idx="862">
                  <c:v>6.8345479507088344E-2</c:v>
                </c:pt>
                <c:pt idx="863">
                  <c:v>6.8330362385663868E-2</c:v>
                </c:pt>
                <c:pt idx="864">
                  <c:v>6.8328331727562072E-2</c:v>
                </c:pt>
                <c:pt idx="865">
                  <c:v>6.8326301069460277E-2</c:v>
                </c:pt>
                <c:pt idx="866">
                  <c:v>6.8325398554748368E-2</c:v>
                </c:pt>
                <c:pt idx="867">
                  <c:v>6.8321337238544777E-2</c:v>
                </c:pt>
                <c:pt idx="868">
                  <c:v>6.8316373407629277E-2</c:v>
                </c:pt>
                <c:pt idx="869">
                  <c:v>6.8314342749527482E-2</c:v>
                </c:pt>
                <c:pt idx="870">
                  <c:v>6.8211907329725791E-2</c:v>
                </c:pt>
                <c:pt idx="871">
                  <c:v>6.8196790208301314E-2</c:v>
                </c:pt>
                <c:pt idx="872">
                  <c:v>6.8181221829520883E-2</c:v>
                </c:pt>
                <c:pt idx="873">
                  <c:v>6.8175129855215497E-2</c:v>
                </c:pt>
                <c:pt idx="874">
                  <c:v>6.8170617281655951E-2</c:v>
                </c:pt>
                <c:pt idx="875">
                  <c:v>6.8065248689040556E-2</c:v>
                </c:pt>
                <c:pt idx="876">
                  <c:v>6.8050582824972033E-2</c:v>
                </c:pt>
                <c:pt idx="877">
                  <c:v>6.8024409898326657E-2</c:v>
                </c:pt>
                <c:pt idx="878">
                  <c:v>6.7936189085237547E-2</c:v>
                </c:pt>
                <c:pt idx="879">
                  <c:v>6.7916559390253525E-2</c:v>
                </c:pt>
                <c:pt idx="880">
                  <c:v>6.7890837720964103E-2</c:v>
                </c:pt>
                <c:pt idx="881">
                  <c:v>6.7890837720964103E-2</c:v>
                </c:pt>
                <c:pt idx="882">
                  <c:v>6.7868387667505373E-2</c:v>
                </c:pt>
                <c:pt idx="883">
                  <c:v>6.786060347811515E-2</c:v>
                </c:pt>
                <c:pt idx="884">
                  <c:v>6.7753204227397959E-2</c:v>
                </c:pt>
                <c:pt idx="885">
                  <c:v>6.7748353210821455E-2</c:v>
                </c:pt>
                <c:pt idx="886">
                  <c:v>6.7746773810075614E-2</c:v>
                </c:pt>
                <c:pt idx="887">
                  <c:v>6.7743727822922914E-2</c:v>
                </c:pt>
                <c:pt idx="888">
                  <c:v>6.7740456207092251E-2</c:v>
                </c:pt>
                <c:pt idx="889">
                  <c:v>6.7725451900006756E-2</c:v>
                </c:pt>
                <c:pt idx="890">
                  <c:v>6.7725451900006756E-2</c:v>
                </c:pt>
                <c:pt idx="891">
                  <c:v>6.7586915891728702E-2</c:v>
                </c:pt>
                <c:pt idx="892">
                  <c:v>6.7576762601219725E-2</c:v>
                </c:pt>
                <c:pt idx="893">
                  <c:v>6.756480428128693E-2</c:v>
                </c:pt>
                <c:pt idx="894">
                  <c:v>6.7451313056264353E-2</c:v>
                </c:pt>
                <c:pt idx="895">
                  <c:v>6.7438677850297613E-2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9-461F-9C3B-D836F731E474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9-461F-9C3B-D836F731E47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25044</c:v>
                </c:pt>
                <c:pt idx="870">
                  <c:v>25053</c:v>
                </c:pt>
                <c:pt idx="871">
                  <c:v>25507</c:v>
                </c:pt>
                <c:pt idx="872">
                  <c:v>25574</c:v>
                </c:pt>
                <c:pt idx="873">
                  <c:v>25643</c:v>
                </c:pt>
                <c:pt idx="874">
                  <c:v>25670</c:v>
                </c:pt>
                <c:pt idx="875">
                  <c:v>25690</c:v>
                </c:pt>
                <c:pt idx="876">
                  <c:v>26157</c:v>
                </c:pt>
                <c:pt idx="877">
                  <c:v>26222</c:v>
                </c:pt>
                <c:pt idx="878">
                  <c:v>26338</c:v>
                </c:pt>
                <c:pt idx="879">
                  <c:v>26729</c:v>
                </c:pt>
                <c:pt idx="880">
                  <c:v>26816</c:v>
                </c:pt>
                <c:pt idx="881">
                  <c:v>26930</c:v>
                </c:pt>
                <c:pt idx="882">
                  <c:v>26930</c:v>
                </c:pt>
                <c:pt idx="883">
                  <c:v>27029.5</c:v>
                </c:pt>
                <c:pt idx="884">
                  <c:v>27064</c:v>
                </c:pt>
                <c:pt idx="885">
                  <c:v>27540</c:v>
                </c:pt>
                <c:pt idx="886">
                  <c:v>27561.5</c:v>
                </c:pt>
                <c:pt idx="887">
                  <c:v>27568.5</c:v>
                </c:pt>
                <c:pt idx="888">
                  <c:v>27582</c:v>
                </c:pt>
                <c:pt idx="889">
                  <c:v>27596.5</c:v>
                </c:pt>
                <c:pt idx="890">
                  <c:v>27663</c:v>
                </c:pt>
                <c:pt idx="891">
                  <c:v>27663</c:v>
                </c:pt>
                <c:pt idx="892">
                  <c:v>28277</c:v>
                </c:pt>
                <c:pt idx="893">
                  <c:v>28322</c:v>
                </c:pt>
                <c:pt idx="894">
                  <c:v>28375</c:v>
                </c:pt>
                <c:pt idx="895">
                  <c:v>28878</c:v>
                </c:pt>
                <c:pt idx="896">
                  <c:v>28934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  <c:pt idx="889">
                  <c:v>-6.972170000517508E-2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9-461F-9C3B-D836F731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88184"/>
        <c:axId val="1"/>
      </c:scatterChart>
      <c:valAx>
        <c:axId val="5277881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1382327209099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35866261398176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88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752093802345051E-3"/>
          <c:y val="0.92097264437689974"/>
          <c:w val="0.90284897804859809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90787830570212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550325291319"/>
          <c:y val="0.15151559989228189"/>
          <c:w val="0.8261521595759423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7-40B9-A50C-D6C2352D32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7-40B9-A50C-D6C2352D32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7-40B9-A50C-D6C2352D32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7.4252799997339025E-2</c:v>
                </c:pt>
                <c:pt idx="869">
                  <c:v>6.8288599999505095E-2</c:v>
                </c:pt>
                <c:pt idx="870">
                  <c:v>6.9183399995381478E-2</c:v>
                </c:pt>
                <c:pt idx="871">
                  <c:v>6.9538800002192147E-2</c:v>
                </c:pt>
                <c:pt idx="872">
                  <c:v>6.9246600003680214E-2</c:v>
                </c:pt>
                <c:pt idx="873">
                  <c:v>7.005399999616202E-2</c:v>
                </c:pt>
                <c:pt idx="874">
                  <c:v>6.8778000000747852E-2</c:v>
                </c:pt>
                <c:pt idx="875">
                  <c:v>7.0313399999577086E-2</c:v>
                </c:pt>
                <c:pt idx="876">
                  <c:v>7.4716399991302751E-2</c:v>
                </c:pt>
                <c:pt idx="877">
                  <c:v>7.0955600000161212E-2</c:v>
                </c:pt>
                <c:pt idx="878">
                  <c:v>7.1899799993843772E-2</c:v>
                </c:pt>
                <c:pt idx="879">
                  <c:v>7.2279200001503341E-2</c:v>
                </c:pt>
                <c:pt idx="880">
                  <c:v>7.1066000004066154E-2</c:v>
                </c:pt>
                <c:pt idx="881">
                  <c:v>7.2666000000026543E-2</c:v>
                </c:pt>
                <c:pt idx="882">
                  <c:v>7.5422900001285598E-2</c:v>
                </c:pt>
                <c:pt idx="883">
                  <c:v>7.287680000445107E-2</c:v>
                </c:pt>
                <c:pt idx="884">
                  <c:v>7.404800000222167E-2</c:v>
                </c:pt>
                <c:pt idx="885">
                  <c:v>7.846129999961704E-2</c:v>
                </c:pt>
                <c:pt idx="886">
                  <c:v>7.6344699999026489E-2</c:v>
                </c:pt>
                <c:pt idx="887">
                  <c:v>7.4148400002741255E-2</c:v>
                </c:pt>
                <c:pt idx="889">
                  <c:v>7.4070599999686237E-2</c:v>
                </c:pt>
                <c:pt idx="890">
                  <c:v>7.4070599999686237E-2</c:v>
                </c:pt>
                <c:pt idx="891">
                  <c:v>7.6057400001445785E-2</c:v>
                </c:pt>
                <c:pt idx="892">
                  <c:v>7.6236399996560067E-2</c:v>
                </c:pt>
                <c:pt idx="893">
                  <c:v>7.6424999999289867E-2</c:v>
                </c:pt>
                <c:pt idx="894">
                  <c:v>7.7703599992673844E-2</c:v>
                </c:pt>
                <c:pt idx="895">
                  <c:v>7.7570799992827233E-2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7-40B9-A50C-D6C2352D32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7-40B9-A50C-D6C2352D32EF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7-40B9-A50C-D6C2352D32EF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8.4794261388988726E-2</c:v>
                </c:pt>
                <c:pt idx="135">
                  <c:v>7.6395910737318051E-2</c:v>
                </c:pt>
                <c:pt idx="136">
                  <c:v>7.6395910737318051E-2</c:v>
                </c:pt>
                <c:pt idx="137">
                  <c:v>7.6395459479962097E-2</c:v>
                </c:pt>
                <c:pt idx="155">
                  <c:v>7.6134632728220339E-2</c:v>
                </c:pt>
                <c:pt idx="156">
                  <c:v>7.6134632728220339E-2</c:v>
                </c:pt>
                <c:pt idx="169">
                  <c:v>7.6078451187404E-2</c:v>
                </c:pt>
                <c:pt idx="183">
                  <c:v>7.5813901562475625E-2</c:v>
                </c:pt>
                <c:pt idx="184">
                  <c:v>7.5813111862102711E-2</c:v>
                </c:pt>
                <c:pt idx="185">
                  <c:v>7.5808937731560125E-2</c:v>
                </c:pt>
                <c:pt idx="186">
                  <c:v>7.5806568630441371E-2</c:v>
                </c:pt>
                <c:pt idx="200">
                  <c:v>7.5506708117409546E-2</c:v>
                </c:pt>
                <c:pt idx="201">
                  <c:v>7.5506708117409546E-2</c:v>
                </c:pt>
                <c:pt idx="202">
                  <c:v>7.5506708117409546E-2</c:v>
                </c:pt>
                <c:pt idx="206">
                  <c:v>7.5364562050283856E-2</c:v>
                </c:pt>
                <c:pt idx="207">
                  <c:v>7.5360049476724311E-2</c:v>
                </c:pt>
                <c:pt idx="210">
                  <c:v>7.5204140060242008E-2</c:v>
                </c:pt>
                <c:pt idx="211">
                  <c:v>7.5204140060242008E-2</c:v>
                </c:pt>
                <c:pt idx="212">
                  <c:v>7.5204140060242008E-2</c:v>
                </c:pt>
                <c:pt idx="213">
                  <c:v>7.5204140060242008E-2</c:v>
                </c:pt>
                <c:pt idx="214">
                  <c:v>7.5204140060242008E-2</c:v>
                </c:pt>
                <c:pt idx="215">
                  <c:v>7.5204140060242008E-2</c:v>
                </c:pt>
                <c:pt idx="216">
                  <c:v>7.5204140060242008E-2</c:v>
                </c:pt>
                <c:pt idx="217">
                  <c:v>7.5204140060242008E-2</c:v>
                </c:pt>
                <c:pt idx="224">
                  <c:v>7.5118852419966589E-2</c:v>
                </c:pt>
                <c:pt idx="227">
                  <c:v>7.5060640221048441E-2</c:v>
                </c:pt>
                <c:pt idx="228">
                  <c:v>7.5060640221048441E-2</c:v>
                </c:pt>
                <c:pt idx="229">
                  <c:v>7.5060640221048441E-2</c:v>
                </c:pt>
                <c:pt idx="230">
                  <c:v>7.5060640221048441E-2</c:v>
                </c:pt>
                <c:pt idx="231">
                  <c:v>7.5060640221048441E-2</c:v>
                </c:pt>
                <c:pt idx="233">
                  <c:v>7.5049584415827555E-2</c:v>
                </c:pt>
                <c:pt idx="234">
                  <c:v>7.5041010526064419E-2</c:v>
                </c:pt>
                <c:pt idx="235">
                  <c:v>7.5041010526064419E-2</c:v>
                </c:pt>
                <c:pt idx="236">
                  <c:v>7.5030405978199488E-2</c:v>
                </c:pt>
                <c:pt idx="245">
                  <c:v>7.4939026363618683E-2</c:v>
                </c:pt>
                <c:pt idx="249">
                  <c:v>7.4932483131957342E-2</c:v>
                </c:pt>
                <c:pt idx="254">
                  <c:v>7.4911950922261411E-2</c:v>
                </c:pt>
                <c:pt idx="255">
                  <c:v>7.4911950922261411E-2</c:v>
                </c:pt>
                <c:pt idx="256">
                  <c:v>7.4911950922261411E-2</c:v>
                </c:pt>
                <c:pt idx="257">
                  <c:v>7.4911950922261411E-2</c:v>
                </c:pt>
                <c:pt idx="258">
                  <c:v>7.4909920264159616E-2</c:v>
                </c:pt>
                <c:pt idx="259">
                  <c:v>7.4909920264159616E-2</c:v>
                </c:pt>
                <c:pt idx="260">
                  <c:v>7.4909920264159616E-2</c:v>
                </c:pt>
                <c:pt idx="288">
                  <c:v>7.4754687733711245E-2</c:v>
                </c:pt>
                <c:pt idx="294">
                  <c:v>7.4746113843948109E-2</c:v>
                </c:pt>
                <c:pt idx="295">
                  <c:v>7.4745662586592154E-2</c:v>
                </c:pt>
                <c:pt idx="306">
                  <c:v>7.4689932303131756E-2</c:v>
                </c:pt>
                <c:pt idx="307">
                  <c:v>7.4689932303131756E-2</c:v>
                </c:pt>
                <c:pt idx="310">
                  <c:v>7.4638263335874963E-2</c:v>
                </c:pt>
                <c:pt idx="312">
                  <c:v>7.4635104534383281E-2</c:v>
                </c:pt>
                <c:pt idx="314">
                  <c:v>7.4625176872552282E-2</c:v>
                </c:pt>
                <c:pt idx="315">
                  <c:v>7.4624725615196327E-2</c:v>
                </c:pt>
                <c:pt idx="317">
                  <c:v>7.4622694957094532E-2</c:v>
                </c:pt>
                <c:pt idx="322">
                  <c:v>7.4609608493771837E-2</c:v>
                </c:pt>
                <c:pt idx="328">
                  <c:v>7.4579825508278838E-2</c:v>
                </c:pt>
                <c:pt idx="334">
                  <c:v>7.4481000147324783E-2</c:v>
                </c:pt>
                <c:pt idx="338">
                  <c:v>7.4466334283256261E-2</c:v>
                </c:pt>
                <c:pt idx="340">
                  <c:v>7.4464303625154465E-2</c:v>
                </c:pt>
                <c:pt idx="345">
                  <c:v>7.445324781993358E-2</c:v>
                </c:pt>
                <c:pt idx="347">
                  <c:v>7.445076590447583E-2</c:v>
                </c:pt>
                <c:pt idx="349">
                  <c:v>7.444580207356033E-2</c:v>
                </c:pt>
                <c:pt idx="351">
                  <c:v>7.4444222672814489E-2</c:v>
                </c:pt>
                <c:pt idx="358">
                  <c:v>7.4418049746169126E-2</c:v>
                </c:pt>
                <c:pt idx="370">
                  <c:v>7.4188359751988245E-2</c:v>
                </c:pt>
                <c:pt idx="373">
                  <c:v>7.4177303946767359E-2</c:v>
                </c:pt>
                <c:pt idx="376">
                  <c:v>7.4168278799648268E-2</c:v>
                </c:pt>
                <c:pt idx="379">
                  <c:v>7.4153838564257724E-2</c:v>
                </c:pt>
                <c:pt idx="380">
                  <c:v>7.4153838564257724E-2</c:v>
                </c:pt>
                <c:pt idx="381">
                  <c:v>7.4152710420867837E-2</c:v>
                </c:pt>
                <c:pt idx="382">
                  <c:v>7.4151807906155928E-2</c:v>
                </c:pt>
                <c:pt idx="383">
                  <c:v>7.4151807906155928E-2</c:v>
                </c:pt>
                <c:pt idx="384">
                  <c:v>7.4151807906155928E-2</c:v>
                </c:pt>
                <c:pt idx="385">
                  <c:v>7.4151807906155928E-2</c:v>
                </c:pt>
                <c:pt idx="386">
                  <c:v>7.4151807906155928E-2</c:v>
                </c:pt>
                <c:pt idx="673">
                  <c:v>7.174592931288408E-2</c:v>
                </c:pt>
                <c:pt idx="675">
                  <c:v>7.174344739742633E-2</c:v>
                </c:pt>
                <c:pt idx="681">
                  <c:v>7.1612808392877481E-2</c:v>
                </c:pt>
                <c:pt idx="683">
                  <c:v>7.1601752587656595E-2</c:v>
                </c:pt>
                <c:pt idx="689">
                  <c:v>7.145757586242911E-2</c:v>
                </c:pt>
                <c:pt idx="701">
                  <c:v>7.1310917221743861E-2</c:v>
                </c:pt>
                <c:pt idx="702">
                  <c:v>7.1310917221743861E-2</c:v>
                </c:pt>
                <c:pt idx="703">
                  <c:v>7.1310917221743861E-2</c:v>
                </c:pt>
                <c:pt idx="704">
                  <c:v>7.1310917221743861E-2</c:v>
                </c:pt>
                <c:pt idx="720">
                  <c:v>7.10085747932543E-2</c:v>
                </c:pt>
                <c:pt idx="721">
                  <c:v>7.1006092877796551E-2</c:v>
                </c:pt>
                <c:pt idx="722">
                  <c:v>7.1005641620440596E-2</c:v>
                </c:pt>
                <c:pt idx="723">
                  <c:v>7.1004062219694755E-2</c:v>
                </c:pt>
                <c:pt idx="724">
                  <c:v>7.0997518988033415E-2</c:v>
                </c:pt>
                <c:pt idx="725">
                  <c:v>7.0996390844643528E-2</c:v>
                </c:pt>
                <c:pt idx="726">
                  <c:v>7.0994360186541733E-2</c:v>
                </c:pt>
                <c:pt idx="727">
                  <c:v>7.0993006414473869E-2</c:v>
                </c:pt>
                <c:pt idx="728">
                  <c:v>7.0986463182812529E-2</c:v>
                </c:pt>
                <c:pt idx="729">
                  <c:v>7.0914713263215745E-2</c:v>
                </c:pt>
                <c:pt idx="730">
                  <c:v>7.0892150395418019E-2</c:v>
                </c:pt>
                <c:pt idx="731">
                  <c:v>7.0888540336570383E-2</c:v>
                </c:pt>
                <c:pt idx="732">
                  <c:v>7.0886509678468587E-2</c:v>
                </c:pt>
                <c:pt idx="733">
                  <c:v>7.0854244777517839E-2</c:v>
                </c:pt>
                <c:pt idx="734">
                  <c:v>7.0745717383410761E-2</c:v>
                </c:pt>
                <c:pt idx="735">
                  <c:v>7.0741204809851216E-2</c:v>
                </c:pt>
                <c:pt idx="736">
                  <c:v>7.0741204809851216E-2</c:v>
                </c:pt>
                <c:pt idx="737">
                  <c:v>7.0731277148020202E-2</c:v>
                </c:pt>
                <c:pt idx="738">
                  <c:v>7.0712098710392135E-2</c:v>
                </c:pt>
                <c:pt idx="739">
                  <c:v>7.0712098710392135E-2</c:v>
                </c:pt>
                <c:pt idx="740">
                  <c:v>7.0712098710392135E-2</c:v>
                </c:pt>
                <c:pt idx="741">
                  <c:v>7.0712098710392135E-2</c:v>
                </c:pt>
                <c:pt idx="742">
                  <c:v>7.0708037394188544E-2</c:v>
                </c:pt>
                <c:pt idx="743">
                  <c:v>7.0708037394188544E-2</c:v>
                </c:pt>
                <c:pt idx="744">
                  <c:v>7.0708037394188544E-2</c:v>
                </c:pt>
                <c:pt idx="745">
                  <c:v>7.0708037394188544E-2</c:v>
                </c:pt>
                <c:pt idx="746">
                  <c:v>7.0708037394188544E-2</c:v>
                </c:pt>
                <c:pt idx="747">
                  <c:v>7.0708037394188544E-2</c:v>
                </c:pt>
                <c:pt idx="748">
                  <c:v>7.0708037394188544E-2</c:v>
                </c:pt>
                <c:pt idx="749">
                  <c:v>7.0708037394188544E-2</c:v>
                </c:pt>
                <c:pt idx="750">
                  <c:v>7.0708037394188544E-2</c:v>
                </c:pt>
                <c:pt idx="751">
                  <c:v>7.0708037394188544E-2</c:v>
                </c:pt>
                <c:pt idx="752">
                  <c:v>7.0708037394188544E-2</c:v>
                </c:pt>
                <c:pt idx="753">
                  <c:v>7.0701042905171249E-2</c:v>
                </c:pt>
                <c:pt idx="754">
                  <c:v>7.0701042905171249E-2</c:v>
                </c:pt>
                <c:pt idx="755">
                  <c:v>7.0696079074255749E-2</c:v>
                </c:pt>
                <c:pt idx="756">
                  <c:v>7.0689535842594409E-2</c:v>
                </c:pt>
                <c:pt idx="757">
                  <c:v>7.0687505184492613E-2</c:v>
                </c:pt>
                <c:pt idx="758">
                  <c:v>7.0671485548356228E-2</c:v>
                </c:pt>
                <c:pt idx="759">
                  <c:v>7.0594546169165967E-2</c:v>
                </c:pt>
                <c:pt idx="760">
                  <c:v>7.0559799352757469E-2</c:v>
                </c:pt>
                <c:pt idx="761">
                  <c:v>7.0551902349028264E-2</c:v>
                </c:pt>
                <c:pt idx="762">
                  <c:v>7.048105494414339E-2</c:v>
                </c:pt>
                <c:pt idx="763">
                  <c:v>7.046920943854959E-2</c:v>
                </c:pt>
                <c:pt idx="764">
                  <c:v>7.0464132793295095E-2</c:v>
                </c:pt>
                <c:pt idx="765">
                  <c:v>7.0451723216006346E-2</c:v>
                </c:pt>
                <c:pt idx="766">
                  <c:v>7.0410658796614484E-2</c:v>
                </c:pt>
                <c:pt idx="767">
                  <c:v>7.0404115564953143E-2</c:v>
                </c:pt>
                <c:pt idx="768">
                  <c:v>7.0404115564953143E-2</c:v>
                </c:pt>
                <c:pt idx="769">
                  <c:v>7.0404115564953143E-2</c:v>
                </c:pt>
                <c:pt idx="770">
                  <c:v>7.0404115564953143E-2</c:v>
                </c:pt>
                <c:pt idx="771">
                  <c:v>7.0396444189901916E-2</c:v>
                </c:pt>
                <c:pt idx="772">
                  <c:v>7.0394300717461125E-2</c:v>
                </c:pt>
                <c:pt idx="773">
                  <c:v>7.0297167571591906E-2</c:v>
                </c:pt>
                <c:pt idx="774">
                  <c:v>7.026964087287868E-2</c:v>
                </c:pt>
                <c:pt idx="775">
                  <c:v>7.0247980519792849E-2</c:v>
                </c:pt>
                <c:pt idx="776">
                  <c:v>7.0245949861691054E-2</c:v>
                </c:pt>
                <c:pt idx="777">
                  <c:v>7.0163369765551376E-2</c:v>
                </c:pt>
                <c:pt idx="778">
                  <c:v>7.0163369765551376E-2</c:v>
                </c:pt>
                <c:pt idx="779">
                  <c:v>7.015885719199183E-2</c:v>
                </c:pt>
                <c:pt idx="780">
                  <c:v>7.015231396033049E-2</c:v>
                </c:pt>
                <c:pt idx="781">
                  <c:v>7.0136971210228022E-2</c:v>
                </c:pt>
                <c:pt idx="782">
                  <c:v>7.0136519952872067E-2</c:v>
                </c:pt>
                <c:pt idx="783">
                  <c:v>7.0136519952872067E-2</c:v>
                </c:pt>
                <c:pt idx="784">
                  <c:v>7.0136068695516113E-2</c:v>
                </c:pt>
                <c:pt idx="785">
                  <c:v>7.0132458636668477E-2</c:v>
                </c:pt>
                <c:pt idx="786">
                  <c:v>7.0132007379312522E-2</c:v>
                </c:pt>
                <c:pt idx="787">
                  <c:v>7.0129187020837813E-2</c:v>
                </c:pt>
                <c:pt idx="788">
                  <c:v>7.0129074206498818E-2</c:v>
                </c:pt>
                <c:pt idx="789">
                  <c:v>7.0127043548397022E-2</c:v>
                </c:pt>
                <c:pt idx="790">
                  <c:v>7.0113731456396364E-2</c:v>
                </c:pt>
                <c:pt idx="791">
                  <c:v>7.0113731456396364E-2</c:v>
                </c:pt>
                <c:pt idx="792">
                  <c:v>7.0113731456396364E-2</c:v>
                </c:pt>
                <c:pt idx="793">
                  <c:v>7.0113731456396364E-2</c:v>
                </c:pt>
                <c:pt idx="794">
                  <c:v>7.0113731456396364E-2</c:v>
                </c:pt>
                <c:pt idx="795">
                  <c:v>7.0113731456396364E-2</c:v>
                </c:pt>
                <c:pt idx="796">
                  <c:v>7.0113731456396364E-2</c:v>
                </c:pt>
                <c:pt idx="797">
                  <c:v>7.0113731456396364E-2</c:v>
                </c:pt>
                <c:pt idx="798">
                  <c:v>7.0111700798294568E-2</c:v>
                </c:pt>
                <c:pt idx="799">
                  <c:v>7.0099742478361773E-2</c:v>
                </c:pt>
                <c:pt idx="800">
                  <c:v>7.009094295992066E-2</c:v>
                </c:pt>
                <c:pt idx="801">
                  <c:v>7.009094295992066E-2</c:v>
                </c:pt>
                <c:pt idx="802">
                  <c:v>7.0018290525611968E-2</c:v>
                </c:pt>
                <c:pt idx="803">
                  <c:v>7.0018177711272986E-2</c:v>
                </c:pt>
                <c:pt idx="804">
                  <c:v>7.0000240231373786E-2</c:v>
                </c:pt>
                <c:pt idx="805">
                  <c:v>6.9984671852593355E-2</c:v>
                </c:pt>
                <c:pt idx="806">
                  <c:v>6.9969554731168879E-2</c:v>
                </c:pt>
                <c:pt idx="807">
                  <c:v>6.9943833061879471E-2</c:v>
                </c:pt>
                <c:pt idx="808">
                  <c:v>6.9943720247540475E-2</c:v>
                </c:pt>
                <c:pt idx="809">
                  <c:v>6.9904348043233436E-2</c:v>
                </c:pt>
                <c:pt idx="810">
                  <c:v>6.9865765539299324E-2</c:v>
                </c:pt>
                <c:pt idx="811">
                  <c:v>6.9863509252519551E-2</c:v>
                </c:pt>
                <c:pt idx="812">
                  <c:v>6.9861365780078774E-2</c:v>
                </c:pt>
                <c:pt idx="813">
                  <c:v>6.9859335121976979E-2</c:v>
                </c:pt>
                <c:pt idx="814">
                  <c:v>6.9854822548417433E-2</c:v>
                </c:pt>
                <c:pt idx="815">
                  <c:v>6.9849971531840915E-2</c:v>
                </c:pt>
                <c:pt idx="816">
                  <c:v>6.9848730574112033E-2</c:v>
                </c:pt>
                <c:pt idx="817">
                  <c:v>6.9842074528111711E-2</c:v>
                </c:pt>
                <c:pt idx="818">
                  <c:v>6.9820865432381848E-2</c:v>
                </c:pt>
                <c:pt idx="819">
                  <c:v>6.9820865432381848E-2</c:v>
                </c:pt>
                <c:pt idx="820">
                  <c:v>6.9820865432381848E-2</c:v>
                </c:pt>
                <c:pt idx="821">
                  <c:v>6.9820865432381848E-2</c:v>
                </c:pt>
                <c:pt idx="822">
                  <c:v>6.9820865432381848E-2</c:v>
                </c:pt>
                <c:pt idx="823">
                  <c:v>6.9820865432381848E-2</c:v>
                </c:pt>
                <c:pt idx="824">
                  <c:v>6.9820865432381848E-2</c:v>
                </c:pt>
                <c:pt idx="825">
                  <c:v>6.9820865432381848E-2</c:v>
                </c:pt>
                <c:pt idx="826">
                  <c:v>6.9729485817801043E-2</c:v>
                </c:pt>
                <c:pt idx="827">
                  <c:v>6.9700943790036912E-2</c:v>
                </c:pt>
                <c:pt idx="828">
                  <c:v>6.9697559359867253E-2</c:v>
                </c:pt>
                <c:pt idx="829">
                  <c:v>6.9695415887426476E-2</c:v>
                </c:pt>
                <c:pt idx="830">
                  <c:v>6.9681201280713909E-2</c:v>
                </c:pt>
                <c:pt idx="831">
                  <c:v>6.9673304276984704E-2</c:v>
                </c:pt>
                <c:pt idx="832">
                  <c:v>6.9653223324644714E-2</c:v>
                </c:pt>
                <c:pt idx="833">
                  <c:v>6.961644585013442E-2</c:v>
                </c:pt>
                <c:pt idx="834">
                  <c:v>6.9560377123657063E-2</c:v>
                </c:pt>
                <c:pt idx="835">
                  <c:v>6.9548080360707296E-2</c:v>
                </c:pt>
                <c:pt idx="836">
                  <c:v>6.9545598445249546E-2</c:v>
                </c:pt>
                <c:pt idx="837">
                  <c:v>6.951558983107857E-2</c:v>
                </c:pt>
                <c:pt idx="838">
                  <c:v>6.9496411393450502E-2</c:v>
                </c:pt>
                <c:pt idx="839">
                  <c:v>6.9412026267886992E-2</c:v>
                </c:pt>
                <c:pt idx="840">
                  <c:v>6.9389576214428261E-2</c:v>
                </c:pt>
                <c:pt idx="841">
                  <c:v>6.9378520409207362E-2</c:v>
                </c:pt>
                <c:pt idx="842">
                  <c:v>6.9251942720862103E-2</c:v>
                </c:pt>
                <c:pt idx="843">
                  <c:v>6.8957835739118706E-2</c:v>
                </c:pt>
                <c:pt idx="844">
                  <c:v>6.8957835739118706E-2</c:v>
                </c:pt>
                <c:pt idx="845">
                  <c:v>6.894181610298232E-2</c:v>
                </c:pt>
                <c:pt idx="846">
                  <c:v>6.892590928118493E-2</c:v>
                </c:pt>
                <c:pt idx="847">
                  <c:v>6.8921396707625385E-2</c:v>
                </c:pt>
                <c:pt idx="848">
                  <c:v>6.8817381887077853E-2</c:v>
                </c:pt>
                <c:pt idx="849">
                  <c:v>6.8807792668263812E-2</c:v>
                </c:pt>
                <c:pt idx="850">
                  <c:v>6.8767856392261836E-2</c:v>
                </c:pt>
                <c:pt idx="851">
                  <c:v>6.8662600613985422E-2</c:v>
                </c:pt>
                <c:pt idx="852">
                  <c:v>6.8624356553068283E-2</c:v>
                </c:pt>
                <c:pt idx="853">
                  <c:v>6.8608111288253906E-2</c:v>
                </c:pt>
                <c:pt idx="854">
                  <c:v>6.8520792989876705E-2</c:v>
                </c:pt>
                <c:pt idx="855">
                  <c:v>6.8504096467706388E-2</c:v>
                </c:pt>
                <c:pt idx="856">
                  <c:v>6.8497778864723025E-2</c:v>
                </c:pt>
                <c:pt idx="857">
                  <c:v>6.8477021026349102E-2</c:v>
                </c:pt>
                <c:pt idx="858">
                  <c:v>6.8384287639700447E-2</c:v>
                </c:pt>
                <c:pt idx="859">
                  <c:v>6.8368832075258998E-2</c:v>
                </c:pt>
                <c:pt idx="860">
                  <c:v>6.8359919742478889E-2</c:v>
                </c:pt>
                <c:pt idx="861">
                  <c:v>6.8345817950105317E-2</c:v>
                </c:pt>
                <c:pt idx="862">
                  <c:v>6.8345479507088344E-2</c:v>
                </c:pt>
                <c:pt idx="863">
                  <c:v>6.8330362385663868E-2</c:v>
                </c:pt>
                <c:pt idx="864">
                  <c:v>6.8328331727562072E-2</c:v>
                </c:pt>
                <c:pt idx="865">
                  <c:v>6.8326301069460277E-2</c:v>
                </c:pt>
                <c:pt idx="866">
                  <c:v>6.8325398554748368E-2</c:v>
                </c:pt>
                <c:pt idx="867">
                  <c:v>6.8321337238544777E-2</c:v>
                </c:pt>
                <c:pt idx="868">
                  <c:v>6.8316373407629277E-2</c:v>
                </c:pt>
                <c:pt idx="869">
                  <c:v>6.8314342749527482E-2</c:v>
                </c:pt>
                <c:pt idx="870">
                  <c:v>6.8211907329725791E-2</c:v>
                </c:pt>
                <c:pt idx="871">
                  <c:v>6.8196790208301314E-2</c:v>
                </c:pt>
                <c:pt idx="872">
                  <c:v>6.8181221829520883E-2</c:v>
                </c:pt>
                <c:pt idx="873">
                  <c:v>6.8175129855215497E-2</c:v>
                </c:pt>
                <c:pt idx="874">
                  <c:v>6.8170617281655951E-2</c:v>
                </c:pt>
                <c:pt idx="875">
                  <c:v>6.8065248689040556E-2</c:v>
                </c:pt>
                <c:pt idx="876">
                  <c:v>6.8050582824972033E-2</c:v>
                </c:pt>
                <c:pt idx="877">
                  <c:v>6.8024409898326657E-2</c:v>
                </c:pt>
                <c:pt idx="878">
                  <c:v>6.7936189085237547E-2</c:v>
                </c:pt>
                <c:pt idx="879">
                  <c:v>6.7916559390253525E-2</c:v>
                </c:pt>
                <c:pt idx="880">
                  <c:v>6.7890837720964103E-2</c:v>
                </c:pt>
                <c:pt idx="881">
                  <c:v>6.7890837720964103E-2</c:v>
                </c:pt>
                <c:pt idx="882">
                  <c:v>6.7868387667505373E-2</c:v>
                </c:pt>
                <c:pt idx="883">
                  <c:v>6.786060347811515E-2</c:v>
                </c:pt>
                <c:pt idx="884">
                  <c:v>6.7753204227397959E-2</c:v>
                </c:pt>
                <c:pt idx="885">
                  <c:v>6.7748353210821455E-2</c:v>
                </c:pt>
                <c:pt idx="886">
                  <c:v>6.7746773810075614E-2</c:v>
                </c:pt>
                <c:pt idx="887">
                  <c:v>6.7743727822922914E-2</c:v>
                </c:pt>
                <c:pt idx="888">
                  <c:v>6.7740456207092251E-2</c:v>
                </c:pt>
                <c:pt idx="889">
                  <c:v>6.7725451900006756E-2</c:v>
                </c:pt>
                <c:pt idx="890">
                  <c:v>6.7725451900006756E-2</c:v>
                </c:pt>
                <c:pt idx="891">
                  <c:v>6.7586915891728702E-2</c:v>
                </c:pt>
                <c:pt idx="892">
                  <c:v>6.7576762601219725E-2</c:v>
                </c:pt>
                <c:pt idx="893">
                  <c:v>6.756480428128693E-2</c:v>
                </c:pt>
                <c:pt idx="894">
                  <c:v>6.7451313056264353E-2</c:v>
                </c:pt>
                <c:pt idx="895">
                  <c:v>6.7438677850297613E-2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7-40B9-A50C-D6C2352D32EF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7-40B9-A50C-D6C2352D32EF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25044</c:v>
                </c:pt>
                <c:pt idx="870">
                  <c:v>25053</c:v>
                </c:pt>
                <c:pt idx="871">
                  <c:v>25507</c:v>
                </c:pt>
                <c:pt idx="872">
                  <c:v>25574</c:v>
                </c:pt>
                <c:pt idx="873">
                  <c:v>25643</c:v>
                </c:pt>
                <c:pt idx="874">
                  <c:v>25670</c:v>
                </c:pt>
                <c:pt idx="875">
                  <c:v>25690</c:v>
                </c:pt>
                <c:pt idx="876">
                  <c:v>26157</c:v>
                </c:pt>
                <c:pt idx="877">
                  <c:v>26222</c:v>
                </c:pt>
                <c:pt idx="878">
                  <c:v>26338</c:v>
                </c:pt>
                <c:pt idx="879">
                  <c:v>26729</c:v>
                </c:pt>
                <c:pt idx="880">
                  <c:v>26816</c:v>
                </c:pt>
                <c:pt idx="881">
                  <c:v>26930</c:v>
                </c:pt>
                <c:pt idx="882">
                  <c:v>26930</c:v>
                </c:pt>
                <c:pt idx="883">
                  <c:v>27029.5</c:v>
                </c:pt>
                <c:pt idx="884">
                  <c:v>27064</c:v>
                </c:pt>
                <c:pt idx="885">
                  <c:v>27540</c:v>
                </c:pt>
                <c:pt idx="886">
                  <c:v>27561.5</c:v>
                </c:pt>
                <c:pt idx="887">
                  <c:v>27568.5</c:v>
                </c:pt>
                <c:pt idx="888">
                  <c:v>27582</c:v>
                </c:pt>
                <c:pt idx="889">
                  <c:v>27596.5</c:v>
                </c:pt>
                <c:pt idx="890">
                  <c:v>27663</c:v>
                </c:pt>
                <c:pt idx="891">
                  <c:v>27663</c:v>
                </c:pt>
                <c:pt idx="892">
                  <c:v>28277</c:v>
                </c:pt>
                <c:pt idx="893">
                  <c:v>28322</c:v>
                </c:pt>
                <c:pt idx="894">
                  <c:v>28375</c:v>
                </c:pt>
                <c:pt idx="895">
                  <c:v>28878</c:v>
                </c:pt>
                <c:pt idx="896">
                  <c:v>28934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  <c:pt idx="889">
                  <c:v>-6.972170000517508E-2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7-40B9-A50C-D6C2352D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97696"/>
        <c:axId val="1"/>
      </c:scatterChart>
      <c:valAx>
        <c:axId val="527797696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28560174406133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97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34175334323922E-2"/>
          <c:y val="0.92121498449057504"/>
          <c:w val="0.80089215445394735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</xdr:colOff>
      <xdr:row>18</xdr:row>
      <xdr:rowOff>66675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9A8EC4-7147-AF36-320D-6DCA6D3DF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28575</xdr:rowOff>
    </xdr:from>
    <xdr:to>
      <xdr:col>26</xdr:col>
      <xdr:colOff>438150</xdr:colOff>
      <xdr:row>18</xdr:row>
      <xdr:rowOff>104775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0172EA55-0292-46B0-3D89-622309972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87" TargetMode="External"/><Relationship Id="rId117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187" TargetMode="External"/><Relationship Id="rId42" Type="http://schemas.openxmlformats.org/officeDocument/2006/relationships/hyperlink" Target="http://www.konkoly.hu/cgi-bin/IBVS?954" TargetMode="External"/><Relationship Id="rId47" Type="http://schemas.openxmlformats.org/officeDocument/2006/relationships/hyperlink" Target="http://www.konkoly.hu/cgi-bin/IBVS?954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636" TargetMode="External"/><Relationship Id="rId89" Type="http://schemas.openxmlformats.org/officeDocument/2006/relationships/hyperlink" Target="http://www.konkoly.hu/cgi-bin/IBVS?5636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187" TargetMode="External"/><Relationship Id="rId107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87" TargetMode="External"/><Relationship Id="rId37" Type="http://schemas.openxmlformats.org/officeDocument/2006/relationships/hyperlink" Target="http://www.bav-astro.de/sfs/BAVM_link.php?BAVMnr=23" TargetMode="External"/><Relationship Id="rId53" Type="http://schemas.openxmlformats.org/officeDocument/2006/relationships/hyperlink" Target="http://www.konkoly.hu/cgi-bin/IBVS?1249" TargetMode="External"/><Relationship Id="rId58" Type="http://schemas.openxmlformats.org/officeDocument/2006/relationships/hyperlink" Target="http://www.konkoly.hu/cgi-bin/IBVS?1249" TargetMode="External"/><Relationship Id="rId74" Type="http://schemas.openxmlformats.org/officeDocument/2006/relationships/hyperlink" Target="http://www.konkoly.hu/cgi-bin/IBVS?5676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solj.cetus-net.org/no47.pdf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www.konkoly.hu/cgi-bin/IBVS?5707" TargetMode="External"/><Relationship Id="rId14" Type="http://schemas.openxmlformats.org/officeDocument/2006/relationships/hyperlink" Target="http://www.konkoly.hu/cgi-bin/IBVS?187" TargetMode="External"/><Relationship Id="rId22" Type="http://schemas.openxmlformats.org/officeDocument/2006/relationships/hyperlink" Target="http://www.konkoly.hu/cgi-bin/IBVS?187" TargetMode="External"/><Relationship Id="rId27" Type="http://schemas.openxmlformats.org/officeDocument/2006/relationships/hyperlink" Target="http://www.konkoly.hu/cgi-bin/IBVS?187" TargetMode="External"/><Relationship Id="rId30" Type="http://schemas.openxmlformats.org/officeDocument/2006/relationships/hyperlink" Target="http://www.konkoly.hu/cgi-bin/IBVS?187" TargetMode="External"/><Relationship Id="rId35" Type="http://schemas.openxmlformats.org/officeDocument/2006/relationships/hyperlink" Target="http://www.konkoly.hu/cgi-bin/IBVS?187" TargetMode="External"/><Relationship Id="rId43" Type="http://schemas.openxmlformats.org/officeDocument/2006/relationships/hyperlink" Target="http://www.konkoly.hu/cgi-bin/IBVS?954" TargetMode="External"/><Relationship Id="rId48" Type="http://schemas.openxmlformats.org/officeDocument/2006/relationships/hyperlink" Target="http://www.konkoly.hu/cgi-bin/IBVS?954" TargetMode="External"/><Relationship Id="rId56" Type="http://schemas.openxmlformats.org/officeDocument/2006/relationships/hyperlink" Target="http://www.konkoly.hu/cgi-bin/IBVS?1249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86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aavso.org/sites/default/files/jaavso/v36n2/186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954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173" TargetMode="External"/><Relationship Id="rId85" Type="http://schemas.openxmlformats.org/officeDocument/2006/relationships/hyperlink" Target="http://www.konkoly.hu/cgi-bin/IBVS?5636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konkoly.hu/cgi-bin/IBVS?5784" TargetMode="External"/><Relationship Id="rId121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187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87" TargetMode="External"/><Relationship Id="rId38" Type="http://schemas.openxmlformats.org/officeDocument/2006/relationships/hyperlink" Target="http://www.konkoly.hu/cgi-bin/IBVS?299" TargetMode="External"/><Relationship Id="rId46" Type="http://schemas.openxmlformats.org/officeDocument/2006/relationships/hyperlink" Target="http://www.konkoly.hu/cgi-bin/IBVS?954" TargetMode="External"/><Relationship Id="rId59" Type="http://schemas.openxmlformats.org/officeDocument/2006/relationships/hyperlink" Target="http://www.bav-astro.de/sfs/BAVM_link.php?BAVMnr=38" TargetMode="External"/><Relationship Id="rId67" Type="http://schemas.openxmlformats.org/officeDocument/2006/relationships/hyperlink" Target="http://var.astro.cz/oejv/issues/oejv0074.pdf" TargetMode="External"/><Relationship Id="rId103" Type="http://schemas.openxmlformats.org/officeDocument/2006/relationships/hyperlink" Target="http://www.konkoly.hu/cgi-bin/IBVS?5784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vsolj.cetus-net.org/no48.pdf" TargetMode="External"/><Relationship Id="rId124" Type="http://schemas.openxmlformats.org/officeDocument/2006/relationships/hyperlink" Target="http://www.konkoly.hu/cgi-bin/IBVS?5893" TargetMode="External"/><Relationship Id="rId129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187" TargetMode="External"/><Relationship Id="rId41" Type="http://schemas.openxmlformats.org/officeDocument/2006/relationships/hyperlink" Target="http://www.konkoly.hu/cgi-bin/IBVS?637" TargetMode="External"/><Relationship Id="rId54" Type="http://schemas.openxmlformats.org/officeDocument/2006/relationships/hyperlink" Target="http://www.konkoly.hu/cgi-bin/IBVS?1249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vsolj.cetus-net.org/no44.pdf" TargetMode="External"/><Relationship Id="rId88" Type="http://schemas.openxmlformats.org/officeDocument/2006/relationships/hyperlink" Target="http://www.konkoly.hu/cgi-bin/IBVS?5636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www.konkoly.hu/cgi-bin/IBVS?5694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187" TargetMode="External"/><Relationship Id="rId23" Type="http://schemas.openxmlformats.org/officeDocument/2006/relationships/hyperlink" Target="http://www.konkoly.hu/cgi-bin/IBVS?187" TargetMode="External"/><Relationship Id="rId28" Type="http://schemas.openxmlformats.org/officeDocument/2006/relationships/hyperlink" Target="http://www.konkoly.hu/cgi-bin/IBVS?187" TargetMode="External"/><Relationship Id="rId36" Type="http://schemas.openxmlformats.org/officeDocument/2006/relationships/hyperlink" Target="http://www.konkoly.hu/cgi-bin/IBVS?187" TargetMode="External"/><Relationship Id="rId49" Type="http://schemas.openxmlformats.org/officeDocument/2006/relationships/hyperlink" Target="http://www.konkoly.hu/cgi-bin/IBVS?954" TargetMode="External"/><Relationship Id="rId57" Type="http://schemas.openxmlformats.org/officeDocument/2006/relationships/hyperlink" Target="http://www.konkoly.hu/cgi-bin/IBVS?1350" TargetMode="External"/><Relationship Id="rId106" Type="http://schemas.openxmlformats.org/officeDocument/2006/relationships/hyperlink" Target="http://www.konkoly.hu/cgi-bin/IBVS?5897" TargetMode="External"/><Relationship Id="rId114" Type="http://schemas.openxmlformats.org/officeDocument/2006/relationships/hyperlink" Target="http://var.astro.cz/oejv/issues/oejv0094.pdf" TargetMode="External"/><Relationship Id="rId119" Type="http://schemas.openxmlformats.org/officeDocument/2006/relationships/hyperlink" Target="http://www.konkoly.hu/cgi-bin/IBVS?5917" TargetMode="External"/><Relationship Id="rId127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87" TargetMode="External"/><Relationship Id="rId44" Type="http://schemas.openxmlformats.org/officeDocument/2006/relationships/hyperlink" Target="http://www.konkoly.hu/cgi-bin/IBVS?954" TargetMode="External"/><Relationship Id="rId52" Type="http://schemas.openxmlformats.org/officeDocument/2006/relationships/hyperlink" Target="http://www.konkoly.hu/cgi-bin/IBVS?1249" TargetMode="External"/><Relationship Id="rId60" Type="http://schemas.openxmlformats.org/officeDocument/2006/relationships/hyperlink" Target="http://www.konkoly.hu/cgi-bin/IBVS?5040" TargetMode="External"/><Relationship Id="rId65" Type="http://schemas.openxmlformats.org/officeDocument/2006/relationships/hyperlink" Target="http://var.astro.cz/oejv/issues/oejv0074.pdf" TargetMode="External"/><Relationship Id="rId73" Type="http://schemas.openxmlformats.org/officeDocument/2006/relationships/hyperlink" Target="http://www.konkoly.hu/cgi-bin/IBVS?5364" TargetMode="External"/><Relationship Id="rId78" Type="http://schemas.openxmlformats.org/officeDocument/2006/relationships/hyperlink" Target="http://www.konkoly.hu/cgi-bin/IBVS?5592" TargetMode="External"/><Relationship Id="rId81" Type="http://schemas.openxmlformats.org/officeDocument/2006/relationships/hyperlink" Target="http://www.konkoly.hu/cgi-bin/IBVS?5694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94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aavso.org/sites/default/files/jaavso/v37n1/44.pdf" TargetMode="External"/><Relationship Id="rId13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87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299" TargetMode="External"/><Relationship Id="rId109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954" TargetMode="External"/><Relationship Id="rId55" Type="http://schemas.openxmlformats.org/officeDocument/2006/relationships/hyperlink" Target="http://www.konkoly.hu/cgi-bin/IBVS?1249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784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solj.cetus-net.org/no47.pdf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konkoly.hu/cgi-bin/IBVS?187" TargetMode="External"/><Relationship Id="rId24" Type="http://schemas.openxmlformats.org/officeDocument/2006/relationships/hyperlink" Target="http://www.konkoly.hu/cgi-bin/IBVS?187" TargetMode="External"/><Relationship Id="rId40" Type="http://schemas.openxmlformats.org/officeDocument/2006/relationships/hyperlink" Target="http://www.konkoly.hu/cgi-bin/IBVS?775" TargetMode="External"/><Relationship Id="rId45" Type="http://schemas.openxmlformats.org/officeDocument/2006/relationships/hyperlink" Target="http://www.konkoly.hu/cgi-bin/IBVS?954" TargetMode="External"/><Relationship Id="rId66" Type="http://schemas.openxmlformats.org/officeDocument/2006/relationships/hyperlink" Target="http://var.astro.cz/oejv/issues/oejv0074.pdf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97" TargetMode="External"/><Relationship Id="rId115" Type="http://schemas.openxmlformats.org/officeDocument/2006/relationships/hyperlink" Target="http://var.astro.cz/oejv/issues/oejv0094.pdf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287" TargetMode="External"/><Relationship Id="rId82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329"/>
  <sheetViews>
    <sheetView tabSelected="1" workbookViewId="0">
      <pane xSplit="13" ySplit="22" topLeftCell="N901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95" customHeight="1" x14ac:dyDescent="0.2"/>
  <cols>
    <col min="1" max="1" width="19.140625" style="47" customWidth="1"/>
    <col min="2" max="2" width="4.140625" style="82" customWidth="1"/>
    <col min="3" max="3" width="15.140625" style="47" customWidth="1"/>
    <col min="4" max="4" width="12.42578125" style="47" bestFit="1" customWidth="1"/>
    <col min="5" max="5" width="9.85546875" style="47" customWidth="1"/>
    <col min="6" max="6" width="16.85546875" style="47" customWidth="1"/>
    <col min="7" max="7" width="9.140625" style="47"/>
    <col min="8" max="14" width="8.42578125" style="47" customWidth="1"/>
    <col min="15" max="15" width="9.140625" style="47"/>
    <col min="16" max="16" width="8.5703125" style="47" customWidth="1"/>
    <col min="17" max="18" width="10.7109375" style="47" customWidth="1"/>
    <col min="19" max="20" width="9.140625" style="47"/>
    <col min="21" max="21" width="11.7109375" style="47" customWidth="1"/>
    <col min="22" max="22" width="8" style="47" customWidth="1"/>
    <col min="23" max="16384" width="9.140625" style="47"/>
  </cols>
  <sheetData>
    <row r="1" spans="1:6" s="1" customFormat="1" ht="20.25" x14ac:dyDescent="0.3">
      <c r="A1" s="4" t="s">
        <v>1539</v>
      </c>
      <c r="B1" s="5"/>
    </row>
    <row r="2" spans="1:6" ht="12.95" customHeight="1" x14ac:dyDescent="0.2">
      <c r="A2" s="45" t="s">
        <v>1456</v>
      </c>
      <c r="B2" s="46" t="s">
        <v>1440</v>
      </c>
      <c r="D2" s="47" t="s">
        <v>1466</v>
      </c>
    </row>
    <row r="3" spans="1:6" ht="12.95" customHeight="1" thickBot="1" x14ac:dyDescent="0.25">
      <c r="A3" s="45"/>
      <c r="B3" s="48"/>
      <c r="C3" s="49"/>
      <c r="D3" s="49"/>
    </row>
    <row r="4" spans="1:6" ht="12.95" customHeight="1" thickBot="1" x14ac:dyDescent="0.25">
      <c r="A4" s="50" t="s">
        <v>1457</v>
      </c>
      <c r="B4" s="51"/>
      <c r="C4" s="52">
        <v>44177.555500000002</v>
      </c>
      <c r="D4" s="53">
        <v>0.55087379999999997</v>
      </c>
      <c r="E4" s="54"/>
    </row>
    <row r="5" spans="1:6" ht="12.95" customHeight="1" x14ac:dyDescent="0.2">
      <c r="A5" s="55" t="s">
        <v>1550</v>
      </c>
      <c r="B5" s="45"/>
      <c r="C5" s="56">
        <v>-9.5</v>
      </c>
      <c r="D5" s="45" t="s">
        <v>1551</v>
      </c>
    </row>
    <row r="6" spans="1:6" ht="12.95" customHeight="1" x14ac:dyDescent="0.2">
      <c r="A6" s="50" t="s">
        <v>1458</v>
      </c>
      <c r="B6" s="48"/>
    </row>
    <row r="7" spans="1:6" ht="12.95" customHeight="1" x14ac:dyDescent="0.2">
      <c r="A7" s="45" t="s">
        <v>1441</v>
      </c>
      <c r="B7" s="48"/>
      <c r="C7" s="57">
        <v>44177.555500000002</v>
      </c>
    </row>
    <row r="8" spans="1:6" ht="12.95" customHeight="1" x14ac:dyDescent="0.2">
      <c r="A8" s="45" t="s">
        <v>1451</v>
      </c>
      <c r="B8" s="48"/>
      <c r="C8" s="57">
        <v>0.55087379999999997</v>
      </c>
    </row>
    <row r="9" spans="1:6" s="45" customFormat="1" ht="12.95" customHeight="1" x14ac:dyDescent="0.2">
      <c r="A9" s="58" t="s">
        <v>1558</v>
      </c>
      <c r="B9" s="59">
        <v>880</v>
      </c>
      <c r="C9" s="60" t="str">
        <f>"F"&amp;B9</f>
        <v>F880</v>
      </c>
      <c r="D9" s="61" t="str">
        <f>"G"&amp;B9</f>
        <v>G880</v>
      </c>
    </row>
    <row r="10" spans="1:6" s="45" customFormat="1" ht="12.95" customHeight="1" thickBot="1" x14ac:dyDescent="0.25">
      <c r="C10" s="62" t="s">
        <v>1552</v>
      </c>
      <c r="D10" s="62" t="s">
        <v>1553</v>
      </c>
    </row>
    <row r="11" spans="1:6" s="45" customFormat="1" ht="12.95" customHeight="1" x14ac:dyDescent="0.2">
      <c r="A11" s="45" t="s">
        <v>1459</v>
      </c>
      <c r="C11" s="61">
        <f ca="1">INTERCEPT(INDIRECT($D$9):G983,INDIRECT($C$9):F983)</f>
        <v>7.3967018018892522E-2</v>
      </c>
      <c r="D11" s="63"/>
    </row>
    <row r="12" spans="1:6" s="45" customFormat="1" ht="12.95" customHeight="1" x14ac:dyDescent="0.2">
      <c r="A12" s="45" t="s">
        <v>1460</v>
      </c>
      <c r="C12" s="61">
        <f ca="1">SLOPE(INDIRECT($D$9):G983,INDIRECT($C$9):F983)</f>
        <v>-2.2562867797728979E-7</v>
      </c>
      <c r="D12" s="63"/>
    </row>
    <row r="13" spans="1:6" s="45" customFormat="1" ht="12.95" customHeight="1" x14ac:dyDescent="0.2">
      <c r="A13" s="45" t="s">
        <v>1461</v>
      </c>
      <c r="C13" s="63" t="s">
        <v>1554</v>
      </c>
    </row>
    <row r="14" spans="1:6" s="45" customFormat="1" ht="12.95" customHeight="1" x14ac:dyDescent="0.2"/>
    <row r="15" spans="1:6" s="45" customFormat="1" ht="12.95" customHeight="1" x14ac:dyDescent="0.2">
      <c r="A15" s="64" t="s">
        <v>1462</v>
      </c>
      <c r="C15" s="65">
        <f ca="1">(C7+C11)+(C8+C12)*INT(MAX(F21:F3524))</f>
        <v>60116.605467877853</v>
      </c>
      <c r="E15" s="66" t="s">
        <v>1562</v>
      </c>
      <c r="F15" s="56">
        <v>1</v>
      </c>
    </row>
    <row r="16" spans="1:6" s="45" customFormat="1" ht="12.95" customHeight="1" x14ac:dyDescent="0.2">
      <c r="A16" s="50" t="s">
        <v>1448</v>
      </c>
      <c r="C16" s="67">
        <f ca="1">+C8+C12</f>
        <v>0.55087357437132201</v>
      </c>
      <c r="E16" s="66" t="s">
        <v>1555</v>
      </c>
      <c r="F16" s="68">
        <f ca="1">NOW()+15018.5+$C$5/24</f>
        <v>60314.579813541663</v>
      </c>
    </row>
    <row r="17" spans="1:23" s="45" customFormat="1" ht="12.95" customHeight="1" thickBot="1" x14ac:dyDescent="0.25">
      <c r="A17" s="66" t="s">
        <v>1538</v>
      </c>
      <c r="C17" s="45">
        <f>COUNT(C21:C2182)</f>
        <v>897</v>
      </c>
      <c r="E17" s="66" t="s">
        <v>1563</v>
      </c>
      <c r="F17" s="68">
        <f ca="1">ROUND(2*(F16-$C$7)/$C$8,0)/2+F15</f>
        <v>29294.5</v>
      </c>
    </row>
    <row r="18" spans="1:23" s="45" customFormat="1" ht="12.95" customHeight="1" thickTop="1" thickBot="1" x14ac:dyDescent="0.25">
      <c r="A18" s="50" t="s">
        <v>1447</v>
      </c>
      <c r="C18" s="69">
        <f ca="1">+C15</f>
        <v>60116.605467877853</v>
      </c>
      <c r="D18" s="70">
        <f ca="1">+C16</f>
        <v>0.55087357437132201</v>
      </c>
      <c r="E18" s="66" t="s">
        <v>1556</v>
      </c>
      <c r="F18" s="61">
        <f ca="1">ROUND(2*(F16-$C$15)/$C$16,0)/2+F15</f>
        <v>360.5</v>
      </c>
    </row>
    <row r="19" spans="1:23" s="45" customFormat="1" ht="12.95" customHeight="1" thickTop="1" x14ac:dyDescent="0.2">
      <c r="E19" s="66" t="s">
        <v>1557</v>
      </c>
      <c r="F19" s="71">
        <f ca="1">+$C$15+$C$16*F18-15018.5-$C$5/24</f>
        <v>45297.091224772048</v>
      </c>
    </row>
    <row r="20" spans="1:23" ht="12.95" customHeight="1" thickBot="1" x14ac:dyDescent="0.25">
      <c r="A20" s="72" t="s">
        <v>1452</v>
      </c>
      <c r="B20" s="73" t="s">
        <v>1454</v>
      </c>
      <c r="C20" s="72" t="s">
        <v>1453</v>
      </c>
      <c r="D20" s="72" t="s">
        <v>1442</v>
      </c>
      <c r="E20" s="72" t="s">
        <v>1446</v>
      </c>
      <c r="F20" s="72" t="s">
        <v>1445</v>
      </c>
      <c r="G20" s="72" t="s">
        <v>1449</v>
      </c>
      <c r="H20" s="74" t="s">
        <v>1482</v>
      </c>
      <c r="I20" s="74" t="s">
        <v>1546</v>
      </c>
      <c r="J20" s="74" t="s">
        <v>1585</v>
      </c>
      <c r="K20" s="74" t="s">
        <v>1583</v>
      </c>
      <c r="L20" s="74" t="s">
        <v>1439</v>
      </c>
      <c r="M20" s="74" t="s">
        <v>1490</v>
      </c>
      <c r="N20" s="74" t="s">
        <v>1465</v>
      </c>
      <c r="O20" s="74" t="s">
        <v>1561</v>
      </c>
      <c r="P20" s="74" t="s">
        <v>1560</v>
      </c>
      <c r="Q20" s="72" t="s">
        <v>1455</v>
      </c>
      <c r="R20" s="75"/>
      <c r="U20" s="76"/>
      <c r="V20" s="77" t="s">
        <v>1325</v>
      </c>
      <c r="W20" s="54"/>
    </row>
    <row r="21" spans="1:23" ht="12.95" customHeight="1" x14ac:dyDescent="0.2">
      <c r="A21" s="78" t="s">
        <v>1491</v>
      </c>
      <c r="B21" s="79"/>
      <c r="C21" s="80">
        <v>17673.243999999999</v>
      </c>
      <c r="D21" s="80"/>
      <c r="E21" s="79">
        <f t="shared" ref="E21:E84" si="0">(C21-C$7)/C$8</f>
        <v>-48113.218490333005</v>
      </c>
      <c r="F21" s="79">
        <f t="shared" ref="F21:F52" si="1">ROUND(2*E21,0)/2</f>
        <v>-48113</v>
      </c>
      <c r="G21" s="79">
        <f t="shared" ref="G21:G52" si="2">C21-(C$7+F21*C$8)</f>
        <v>-0.12036060000536963</v>
      </c>
      <c r="H21" s="47">
        <f t="shared" ref="H21:H64" si="3">+G21</f>
        <v>-0.12036060000536963</v>
      </c>
      <c r="J21" s="79"/>
      <c r="K21" s="79"/>
      <c r="L21" s="79"/>
      <c r="M21" s="79"/>
      <c r="N21" s="79"/>
      <c r="P21" s="79"/>
      <c r="Q21" s="81">
        <f t="shared" ref="Q21:Q84" si="4">C21-15018.5</f>
        <v>2654.7439999999988</v>
      </c>
      <c r="R21" s="81"/>
      <c r="S21" s="47">
        <f t="shared" ref="S21:S52" si="5">MAX(G21:N21)</f>
        <v>-0.12036060000536963</v>
      </c>
      <c r="T21" s="82"/>
      <c r="V21" s="79"/>
    </row>
    <row r="22" spans="1:23" ht="12.95" customHeight="1" x14ac:dyDescent="0.2">
      <c r="A22" s="83" t="s">
        <v>1491</v>
      </c>
      <c r="B22" s="47"/>
      <c r="C22" s="84">
        <v>17674.345000000001</v>
      </c>
      <c r="D22" s="84"/>
      <c r="E22" s="47">
        <f t="shared" si="0"/>
        <v>-48111.21984744964</v>
      </c>
      <c r="F22" s="47">
        <f t="shared" si="1"/>
        <v>-48111</v>
      </c>
      <c r="G22" s="47">
        <f t="shared" si="2"/>
        <v>-0.12110820000089006</v>
      </c>
      <c r="H22" s="47">
        <f t="shared" si="3"/>
        <v>-0.12110820000089006</v>
      </c>
      <c r="Q22" s="81">
        <f t="shared" si="4"/>
        <v>2655.8450000000012</v>
      </c>
      <c r="R22" s="81"/>
      <c r="S22" s="47">
        <f t="shared" si="5"/>
        <v>-0.12110820000089006</v>
      </c>
      <c r="T22" s="82"/>
    </row>
    <row r="23" spans="1:23" ht="12.95" customHeight="1" x14ac:dyDescent="0.2">
      <c r="A23" s="83" t="s">
        <v>1491</v>
      </c>
      <c r="B23" s="47"/>
      <c r="C23" s="84">
        <v>17702.441999999999</v>
      </c>
      <c r="D23" s="84"/>
      <c r="E23" s="47">
        <f t="shared" si="0"/>
        <v>-48060.215425021132</v>
      </c>
      <c r="F23" s="47">
        <f t="shared" si="1"/>
        <v>-48060</v>
      </c>
      <c r="G23" s="47">
        <f t="shared" si="2"/>
        <v>-0.11867200000415323</v>
      </c>
      <c r="H23" s="47">
        <f t="shared" si="3"/>
        <v>-0.11867200000415323</v>
      </c>
      <c r="Q23" s="81">
        <f t="shared" si="4"/>
        <v>2683.9419999999991</v>
      </c>
      <c r="R23" s="81"/>
      <c r="S23" s="47">
        <f t="shared" si="5"/>
        <v>-0.11867200000415323</v>
      </c>
      <c r="T23" s="82"/>
    </row>
    <row r="24" spans="1:23" ht="12.95" customHeight="1" x14ac:dyDescent="0.2">
      <c r="A24" s="83" t="s">
        <v>1492</v>
      </c>
      <c r="B24" s="47"/>
      <c r="C24" s="84">
        <v>17707.401999999998</v>
      </c>
      <c r="D24" s="84"/>
      <c r="E24" s="47">
        <f t="shared" si="0"/>
        <v>-48051.211547908082</v>
      </c>
      <c r="F24" s="47">
        <f t="shared" si="1"/>
        <v>-48051</v>
      </c>
      <c r="G24" s="47">
        <f t="shared" si="2"/>
        <v>-0.11653620000652154</v>
      </c>
      <c r="H24" s="47">
        <f t="shared" si="3"/>
        <v>-0.11653620000652154</v>
      </c>
      <c r="Q24" s="81">
        <f t="shared" si="4"/>
        <v>2688.9019999999982</v>
      </c>
      <c r="R24" s="81"/>
      <c r="S24" s="47">
        <f t="shared" si="5"/>
        <v>-0.11653620000652154</v>
      </c>
      <c r="T24" s="82"/>
    </row>
    <row r="25" spans="1:23" ht="12.95" customHeight="1" x14ac:dyDescent="0.2">
      <c r="A25" s="83" t="s">
        <v>1493</v>
      </c>
      <c r="B25" s="47"/>
      <c r="C25" s="84">
        <v>17742.656999999999</v>
      </c>
      <c r="D25" s="84"/>
      <c r="E25" s="47">
        <f t="shared" si="0"/>
        <v>-47987.213223791012</v>
      </c>
      <c r="F25" s="47">
        <f t="shared" si="1"/>
        <v>-47987</v>
      </c>
      <c r="G25" s="47">
        <f t="shared" si="2"/>
        <v>-0.11745940000400878</v>
      </c>
      <c r="H25" s="47">
        <f t="shared" si="3"/>
        <v>-0.11745940000400878</v>
      </c>
      <c r="Q25" s="81">
        <f t="shared" si="4"/>
        <v>2724.1569999999992</v>
      </c>
      <c r="R25" s="81"/>
      <c r="S25" s="47">
        <f t="shared" si="5"/>
        <v>-0.11745940000400878</v>
      </c>
      <c r="T25" s="82"/>
    </row>
    <row r="26" spans="1:23" ht="12.95" customHeight="1" x14ac:dyDescent="0.2">
      <c r="A26" s="85" t="s">
        <v>1611</v>
      </c>
      <c r="B26" s="86" t="s">
        <v>1475</v>
      </c>
      <c r="C26" s="87">
        <v>17742.668000000001</v>
      </c>
      <c r="D26" s="87" t="s">
        <v>1546</v>
      </c>
      <c r="E26" s="88">
        <f t="shared" si="0"/>
        <v>-47987.193255515151</v>
      </c>
      <c r="F26" s="47">
        <f t="shared" si="1"/>
        <v>-47987</v>
      </c>
      <c r="G26" s="47">
        <f t="shared" si="2"/>
        <v>-0.10645940000176779</v>
      </c>
      <c r="H26" s="47">
        <f t="shared" si="3"/>
        <v>-0.10645940000176779</v>
      </c>
      <c r="O26" s="47">
        <f ca="1">+C$11+C$12*$F26</f>
        <v>8.4794261388988726E-2</v>
      </c>
      <c r="P26" s="47">
        <f>+D$11+D$12*$F26</f>
        <v>0</v>
      </c>
      <c r="Q26" s="81">
        <f t="shared" si="4"/>
        <v>2724.1680000000015</v>
      </c>
      <c r="R26" s="81"/>
      <c r="S26" s="47">
        <f t="shared" si="5"/>
        <v>-0.10645940000176779</v>
      </c>
      <c r="T26" s="82"/>
      <c r="U26" s="89"/>
    </row>
    <row r="27" spans="1:23" ht="12.95" customHeight="1" x14ac:dyDescent="0.2">
      <c r="A27" s="83" t="s">
        <v>1493</v>
      </c>
      <c r="B27" s="47"/>
      <c r="C27" s="84">
        <v>17743.77</v>
      </c>
      <c r="D27" s="84"/>
      <c r="E27" s="47">
        <f t="shared" si="0"/>
        <v>-47985.192797333984</v>
      </c>
      <c r="F27" s="47">
        <f t="shared" si="1"/>
        <v>-47985</v>
      </c>
      <c r="G27" s="47">
        <f t="shared" si="2"/>
        <v>-0.10620700000436045</v>
      </c>
      <c r="H27" s="47">
        <f t="shared" si="3"/>
        <v>-0.10620700000436045</v>
      </c>
      <c r="Q27" s="81">
        <f t="shared" si="4"/>
        <v>2725.2700000000004</v>
      </c>
      <c r="R27" s="81"/>
      <c r="S27" s="47">
        <f t="shared" si="5"/>
        <v>-0.10620700000436045</v>
      </c>
      <c r="T27" s="82"/>
    </row>
    <row r="28" spans="1:23" ht="12.95" customHeight="1" x14ac:dyDescent="0.2">
      <c r="A28" s="78" t="s">
        <v>1493</v>
      </c>
      <c r="B28" s="79"/>
      <c r="C28" s="80">
        <v>17744.862000000001</v>
      </c>
      <c r="D28" s="84"/>
      <c r="E28" s="47">
        <f t="shared" si="0"/>
        <v>-47983.210492130871</v>
      </c>
      <c r="F28" s="47">
        <f t="shared" si="1"/>
        <v>-47983</v>
      </c>
      <c r="G28" s="47">
        <f t="shared" si="2"/>
        <v>-0.11595460000171443</v>
      </c>
      <c r="H28" s="47">
        <f t="shared" si="3"/>
        <v>-0.11595460000171443</v>
      </c>
      <c r="Q28" s="81">
        <f t="shared" si="4"/>
        <v>2726.362000000001</v>
      </c>
      <c r="R28" s="81"/>
      <c r="S28" s="47">
        <f t="shared" si="5"/>
        <v>-0.11595460000171443</v>
      </c>
      <c r="T28" s="82"/>
    </row>
    <row r="29" spans="1:23" ht="12.95" customHeight="1" x14ac:dyDescent="0.2">
      <c r="A29" s="83" t="s">
        <v>1494</v>
      </c>
      <c r="B29" s="47"/>
      <c r="C29" s="84">
        <v>18148.11</v>
      </c>
      <c r="D29" s="84"/>
      <c r="E29" s="47">
        <f t="shared" si="0"/>
        <v>-47251.195282839741</v>
      </c>
      <c r="F29" s="47">
        <f t="shared" si="1"/>
        <v>-47251</v>
      </c>
      <c r="G29" s="47">
        <f t="shared" si="2"/>
        <v>-0.10757620000367751</v>
      </c>
      <c r="H29" s="47">
        <f t="shared" si="3"/>
        <v>-0.10757620000367751</v>
      </c>
      <c r="Q29" s="81">
        <f t="shared" si="4"/>
        <v>3129.6100000000006</v>
      </c>
      <c r="R29" s="81"/>
      <c r="S29" s="47">
        <f t="shared" si="5"/>
        <v>-0.10757620000367751</v>
      </c>
      <c r="T29" s="82"/>
    </row>
    <row r="30" spans="1:23" ht="12.95" customHeight="1" x14ac:dyDescent="0.2">
      <c r="A30" s="83" t="s">
        <v>1494</v>
      </c>
      <c r="B30" s="47"/>
      <c r="C30" s="84">
        <v>18154.167000000001</v>
      </c>
      <c r="D30" s="84"/>
      <c r="E30" s="47">
        <f t="shared" si="0"/>
        <v>-47240.200024034544</v>
      </c>
      <c r="F30" s="47">
        <f t="shared" si="1"/>
        <v>-47240</v>
      </c>
      <c r="G30" s="47">
        <f t="shared" si="2"/>
        <v>-0.11018800000238116</v>
      </c>
      <c r="H30" s="47">
        <f t="shared" si="3"/>
        <v>-0.11018800000238116</v>
      </c>
      <c r="Q30" s="81">
        <f t="shared" si="4"/>
        <v>3135.6670000000013</v>
      </c>
      <c r="R30" s="81"/>
      <c r="S30" s="47">
        <f t="shared" si="5"/>
        <v>-0.11018800000238116</v>
      </c>
      <c r="T30" s="82"/>
    </row>
    <row r="31" spans="1:23" ht="12.95" customHeight="1" x14ac:dyDescent="0.2">
      <c r="A31" s="83" t="s">
        <v>1494</v>
      </c>
      <c r="B31" s="47"/>
      <c r="C31" s="84">
        <v>18155.262999999999</v>
      </c>
      <c r="D31" s="84"/>
      <c r="E31" s="47">
        <f t="shared" si="0"/>
        <v>-47238.210457640213</v>
      </c>
      <c r="F31" s="47">
        <f t="shared" si="1"/>
        <v>-47238</v>
      </c>
      <c r="G31" s="47">
        <f t="shared" si="2"/>
        <v>-0.11593560000619618</v>
      </c>
      <c r="H31" s="47">
        <f t="shared" si="3"/>
        <v>-0.11593560000619618</v>
      </c>
      <c r="Q31" s="81">
        <f t="shared" si="4"/>
        <v>3136.762999999999</v>
      </c>
      <c r="R31" s="81"/>
      <c r="S31" s="47">
        <f t="shared" si="5"/>
        <v>-0.11593560000619618</v>
      </c>
      <c r="T31" s="82"/>
    </row>
    <row r="32" spans="1:23" ht="12.95" customHeight="1" x14ac:dyDescent="0.2">
      <c r="A32" s="83" t="s">
        <v>1494</v>
      </c>
      <c r="B32" s="47"/>
      <c r="C32" s="84">
        <v>18158.02</v>
      </c>
      <c r="D32" s="84"/>
      <c r="E32" s="47">
        <f t="shared" si="0"/>
        <v>-47233.205681591688</v>
      </c>
      <c r="F32" s="47">
        <f t="shared" si="1"/>
        <v>-47233</v>
      </c>
      <c r="G32" s="47">
        <f t="shared" si="2"/>
        <v>-0.11330460000317544</v>
      </c>
      <c r="H32" s="47">
        <f t="shared" si="3"/>
        <v>-0.11330460000317544</v>
      </c>
      <c r="Q32" s="81">
        <f t="shared" si="4"/>
        <v>3139.5200000000004</v>
      </c>
      <c r="R32" s="81"/>
      <c r="S32" s="47">
        <f t="shared" si="5"/>
        <v>-0.11330460000317544</v>
      </c>
      <c r="T32" s="82"/>
    </row>
    <row r="33" spans="1:20" ht="12.95" customHeight="1" x14ac:dyDescent="0.2">
      <c r="A33" s="83" t="s">
        <v>1494</v>
      </c>
      <c r="B33" s="47"/>
      <c r="C33" s="84">
        <v>18159.133000000002</v>
      </c>
      <c r="D33" s="84"/>
      <c r="E33" s="47">
        <f t="shared" si="0"/>
        <v>-47231.185255134667</v>
      </c>
      <c r="F33" s="47">
        <f t="shared" si="1"/>
        <v>-47231</v>
      </c>
      <c r="G33" s="47">
        <f t="shared" si="2"/>
        <v>-0.1020522000035271</v>
      </c>
      <c r="H33" s="47">
        <f t="shared" si="3"/>
        <v>-0.1020522000035271</v>
      </c>
      <c r="Q33" s="81">
        <f t="shared" si="4"/>
        <v>3140.6330000000016</v>
      </c>
      <c r="R33" s="81"/>
      <c r="S33" s="47">
        <f t="shared" si="5"/>
        <v>-0.1020522000035271</v>
      </c>
      <c r="T33" s="82"/>
    </row>
    <row r="34" spans="1:20" ht="12.95" customHeight="1" x14ac:dyDescent="0.2">
      <c r="A34" s="83" t="s">
        <v>1494</v>
      </c>
      <c r="B34" s="47"/>
      <c r="C34" s="84">
        <v>18164.085999999999</v>
      </c>
      <c r="D34" s="84"/>
      <c r="E34" s="47">
        <f t="shared" si="0"/>
        <v>-47222.194085106254</v>
      </c>
      <c r="F34" s="47">
        <f t="shared" si="1"/>
        <v>-47222</v>
      </c>
      <c r="G34" s="47">
        <f t="shared" si="2"/>
        <v>-0.10691640000368352</v>
      </c>
      <c r="H34" s="47">
        <f t="shared" si="3"/>
        <v>-0.10691640000368352</v>
      </c>
      <c r="Q34" s="81">
        <f t="shared" si="4"/>
        <v>3145.5859999999993</v>
      </c>
      <c r="R34" s="81"/>
      <c r="S34" s="47">
        <f t="shared" si="5"/>
        <v>-0.10691640000368352</v>
      </c>
      <c r="T34" s="82"/>
    </row>
    <row r="35" spans="1:20" ht="12.95" customHeight="1" x14ac:dyDescent="0.2">
      <c r="A35" s="83" t="s">
        <v>1494</v>
      </c>
      <c r="B35" s="47"/>
      <c r="C35" s="84">
        <v>18167.948</v>
      </c>
      <c r="D35" s="84"/>
      <c r="E35" s="47">
        <f t="shared" si="0"/>
        <v>-47215.183404983145</v>
      </c>
      <c r="F35" s="47">
        <f t="shared" si="1"/>
        <v>-47215</v>
      </c>
      <c r="G35" s="47">
        <f t="shared" si="2"/>
        <v>-0.10103300000264426</v>
      </c>
      <c r="H35" s="47">
        <f t="shared" si="3"/>
        <v>-0.10103300000264426</v>
      </c>
      <c r="Q35" s="81">
        <f t="shared" si="4"/>
        <v>3149.4480000000003</v>
      </c>
      <c r="R35" s="81"/>
      <c r="S35" s="47">
        <f t="shared" si="5"/>
        <v>-0.10103300000264426</v>
      </c>
      <c r="T35" s="82"/>
    </row>
    <row r="36" spans="1:20" ht="12.95" customHeight="1" x14ac:dyDescent="0.2">
      <c r="A36" s="83" t="s">
        <v>1494</v>
      </c>
      <c r="B36" s="47"/>
      <c r="C36" s="84">
        <v>18173.995999999999</v>
      </c>
      <c r="D36" s="84"/>
      <c r="E36" s="47">
        <f t="shared" si="0"/>
        <v>-47204.204483858201</v>
      </c>
      <c r="F36" s="47">
        <f t="shared" si="1"/>
        <v>-47204</v>
      </c>
      <c r="G36" s="47">
        <f t="shared" si="2"/>
        <v>-0.11264480000318144</v>
      </c>
      <c r="H36" s="47">
        <f t="shared" si="3"/>
        <v>-0.11264480000318144</v>
      </c>
      <c r="Q36" s="81">
        <f t="shared" si="4"/>
        <v>3155.4959999999992</v>
      </c>
      <c r="R36" s="81"/>
      <c r="S36" s="47">
        <f t="shared" si="5"/>
        <v>-0.11264480000318144</v>
      </c>
      <c r="T36" s="82"/>
    </row>
    <row r="37" spans="1:20" ht="12.95" customHeight="1" x14ac:dyDescent="0.2">
      <c r="A37" s="83" t="s">
        <v>1494</v>
      </c>
      <c r="B37" s="47"/>
      <c r="C37" s="84">
        <v>18175.089</v>
      </c>
      <c r="D37" s="84"/>
      <c r="E37" s="47">
        <f t="shared" si="0"/>
        <v>-47202.220363357279</v>
      </c>
      <c r="F37" s="47">
        <f t="shared" si="1"/>
        <v>-47202</v>
      </c>
      <c r="G37" s="47">
        <f t="shared" si="2"/>
        <v>-0.12139240000396967</v>
      </c>
      <c r="H37" s="47">
        <f t="shared" si="3"/>
        <v>-0.12139240000396967</v>
      </c>
      <c r="Q37" s="81">
        <f t="shared" si="4"/>
        <v>3156.5889999999999</v>
      </c>
      <c r="R37" s="81"/>
      <c r="S37" s="47">
        <f t="shared" si="5"/>
        <v>-0.12139240000396967</v>
      </c>
      <c r="T37" s="82"/>
    </row>
    <row r="38" spans="1:20" ht="12.95" customHeight="1" x14ac:dyDescent="0.2">
      <c r="A38" s="83" t="s">
        <v>1495</v>
      </c>
      <c r="B38" s="47"/>
      <c r="C38" s="84">
        <v>18191.633000000002</v>
      </c>
      <c r="D38" s="84"/>
      <c r="E38" s="47">
        <f t="shared" si="0"/>
        <v>-47172.188076470513</v>
      </c>
      <c r="F38" s="47">
        <f t="shared" si="1"/>
        <v>-47172</v>
      </c>
      <c r="G38" s="47">
        <f t="shared" si="2"/>
        <v>-0.10360640000362764</v>
      </c>
      <c r="H38" s="47">
        <f t="shared" si="3"/>
        <v>-0.10360640000362764</v>
      </c>
      <c r="Q38" s="81">
        <f t="shared" si="4"/>
        <v>3173.1330000000016</v>
      </c>
      <c r="R38" s="81"/>
      <c r="S38" s="47">
        <f t="shared" si="5"/>
        <v>-0.10360640000362764</v>
      </c>
      <c r="T38" s="82"/>
    </row>
    <row r="39" spans="1:20" ht="12.95" customHeight="1" x14ac:dyDescent="0.2">
      <c r="A39" s="83" t="s">
        <v>1496</v>
      </c>
      <c r="B39" s="47"/>
      <c r="C39" s="84">
        <v>18192.735000000001</v>
      </c>
      <c r="D39" s="84"/>
      <c r="E39" s="47">
        <f t="shared" si="0"/>
        <v>-47170.187618289347</v>
      </c>
      <c r="F39" s="47">
        <f t="shared" si="1"/>
        <v>-47170</v>
      </c>
      <c r="G39" s="47">
        <f t="shared" si="2"/>
        <v>-0.10335400000258232</v>
      </c>
      <c r="H39" s="47">
        <f t="shared" si="3"/>
        <v>-0.10335400000258232</v>
      </c>
      <c r="Q39" s="81">
        <f t="shared" si="4"/>
        <v>3174.2350000000006</v>
      </c>
      <c r="R39" s="81"/>
      <c r="S39" s="47">
        <f t="shared" si="5"/>
        <v>-0.10335400000258232</v>
      </c>
      <c r="T39" s="82"/>
    </row>
    <row r="40" spans="1:20" ht="12.95" customHeight="1" x14ac:dyDescent="0.2">
      <c r="A40" s="83" t="s">
        <v>1496</v>
      </c>
      <c r="B40" s="47"/>
      <c r="C40" s="84">
        <v>18218.615000000002</v>
      </c>
      <c r="D40" s="84"/>
      <c r="E40" s="47">
        <f t="shared" si="0"/>
        <v>-47123.207711094634</v>
      </c>
      <c r="F40" s="47">
        <f t="shared" si="1"/>
        <v>-47123</v>
      </c>
      <c r="G40" s="47">
        <f t="shared" si="2"/>
        <v>-0.11442260000330862</v>
      </c>
      <c r="H40" s="47">
        <f t="shared" si="3"/>
        <v>-0.11442260000330862</v>
      </c>
      <c r="Q40" s="81">
        <f t="shared" si="4"/>
        <v>3200.1150000000016</v>
      </c>
      <c r="R40" s="81"/>
      <c r="S40" s="47">
        <f t="shared" si="5"/>
        <v>-0.11442260000330862</v>
      </c>
      <c r="T40" s="82"/>
    </row>
    <row r="41" spans="1:20" ht="12.95" customHeight="1" x14ac:dyDescent="0.2">
      <c r="A41" s="83" t="s">
        <v>1497</v>
      </c>
      <c r="B41" s="47"/>
      <c r="C41" s="84">
        <v>18245.616000000002</v>
      </c>
      <c r="D41" s="84"/>
      <c r="E41" s="47">
        <f t="shared" si="0"/>
        <v>-47074.192855060457</v>
      </c>
      <c r="F41" s="47">
        <f t="shared" si="1"/>
        <v>-47074</v>
      </c>
      <c r="G41" s="47">
        <f t="shared" si="2"/>
        <v>-0.10623880000275676</v>
      </c>
      <c r="H41" s="47">
        <f t="shared" si="3"/>
        <v>-0.10623880000275676</v>
      </c>
      <c r="Q41" s="81">
        <f t="shared" si="4"/>
        <v>3227.1160000000018</v>
      </c>
      <c r="R41" s="81"/>
      <c r="S41" s="47">
        <f t="shared" si="5"/>
        <v>-0.10623880000275676</v>
      </c>
      <c r="T41" s="82"/>
    </row>
    <row r="42" spans="1:20" ht="12.95" customHeight="1" x14ac:dyDescent="0.2">
      <c r="A42" s="83" t="s">
        <v>1497</v>
      </c>
      <c r="B42" s="47"/>
      <c r="C42" s="84">
        <v>18266.54</v>
      </c>
      <c r="D42" s="84"/>
      <c r="E42" s="47">
        <f t="shared" si="0"/>
        <v>-47036.209563787575</v>
      </c>
      <c r="F42" s="47">
        <f t="shared" si="1"/>
        <v>-47036</v>
      </c>
      <c r="G42" s="47">
        <f t="shared" si="2"/>
        <v>-0.11544320000393782</v>
      </c>
      <c r="H42" s="47">
        <f t="shared" si="3"/>
        <v>-0.11544320000393782</v>
      </c>
      <c r="Q42" s="81">
        <f t="shared" si="4"/>
        <v>3248.0400000000009</v>
      </c>
      <c r="R42" s="81"/>
      <c r="S42" s="47">
        <f t="shared" si="5"/>
        <v>-0.11544320000393782</v>
      </c>
      <c r="T42" s="82"/>
    </row>
    <row r="43" spans="1:20" ht="12.95" customHeight="1" x14ac:dyDescent="0.2">
      <c r="A43" s="83" t="s">
        <v>1497</v>
      </c>
      <c r="B43" s="47"/>
      <c r="C43" s="84">
        <v>18267.634999999998</v>
      </c>
      <c r="D43" s="84"/>
      <c r="E43" s="47">
        <f t="shared" si="0"/>
        <v>-47034.221812691045</v>
      </c>
      <c r="F43" s="47">
        <f t="shared" si="1"/>
        <v>-47034</v>
      </c>
      <c r="G43" s="47">
        <f t="shared" si="2"/>
        <v>-0.12219080000431859</v>
      </c>
      <c r="H43" s="47">
        <f t="shared" si="3"/>
        <v>-0.12219080000431859</v>
      </c>
      <c r="Q43" s="81">
        <f t="shared" si="4"/>
        <v>3249.1349999999984</v>
      </c>
      <c r="R43" s="81"/>
      <c r="S43" s="47">
        <f t="shared" si="5"/>
        <v>-0.12219080000431859</v>
      </c>
      <c r="T43" s="82"/>
    </row>
    <row r="44" spans="1:20" ht="12.95" customHeight="1" x14ac:dyDescent="0.2">
      <c r="A44" s="83" t="s">
        <v>1497</v>
      </c>
      <c r="B44" s="47"/>
      <c r="C44" s="84">
        <v>18277.554</v>
      </c>
      <c r="D44" s="84"/>
      <c r="E44" s="47">
        <f t="shared" si="0"/>
        <v>-47016.215873762747</v>
      </c>
      <c r="F44" s="47">
        <f t="shared" si="1"/>
        <v>-47016</v>
      </c>
      <c r="G44" s="47">
        <f t="shared" si="2"/>
        <v>-0.11891920000198297</v>
      </c>
      <c r="H44" s="47">
        <f t="shared" si="3"/>
        <v>-0.11891920000198297</v>
      </c>
      <c r="Q44" s="81">
        <f t="shared" si="4"/>
        <v>3259.0540000000001</v>
      </c>
      <c r="R44" s="81"/>
      <c r="S44" s="47">
        <f t="shared" si="5"/>
        <v>-0.11891920000198297</v>
      </c>
      <c r="T44" s="82"/>
    </row>
    <row r="45" spans="1:20" ht="12.95" customHeight="1" x14ac:dyDescent="0.2">
      <c r="A45" s="83" t="s">
        <v>1495</v>
      </c>
      <c r="B45" s="47"/>
      <c r="C45" s="84">
        <v>18479.736000000001</v>
      </c>
      <c r="D45" s="84"/>
      <c r="E45" s="47">
        <f t="shared" si="0"/>
        <v>-46649.195332941963</v>
      </c>
      <c r="F45" s="47">
        <f t="shared" si="1"/>
        <v>-46649</v>
      </c>
      <c r="G45" s="47">
        <f t="shared" si="2"/>
        <v>-0.10760380000283476</v>
      </c>
      <c r="H45" s="47">
        <f t="shared" si="3"/>
        <v>-0.10760380000283476</v>
      </c>
      <c r="Q45" s="81">
        <f t="shared" si="4"/>
        <v>3461.2360000000008</v>
      </c>
      <c r="R45" s="81"/>
      <c r="S45" s="47">
        <f t="shared" si="5"/>
        <v>-0.10760380000283476</v>
      </c>
      <c r="T45" s="82"/>
    </row>
    <row r="46" spans="1:20" ht="12.95" customHeight="1" x14ac:dyDescent="0.2">
      <c r="A46" s="83" t="s">
        <v>1495</v>
      </c>
      <c r="B46" s="47"/>
      <c r="C46" s="84">
        <v>18507.833999999999</v>
      </c>
      <c r="D46" s="84"/>
      <c r="E46" s="47">
        <f t="shared" si="0"/>
        <v>-46598.189095215646</v>
      </c>
      <c r="F46" s="47">
        <f t="shared" si="1"/>
        <v>-46598</v>
      </c>
      <c r="G46" s="47">
        <f t="shared" si="2"/>
        <v>-0.1041676000058942</v>
      </c>
      <c r="H46" s="47">
        <f t="shared" si="3"/>
        <v>-0.1041676000058942</v>
      </c>
      <c r="Q46" s="81">
        <f t="shared" si="4"/>
        <v>3489.3339999999989</v>
      </c>
      <c r="R46" s="81"/>
      <c r="S46" s="47">
        <f t="shared" si="5"/>
        <v>-0.1041676000058942</v>
      </c>
      <c r="T46" s="82"/>
    </row>
    <row r="47" spans="1:20" ht="12.95" customHeight="1" x14ac:dyDescent="0.2">
      <c r="A47" s="83" t="s">
        <v>1498</v>
      </c>
      <c r="B47" s="47"/>
      <c r="C47" s="84">
        <v>18582.752</v>
      </c>
      <c r="D47" s="84"/>
      <c r="E47" s="47">
        <f t="shared" si="0"/>
        <v>-46462.190614256848</v>
      </c>
      <c r="F47" s="47">
        <f t="shared" si="1"/>
        <v>-46462</v>
      </c>
      <c r="G47" s="47">
        <f t="shared" si="2"/>
        <v>-0.10500440000396338</v>
      </c>
      <c r="H47" s="47">
        <f t="shared" si="3"/>
        <v>-0.10500440000396338</v>
      </c>
      <c r="Q47" s="81">
        <f t="shared" si="4"/>
        <v>3564.2520000000004</v>
      </c>
      <c r="R47" s="81"/>
      <c r="S47" s="47">
        <f t="shared" si="5"/>
        <v>-0.10500440000396338</v>
      </c>
      <c r="T47" s="82"/>
    </row>
    <row r="48" spans="1:20" ht="12.95" customHeight="1" x14ac:dyDescent="0.2">
      <c r="A48" s="83" t="s">
        <v>1497</v>
      </c>
      <c r="B48" s="47"/>
      <c r="C48" s="84">
        <v>18640.582999999999</v>
      </c>
      <c r="D48" s="84"/>
      <c r="E48" s="47">
        <f t="shared" si="0"/>
        <v>-46357.210126892955</v>
      </c>
      <c r="F48" s="47">
        <f t="shared" si="1"/>
        <v>-46357</v>
      </c>
      <c r="G48" s="47">
        <f t="shared" si="2"/>
        <v>-0.11575340000490542</v>
      </c>
      <c r="H48" s="47">
        <f t="shared" si="3"/>
        <v>-0.11575340000490542</v>
      </c>
      <c r="Q48" s="81">
        <f t="shared" si="4"/>
        <v>3622.0829999999987</v>
      </c>
      <c r="R48" s="81"/>
      <c r="S48" s="47">
        <f t="shared" si="5"/>
        <v>-0.11575340000490542</v>
      </c>
      <c r="T48" s="82"/>
    </row>
    <row r="49" spans="1:20" ht="12.95" customHeight="1" x14ac:dyDescent="0.2">
      <c r="A49" s="83" t="s">
        <v>1497</v>
      </c>
      <c r="B49" s="47"/>
      <c r="C49" s="84">
        <v>18645.543000000001</v>
      </c>
      <c r="D49" s="84"/>
      <c r="E49" s="47">
        <f t="shared" si="0"/>
        <v>-46348.206249779898</v>
      </c>
      <c r="F49" s="47">
        <f t="shared" si="1"/>
        <v>-46348</v>
      </c>
      <c r="G49" s="47">
        <f t="shared" si="2"/>
        <v>-0.11361760000363574</v>
      </c>
      <c r="H49" s="47">
        <f t="shared" si="3"/>
        <v>-0.11361760000363574</v>
      </c>
      <c r="Q49" s="81">
        <f t="shared" si="4"/>
        <v>3627.0430000000015</v>
      </c>
      <c r="R49" s="81"/>
      <c r="S49" s="47">
        <f t="shared" si="5"/>
        <v>-0.11361760000363574</v>
      </c>
      <c r="T49" s="82"/>
    </row>
    <row r="50" spans="1:20" ht="12.95" customHeight="1" x14ac:dyDescent="0.2">
      <c r="A50" s="83" t="s">
        <v>1497</v>
      </c>
      <c r="B50" s="47"/>
      <c r="C50" s="84">
        <v>18651.594000000001</v>
      </c>
      <c r="D50" s="84"/>
      <c r="E50" s="47">
        <f t="shared" si="0"/>
        <v>-46337.221882761536</v>
      </c>
      <c r="F50" s="47">
        <f t="shared" si="1"/>
        <v>-46337</v>
      </c>
      <c r="G50" s="47">
        <f t="shared" si="2"/>
        <v>-0.12222940000356175</v>
      </c>
      <c r="H50" s="47">
        <f t="shared" si="3"/>
        <v>-0.12222940000356175</v>
      </c>
      <c r="Q50" s="81">
        <f t="shared" si="4"/>
        <v>3633.094000000001</v>
      </c>
      <c r="R50" s="81"/>
      <c r="S50" s="47">
        <f t="shared" si="5"/>
        <v>-0.12222940000356175</v>
      </c>
      <c r="T50" s="82"/>
    </row>
    <row r="51" spans="1:20" ht="12.95" customHeight="1" x14ac:dyDescent="0.2">
      <c r="A51" s="83" t="s">
        <v>1497</v>
      </c>
      <c r="B51" s="47"/>
      <c r="C51" s="84">
        <v>18661.52</v>
      </c>
      <c r="D51" s="84"/>
      <c r="E51" s="47">
        <f t="shared" si="0"/>
        <v>-46319.203236748603</v>
      </c>
      <c r="F51" s="47">
        <f t="shared" si="1"/>
        <v>-46319</v>
      </c>
      <c r="G51" s="47">
        <f t="shared" si="2"/>
        <v>-0.11195780000343802</v>
      </c>
      <c r="H51" s="47">
        <f t="shared" si="3"/>
        <v>-0.11195780000343802</v>
      </c>
      <c r="Q51" s="81">
        <f t="shared" si="4"/>
        <v>3643.0200000000004</v>
      </c>
      <c r="R51" s="81"/>
      <c r="S51" s="47">
        <f t="shared" si="5"/>
        <v>-0.11195780000343802</v>
      </c>
      <c r="T51" s="82"/>
    </row>
    <row r="52" spans="1:20" ht="12.95" customHeight="1" x14ac:dyDescent="0.2">
      <c r="A52" s="83" t="s">
        <v>1497</v>
      </c>
      <c r="B52" s="47"/>
      <c r="C52" s="84">
        <v>18683.548999999999</v>
      </c>
      <c r="D52" s="84"/>
      <c r="E52" s="47">
        <f t="shared" si="0"/>
        <v>-46279.214041401145</v>
      </c>
      <c r="F52" s="47">
        <f t="shared" si="1"/>
        <v>-46279</v>
      </c>
      <c r="G52" s="47">
        <f t="shared" si="2"/>
        <v>-0.11790980000296258</v>
      </c>
      <c r="H52" s="47">
        <f t="shared" si="3"/>
        <v>-0.11790980000296258</v>
      </c>
      <c r="Q52" s="81">
        <f t="shared" si="4"/>
        <v>3665.0489999999991</v>
      </c>
      <c r="R52" s="81"/>
      <c r="S52" s="47">
        <f t="shared" si="5"/>
        <v>-0.11790980000296258</v>
      </c>
      <c r="T52" s="82"/>
    </row>
    <row r="53" spans="1:20" ht="12.95" customHeight="1" x14ac:dyDescent="0.2">
      <c r="A53" s="83" t="s">
        <v>1498</v>
      </c>
      <c r="B53" s="47"/>
      <c r="C53" s="84">
        <v>18836.695</v>
      </c>
      <c r="D53" s="84"/>
      <c r="E53" s="47">
        <f t="shared" si="0"/>
        <v>-46001.20844374883</v>
      </c>
      <c r="F53" s="47">
        <f t="shared" ref="F53:F80" si="6">ROUND(2*E53,0)/2</f>
        <v>-46001</v>
      </c>
      <c r="G53" s="47">
        <f t="shared" ref="G53:G84" si="7">C53-(C$7+F53*C$8)</f>
        <v>-0.11482620000242605</v>
      </c>
      <c r="H53" s="47">
        <f t="shared" si="3"/>
        <v>-0.11482620000242605</v>
      </c>
      <c r="Q53" s="81">
        <f t="shared" si="4"/>
        <v>3818.1949999999997</v>
      </c>
      <c r="R53" s="81"/>
      <c r="S53" s="47">
        <f t="shared" ref="S53:S84" si="8">MAX(G53:N53)</f>
        <v>-0.11482620000242605</v>
      </c>
      <c r="T53" s="82"/>
    </row>
    <row r="54" spans="1:20" ht="12.95" customHeight="1" x14ac:dyDescent="0.2">
      <c r="A54" s="83" t="s">
        <v>1497</v>
      </c>
      <c r="B54" s="47"/>
      <c r="C54" s="84">
        <v>18867.543000000001</v>
      </c>
      <c r="D54" s="84"/>
      <c r="E54" s="47">
        <f t="shared" si="0"/>
        <v>-45945.210137058617</v>
      </c>
      <c r="F54" s="47">
        <f t="shared" si="6"/>
        <v>-45945</v>
      </c>
      <c r="G54" s="47">
        <f t="shared" si="7"/>
        <v>-0.11575900000389083</v>
      </c>
      <c r="H54" s="47">
        <f t="shared" si="3"/>
        <v>-0.11575900000389083</v>
      </c>
      <c r="Q54" s="81">
        <f t="shared" si="4"/>
        <v>3849.0430000000015</v>
      </c>
      <c r="R54" s="81"/>
      <c r="S54" s="47">
        <f t="shared" si="8"/>
        <v>-0.11575900000389083</v>
      </c>
      <c r="T54" s="82"/>
    </row>
    <row r="55" spans="1:20" ht="12.95" customHeight="1" x14ac:dyDescent="0.2">
      <c r="A55" s="83" t="s">
        <v>1497</v>
      </c>
      <c r="B55" s="47"/>
      <c r="C55" s="84">
        <v>19008.564999999999</v>
      </c>
      <c r="D55" s="84"/>
      <c r="E55" s="47">
        <f t="shared" si="0"/>
        <v>-45689.213209994748</v>
      </c>
      <c r="F55" s="47">
        <f t="shared" si="6"/>
        <v>-45689</v>
      </c>
      <c r="G55" s="47">
        <f t="shared" si="7"/>
        <v>-0.1174518000043463</v>
      </c>
      <c r="H55" s="47">
        <f t="shared" si="3"/>
        <v>-0.1174518000043463</v>
      </c>
      <c r="Q55" s="81">
        <f t="shared" si="4"/>
        <v>3990.0649999999987</v>
      </c>
      <c r="R55" s="81"/>
      <c r="S55" s="47">
        <f t="shared" si="8"/>
        <v>-0.1174518000043463</v>
      </c>
      <c r="T55" s="82"/>
    </row>
    <row r="56" spans="1:20" ht="12.95" customHeight="1" x14ac:dyDescent="0.2">
      <c r="A56" s="83" t="s">
        <v>1498</v>
      </c>
      <c r="B56" s="47"/>
      <c r="C56" s="84">
        <v>19150.698</v>
      </c>
      <c r="D56" s="84"/>
      <c r="E56" s="47">
        <f t="shared" si="0"/>
        <v>-45431.199487069462</v>
      </c>
      <c r="F56" s="47">
        <f t="shared" si="6"/>
        <v>-45431</v>
      </c>
      <c r="G56" s="47">
        <f t="shared" si="7"/>
        <v>-0.1098922000019229</v>
      </c>
      <c r="H56" s="47">
        <f t="shared" si="3"/>
        <v>-0.1098922000019229</v>
      </c>
      <c r="Q56" s="81">
        <f t="shared" si="4"/>
        <v>4132.1980000000003</v>
      </c>
      <c r="R56" s="81"/>
      <c r="S56" s="47">
        <f t="shared" si="8"/>
        <v>-0.1098922000019229</v>
      </c>
      <c r="T56" s="82"/>
    </row>
    <row r="57" spans="1:20" ht="12.95" customHeight="1" x14ac:dyDescent="0.2">
      <c r="A57" s="83" t="s">
        <v>1496</v>
      </c>
      <c r="B57" s="47"/>
      <c r="C57" s="84">
        <v>19161.718000000001</v>
      </c>
      <c r="D57" s="84"/>
      <c r="E57" s="47">
        <f t="shared" si="0"/>
        <v>-45411.194905257798</v>
      </c>
      <c r="F57" s="47">
        <f t="shared" si="6"/>
        <v>-45411</v>
      </c>
      <c r="G57" s="47">
        <f t="shared" si="7"/>
        <v>-0.10736820000238367</v>
      </c>
      <c r="H57" s="47">
        <f t="shared" si="3"/>
        <v>-0.10736820000238367</v>
      </c>
      <c r="Q57" s="81">
        <f t="shared" si="4"/>
        <v>4143.2180000000008</v>
      </c>
      <c r="R57" s="81"/>
      <c r="S57" s="47">
        <f t="shared" si="8"/>
        <v>-0.10736820000238367</v>
      </c>
      <c r="T57" s="82"/>
    </row>
    <row r="58" spans="1:20" ht="12.95" customHeight="1" x14ac:dyDescent="0.2">
      <c r="A58" s="83" t="s">
        <v>1499</v>
      </c>
      <c r="B58" s="47"/>
      <c r="C58" s="84">
        <v>19348.477999999999</v>
      </c>
      <c r="D58" s="84"/>
      <c r="E58" s="47">
        <f t="shared" si="0"/>
        <v>-45072.169887186508</v>
      </c>
      <c r="F58" s="47">
        <f t="shared" si="6"/>
        <v>-45072</v>
      </c>
      <c r="G58" s="47">
        <f t="shared" si="7"/>
        <v>-9.3586400005733594E-2</v>
      </c>
      <c r="H58" s="47">
        <f t="shared" si="3"/>
        <v>-9.3586400005733594E-2</v>
      </c>
      <c r="Q58" s="81">
        <f t="shared" si="4"/>
        <v>4329.9779999999992</v>
      </c>
      <c r="R58" s="81"/>
      <c r="S58" s="47">
        <f t="shared" si="8"/>
        <v>-9.3586400005733594E-2</v>
      </c>
      <c r="T58" s="82"/>
    </row>
    <row r="59" spans="1:20" ht="12.95" customHeight="1" x14ac:dyDescent="0.2">
      <c r="A59" s="83" t="s">
        <v>1499</v>
      </c>
      <c r="B59" s="47"/>
      <c r="C59" s="84">
        <v>19373.261999999999</v>
      </c>
      <c r="D59" s="84"/>
      <c r="E59" s="47">
        <f t="shared" si="0"/>
        <v>-45027.179546386134</v>
      </c>
      <c r="F59" s="47">
        <f t="shared" si="6"/>
        <v>-45027</v>
      </c>
      <c r="G59" s="47">
        <f t="shared" si="7"/>
        <v>-9.8907400006282842E-2</v>
      </c>
      <c r="H59" s="47">
        <f t="shared" si="3"/>
        <v>-9.8907400006282842E-2</v>
      </c>
      <c r="Q59" s="81">
        <f t="shared" si="4"/>
        <v>4354.7619999999988</v>
      </c>
      <c r="R59" s="81"/>
      <c r="S59" s="47">
        <f t="shared" si="8"/>
        <v>-9.8907400006282842E-2</v>
      </c>
      <c r="T59" s="82"/>
    </row>
    <row r="60" spans="1:20" ht="12.95" customHeight="1" x14ac:dyDescent="0.2">
      <c r="A60" s="83" t="s">
        <v>1500</v>
      </c>
      <c r="B60" s="47"/>
      <c r="C60" s="84">
        <v>20666.71</v>
      </c>
      <c r="D60" s="84"/>
      <c r="E60" s="47">
        <f t="shared" si="0"/>
        <v>-42679.186231038766</v>
      </c>
      <c r="F60" s="47">
        <f t="shared" si="6"/>
        <v>-42679</v>
      </c>
      <c r="G60" s="47">
        <f t="shared" si="7"/>
        <v>-0.10258980000435258</v>
      </c>
      <c r="H60" s="47">
        <f t="shared" si="3"/>
        <v>-0.10258980000435258</v>
      </c>
      <c r="Q60" s="81">
        <f t="shared" si="4"/>
        <v>5648.2099999999991</v>
      </c>
      <c r="R60" s="81"/>
      <c r="S60" s="47">
        <f t="shared" si="8"/>
        <v>-0.10258980000435258</v>
      </c>
      <c r="T60" s="82"/>
    </row>
    <row r="61" spans="1:20" ht="12.95" customHeight="1" x14ac:dyDescent="0.2">
      <c r="A61" s="83" t="s">
        <v>1501</v>
      </c>
      <c r="B61" s="47"/>
      <c r="C61" s="84">
        <v>21690.243999999999</v>
      </c>
      <c r="D61" s="84"/>
      <c r="E61" s="47">
        <f t="shared" si="0"/>
        <v>-40821.16720744389</v>
      </c>
      <c r="F61" s="47">
        <f t="shared" si="6"/>
        <v>-40821</v>
      </c>
      <c r="G61" s="47">
        <f t="shared" si="7"/>
        <v>-9.2110200002935017E-2</v>
      </c>
      <c r="H61" s="47">
        <f t="shared" si="3"/>
        <v>-9.2110200002935017E-2</v>
      </c>
      <c r="Q61" s="81">
        <f t="shared" si="4"/>
        <v>6671.7439999999988</v>
      </c>
      <c r="R61" s="81"/>
      <c r="S61" s="47">
        <f t="shared" si="8"/>
        <v>-9.2110200002935017E-2</v>
      </c>
      <c r="T61" s="82"/>
    </row>
    <row r="62" spans="1:20" ht="12.95" customHeight="1" x14ac:dyDescent="0.2">
      <c r="A62" s="83" t="s">
        <v>1502</v>
      </c>
      <c r="B62" s="47"/>
      <c r="C62" s="84">
        <v>27486.027999999998</v>
      </c>
      <c r="D62" s="84"/>
      <c r="E62" s="47">
        <f t="shared" si="0"/>
        <v>-30300.093233695276</v>
      </c>
      <c r="F62" s="47">
        <f t="shared" si="6"/>
        <v>-30300</v>
      </c>
      <c r="G62" s="47">
        <f t="shared" si="7"/>
        <v>-5.1360000004933681E-2</v>
      </c>
      <c r="H62" s="47">
        <f t="shared" si="3"/>
        <v>-5.1360000004933681E-2</v>
      </c>
      <c r="Q62" s="81">
        <f t="shared" si="4"/>
        <v>12467.527999999998</v>
      </c>
      <c r="R62" s="81"/>
      <c r="S62" s="47">
        <f t="shared" si="8"/>
        <v>-5.1360000004933681E-2</v>
      </c>
      <c r="T62" s="82"/>
    </row>
    <row r="63" spans="1:20" ht="12.95" customHeight="1" x14ac:dyDescent="0.2">
      <c r="A63" s="83" t="s">
        <v>1503</v>
      </c>
      <c r="B63" s="47"/>
      <c r="C63" s="84">
        <v>27863.920999999998</v>
      </c>
      <c r="D63" s="84"/>
      <c r="E63" s="47">
        <f t="shared" si="0"/>
        <v>-29614.104900251208</v>
      </c>
      <c r="F63" s="47">
        <f t="shared" si="6"/>
        <v>-29614</v>
      </c>
      <c r="G63" s="47">
        <f t="shared" si="7"/>
        <v>-5.7786800007306738E-2</v>
      </c>
      <c r="H63" s="47">
        <f t="shared" si="3"/>
        <v>-5.7786800007306738E-2</v>
      </c>
      <c r="Q63" s="81">
        <f t="shared" si="4"/>
        <v>12845.420999999998</v>
      </c>
      <c r="R63" s="81"/>
      <c r="S63" s="47">
        <f t="shared" si="8"/>
        <v>-5.7786800007306738E-2</v>
      </c>
      <c r="T63" s="82"/>
    </row>
    <row r="64" spans="1:20" ht="12.95" customHeight="1" x14ac:dyDescent="0.2">
      <c r="A64" s="83" t="s">
        <v>1504</v>
      </c>
      <c r="B64" s="47"/>
      <c r="C64" s="84">
        <v>29448.788</v>
      </c>
      <c r="D64" s="84"/>
      <c r="E64" s="47">
        <f t="shared" si="0"/>
        <v>-26737.099313853741</v>
      </c>
      <c r="F64" s="47">
        <f t="shared" si="6"/>
        <v>-26737</v>
      </c>
      <c r="G64" s="47">
        <f t="shared" si="7"/>
        <v>-5.4709400003048358E-2</v>
      </c>
      <c r="H64" s="47">
        <f t="shared" si="3"/>
        <v>-5.4709400003048358E-2</v>
      </c>
      <c r="Q64" s="81">
        <f t="shared" si="4"/>
        <v>14430.288</v>
      </c>
      <c r="R64" s="81"/>
      <c r="S64" s="47">
        <f t="shared" si="8"/>
        <v>-5.4709400003048358E-2</v>
      </c>
      <c r="T64" s="82"/>
    </row>
    <row r="65" spans="1:20" ht="12.95" customHeight="1" x14ac:dyDescent="0.2">
      <c r="A65" s="10" t="s">
        <v>1480</v>
      </c>
      <c r="B65" s="6"/>
      <c r="C65" s="7">
        <v>30008.210481999999</v>
      </c>
      <c r="D65" s="7"/>
      <c r="E65" s="47">
        <f t="shared" si="0"/>
        <v>-25721.580910183067</v>
      </c>
      <c r="F65" s="47">
        <f t="shared" si="6"/>
        <v>-25721.5</v>
      </c>
      <c r="G65" s="47">
        <f t="shared" si="7"/>
        <v>-4.457130000446341E-2</v>
      </c>
      <c r="J65" s="47">
        <f>G65</f>
        <v>-4.457130000446341E-2</v>
      </c>
      <c r="Q65" s="81">
        <f t="shared" si="4"/>
        <v>14989.710481999999</v>
      </c>
      <c r="R65" s="81"/>
      <c r="S65" s="47">
        <f t="shared" si="8"/>
        <v>-4.457130000446341E-2</v>
      </c>
      <c r="T65" s="82"/>
    </row>
    <row r="66" spans="1:20" ht="12.95" customHeight="1" x14ac:dyDescent="0.2">
      <c r="A66" s="83" t="s">
        <v>1505</v>
      </c>
      <c r="B66" s="47"/>
      <c r="C66" s="84">
        <v>32892.324000000001</v>
      </c>
      <c r="D66" s="84"/>
      <c r="E66" s="47">
        <f t="shared" si="0"/>
        <v>-20486.055971440288</v>
      </c>
      <c r="F66" s="47">
        <f t="shared" si="6"/>
        <v>-20486</v>
      </c>
      <c r="G66" s="47">
        <f t="shared" si="7"/>
        <v>-3.0833200005872641E-2</v>
      </c>
      <c r="H66" s="47">
        <f t="shared" ref="H66:H97" si="9">+G66</f>
        <v>-3.0833200005872641E-2</v>
      </c>
      <c r="Q66" s="81">
        <f t="shared" si="4"/>
        <v>17873.824000000001</v>
      </c>
      <c r="R66" s="81"/>
      <c r="S66" s="47">
        <f t="shared" si="8"/>
        <v>-3.0833200005872641E-2</v>
      </c>
      <c r="T66" s="82"/>
    </row>
    <row r="67" spans="1:20" ht="12.95" customHeight="1" x14ac:dyDescent="0.2">
      <c r="A67" s="83" t="s">
        <v>1505</v>
      </c>
      <c r="B67" s="47"/>
      <c r="C67" s="84">
        <v>33002.495000000003</v>
      </c>
      <c r="D67" s="84"/>
      <c r="E67" s="47">
        <f t="shared" si="0"/>
        <v>-20286.062796960032</v>
      </c>
      <c r="F67" s="47">
        <f t="shared" si="6"/>
        <v>-20286</v>
      </c>
      <c r="G67" s="47">
        <f t="shared" si="7"/>
        <v>-3.4593199998198543E-2</v>
      </c>
      <c r="H67" s="47">
        <f t="shared" si="9"/>
        <v>-3.4593199998198543E-2</v>
      </c>
      <c r="Q67" s="81">
        <f t="shared" si="4"/>
        <v>17983.995000000003</v>
      </c>
      <c r="R67" s="81"/>
      <c r="S67" s="47">
        <f t="shared" si="8"/>
        <v>-3.4593199998198543E-2</v>
      </c>
      <c r="T67" s="82"/>
    </row>
    <row r="68" spans="1:20" ht="12.95" customHeight="1" x14ac:dyDescent="0.2">
      <c r="A68" s="83" t="s">
        <v>1505</v>
      </c>
      <c r="B68" s="47"/>
      <c r="C68" s="84">
        <v>33028.385999999999</v>
      </c>
      <c r="D68" s="84"/>
      <c r="E68" s="47">
        <f t="shared" si="0"/>
        <v>-20239.062921489465</v>
      </c>
      <c r="F68" s="47">
        <f t="shared" si="6"/>
        <v>-20239</v>
      </c>
      <c r="G68" s="47">
        <f t="shared" si="7"/>
        <v>-3.4661800003959797E-2</v>
      </c>
      <c r="H68" s="47">
        <f t="shared" si="9"/>
        <v>-3.4661800003959797E-2</v>
      </c>
      <c r="Q68" s="81">
        <f t="shared" si="4"/>
        <v>18009.885999999999</v>
      </c>
      <c r="R68" s="81"/>
      <c r="S68" s="47">
        <f t="shared" si="8"/>
        <v>-3.4661800003959797E-2</v>
      </c>
      <c r="T68" s="82"/>
    </row>
    <row r="69" spans="1:20" ht="12.95" customHeight="1" x14ac:dyDescent="0.2">
      <c r="A69" s="83" t="s">
        <v>1506</v>
      </c>
      <c r="B69" s="47"/>
      <c r="C69" s="84">
        <v>33158.413999999997</v>
      </c>
      <c r="D69" s="84"/>
      <c r="E69" s="47">
        <f t="shared" si="0"/>
        <v>-20003.023378494323</v>
      </c>
      <c r="F69" s="47">
        <f t="shared" si="6"/>
        <v>-20003</v>
      </c>
      <c r="G69" s="47">
        <f t="shared" si="7"/>
        <v>-1.2878600005933549E-2</v>
      </c>
      <c r="H69" s="47">
        <f t="shared" si="9"/>
        <v>-1.2878600005933549E-2</v>
      </c>
      <c r="Q69" s="81">
        <f t="shared" si="4"/>
        <v>18139.913999999997</v>
      </c>
      <c r="R69" s="81"/>
      <c r="S69" s="47">
        <f t="shared" si="8"/>
        <v>-1.2878600005933549E-2</v>
      </c>
      <c r="T69" s="82"/>
    </row>
    <row r="70" spans="1:20" ht="12.95" customHeight="1" x14ac:dyDescent="0.2">
      <c r="A70" s="83" t="s">
        <v>1506</v>
      </c>
      <c r="B70" s="47"/>
      <c r="C70" s="84">
        <v>33163.356</v>
      </c>
      <c r="D70" s="84"/>
      <c r="E70" s="47">
        <f t="shared" si="0"/>
        <v>-19994.052176741756</v>
      </c>
      <c r="F70" s="47">
        <f t="shared" si="6"/>
        <v>-19994</v>
      </c>
      <c r="G70" s="47">
        <f t="shared" si="7"/>
        <v>-2.8742800001055002E-2</v>
      </c>
      <c r="H70" s="47">
        <f t="shared" si="9"/>
        <v>-2.8742800001055002E-2</v>
      </c>
      <c r="Q70" s="81">
        <f t="shared" si="4"/>
        <v>18144.856</v>
      </c>
      <c r="R70" s="81"/>
      <c r="S70" s="47">
        <f t="shared" si="8"/>
        <v>-2.8742800001055002E-2</v>
      </c>
      <c r="T70" s="82"/>
    </row>
    <row r="71" spans="1:20" ht="12.95" customHeight="1" x14ac:dyDescent="0.2">
      <c r="A71" s="83" t="s">
        <v>1505</v>
      </c>
      <c r="B71" s="47"/>
      <c r="C71" s="84">
        <v>33211.273000000001</v>
      </c>
      <c r="D71" s="84"/>
      <c r="E71" s="47">
        <f t="shared" si="0"/>
        <v>-19907.068551817134</v>
      </c>
      <c r="F71" s="47">
        <f t="shared" si="6"/>
        <v>-19907</v>
      </c>
      <c r="G71" s="47">
        <f t="shared" si="7"/>
        <v>-3.7763400003314018E-2</v>
      </c>
      <c r="H71" s="47">
        <f t="shared" si="9"/>
        <v>-3.7763400003314018E-2</v>
      </c>
      <c r="Q71" s="81">
        <f t="shared" si="4"/>
        <v>18192.773000000001</v>
      </c>
      <c r="R71" s="81"/>
      <c r="S71" s="47">
        <f t="shared" si="8"/>
        <v>-3.7763400003314018E-2</v>
      </c>
      <c r="T71" s="82"/>
    </row>
    <row r="72" spans="1:20" ht="12.95" customHeight="1" x14ac:dyDescent="0.2">
      <c r="A72" s="83" t="s">
        <v>1505</v>
      </c>
      <c r="B72" s="47"/>
      <c r="C72" s="84">
        <v>33385.364999999998</v>
      </c>
      <c r="D72" s="84"/>
      <c r="E72" s="47">
        <f t="shared" si="0"/>
        <v>-19591.039726340234</v>
      </c>
      <c r="F72" s="47">
        <f t="shared" si="6"/>
        <v>-19591</v>
      </c>
      <c r="G72" s="47">
        <f t="shared" si="7"/>
        <v>-2.1884200003114529E-2</v>
      </c>
      <c r="H72" s="47">
        <f t="shared" si="9"/>
        <v>-2.1884200003114529E-2</v>
      </c>
      <c r="Q72" s="81">
        <f t="shared" si="4"/>
        <v>18366.864999999998</v>
      </c>
      <c r="R72" s="81"/>
      <c r="S72" s="47">
        <f t="shared" si="8"/>
        <v>-2.1884200003114529E-2</v>
      </c>
      <c r="T72" s="82"/>
    </row>
    <row r="73" spans="1:20" ht="12.95" customHeight="1" x14ac:dyDescent="0.2">
      <c r="A73" s="83" t="s">
        <v>1505</v>
      </c>
      <c r="B73" s="47"/>
      <c r="C73" s="84">
        <v>33418.406999999999</v>
      </c>
      <c r="D73" s="84"/>
      <c r="E73" s="47">
        <f t="shared" si="0"/>
        <v>-19531.058656265745</v>
      </c>
      <c r="F73" s="47">
        <f t="shared" si="6"/>
        <v>-19531</v>
      </c>
      <c r="G73" s="47">
        <f t="shared" si="7"/>
        <v>-3.2312200004525948E-2</v>
      </c>
      <c r="H73" s="47">
        <f t="shared" si="9"/>
        <v>-3.2312200004525948E-2</v>
      </c>
      <c r="Q73" s="81">
        <f t="shared" si="4"/>
        <v>18399.906999999999</v>
      </c>
      <c r="R73" s="81"/>
      <c r="S73" s="47">
        <f t="shared" si="8"/>
        <v>-3.2312200004525948E-2</v>
      </c>
      <c r="T73" s="82"/>
    </row>
    <row r="74" spans="1:20" ht="12.95" customHeight="1" x14ac:dyDescent="0.2">
      <c r="A74" s="83" t="s">
        <v>1506</v>
      </c>
      <c r="B74" s="47"/>
      <c r="C74" s="84">
        <v>33531.339</v>
      </c>
      <c r="D74" s="84"/>
      <c r="E74" s="47">
        <f t="shared" si="0"/>
        <v>-19326.053444545742</v>
      </c>
      <c r="F74" s="47">
        <f t="shared" si="6"/>
        <v>-19326</v>
      </c>
      <c r="G74" s="47">
        <f t="shared" si="7"/>
        <v>-2.9441200000292156E-2</v>
      </c>
      <c r="H74" s="47">
        <f t="shared" si="9"/>
        <v>-2.9441200000292156E-2</v>
      </c>
      <c r="Q74" s="81">
        <f t="shared" si="4"/>
        <v>18512.839</v>
      </c>
      <c r="R74" s="81"/>
      <c r="S74" s="47">
        <f t="shared" si="8"/>
        <v>-2.9441200000292156E-2</v>
      </c>
      <c r="T74" s="82"/>
    </row>
    <row r="75" spans="1:20" ht="12.95" customHeight="1" x14ac:dyDescent="0.2">
      <c r="A75" s="83" t="s">
        <v>1506</v>
      </c>
      <c r="B75" s="47"/>
      <c r="C75" s="84">
        <v>33536.302000000003</v>
      </c>
      <c r="D75" s="84"/>
      <c r="E75" s="47">
        <f t="shared" si="0"/>
        <v>-19317.044121539271</v>
      </c>
      <c r="F75" s="47">
        <f t="shared" si="6"/>
        <v>-19317</v>
      </c>
      <c r="G75" s="47">
        <f t="shared" si="7"/>
        <v>-2.4305400002049282E-2</v>
      </c>
      <c r="H75" s="47">
        <f t="shared" si="9"/>
        <v>-2.4305400002049282E-2</v>
      </c>
      <c r="Q75" s="81">
        <f t="shared" si="4"/>
        <v>18517.802000000003</v>
      </c>
      <c r="R75" s="81"/>
      <c r="S75" s="47">
        <f t="shared" si="8"/>
        <v>-2.4305400002049282E-2</v>
      </c>
      <c r="T75" s="82"/>
    </row>
    <row r="76" spans="1:20" ht="12.95" customHeight="1" x14ac:dyDescent="0.2">
      <c r="A76" s="83" t="s">
        <v>1506</v>
      </c>
      <c r="B76" s="47"/>
      <c r="C76" s="84">
        <v>33541.252</v>
      </c>
      <c r="D76" s="84"/>
      <c r="E76" s="47">
        <f t="shared" si="0"/>
        <v>-19308.058397404275</v>
      </c>
      <c r="F76" s="47">
        <f t="shared" si="6"/>
        <v>-19308</v>
      </c>
      <c r="G76" s="47">
        <f t="shared" si="7"/>
        <v>-3.2169600002816878E-2</v>
      </c>
      <c r="H76" s="47">
        <f t="shared" si="9"/>
        <v>-3.2169600002816878E-2</v>
      </c>
      <c r="Q76" s="81">
        <f t="shared" si="4"/>
        <v>18522.752</v>
      </c>
      <c r="R76" s="81"/>
      <c r="S76" s="47">
        <f t="shared" si="8"/>
        <v>-3.2169600002816878E-2</v>
      </c>
      <c r="T76" s="82"/>
    </row>
    <row r="77" spans="1:20" ht="12.95" customHeight="1" x14ac:dyDescent="0.2">
      <c r="A77" s="83" t="s">
        <v>1506</v>
      </c>
      <c r="B77" s="47"/>
      <c r="C77" s="84">
        <v>33542.353999999999</v>
      </c>
      <c r="D77" s="84"/>
      <c r="E77" s="47">
        <f t="shared" si="0"/>
        <v>-19306.057939223108</v>
      </c>
      <c r="F77" s="47">
        <f t="shared" si="6"/>
        <v>-19306</v>
      </c>
      <c r="G77" s="47">
        <f t="shared" si="7"/>
        <v>-3.1917200001771562E-2</v>
      </c>
      <c r="H77" s="47">
        <f t="shared" si="9"/>
        <v>-3.1917200001771562E-2</v>
      </c>
      <c r="Q77" s="81">
        <f t="shared" si="4"/>
        <v>18523.853999999999</v>
      </c>
      <c r="R77" s="81"/>
      <c r="S77" s="47">
        <f t="shared" si="8"/>
        <v>-3.1917200001771562E-2</v>
      </c>
      <c r="T77" s="82"/>
    </row>
    <row r="78" spans="1:20" ht="12.95" customHeight="1" x14ac:dyDescent="0.2">
      <c r="A78" s="83" t="s">
        <v>1505</v>
      </c>
      <c r="B78" s="47"/>
      <c r="C78" s="84">
        <v>33900.421000000002</v>
      </c>
      <c r="D78" s="84"/>
      <c r="E78" s="47">
        <f t="shared" si="0"/>
        <v>-18656.059700061975</v>
      </c>
      <c r="F78" s="47">
        <f t="shared" si="6"/>
        <v>-18656</v>
      </c>
      <c r="G78" s="47">
        <f t="shared" si="7"/>
        <v>-3.2887200002733152E-2</v>
      </c>
      <c r="H78" s="47">
        <f t="shared" si="9"/>
        <v>-3.2887200002733152E-2</v>
      </c>
      <c r="Q78" s="81">
        <f t="shared" si="4"/>
        <v>18881.921000000002</v>
      </c>
      <c r="R78" s="81"/>
      <c r="S78" s="47">
        <f t="shared" si="8"/>
        <v>-3.2887200002733152E-2</v>
      </c>
      <c r="T78" s="82"/>
    </row>
    <row r="79" spans="1:20" ht="12.95" customHeight="1" x14ac:dyDescent="0.2">
      <c r="A79" s="83" t="s">
        <v>1507</v>
      </c>
      <c r="B79" s="47"/>
      <c r="C79" s="84">
        <v>34133.440000000002</v>
      </c>
      <c r="D79" s="84"/>
      <c r="E79" s="47">
        <f t="shared" si="0"/>
        <v>-18233.060820826839</v>
      </c>
      <c r="F79" s="47">
        <f t="shared" si="6"/>
        <v>-18233</v>
      </c>
      <c r="G79" s="47">
        <f t="shared" si="7"/>
        <v>-3.3504599996376783E-2</v>
      </c>
      <c r="H79" s="47">
        <f t="shared" si="9"/>
        <v>-3.3504599996376783E-2</v>
      </c>
      <c r="Q79" s="81">
        <f t="shared" si="4"/>
        <v>19114.940000000002</v>
      </c>
      <c r="R79" s="81"/>
      <c r="S79" s="47">
        <f t="shared" si="8"/>
        <v>-3.3504599996376783E-2</v>
      </c>
      <c r="T79" s="82"/>
    </row>
    <row r="80" spans="1:20" ht="12.95" customHeight="1" x14ac:dyDescent="0.2">
      <c r="A80" s="83" t="s">
        <v>1507</v>
      </c>
      <c r="B80" s="47"/>
      <c r="C80" s="84">
        <v>34479.394</v>
      </c>
      <c r="D80" s="84"/>
      <c r="E80" s="47">
        <f t="shared" si="0"/>
        <v>-17605.051283978297</v>
      </c>
      <c r="F80" s="47">
        <f t="shared" si="6"/>
        <v>-17605</v>
      </c>
      <c r="G80" s="47">
        <f t="shared" si="7"/>
        <v>-2.8251000003365334E-2</v>
      </c>
      <c r="H80" s="47">
        <f t="shared" si="9"/>
        <v>-2.8251000003365334E-2</v>
      </c>
      <c r="Q80" s="81">
        <f t="shared" si="4"/>
        <v>19460.894</v>
      </c>
      <c r="R80" s="81"/>
      <c r="S80" s="47">
        <f t="shared" si="8"/>
        <v>-2.8251000003365334E-2</v>
      </c>
      <c r="T80" s="82"/>
    </row>
    <row r="81" spans="1:20" ht="12.95" customHeight="1" x14ac:dyDescent="0.2">
      <c r="A81" s="83" t="s">
        <v>1444</v>
      </c>
      <c r="B81" s="48"/>
      <c r="C81" s="84">
        <v>34888.71</v>
      </c>
      <c r="D81" s="84"/>
      <c r="E81" s="47">
        <f t="shared" si="0"/>
        <v>-16862.02084760612</v>
      </c>
      <c r="F81" s="47">
        <v>-16862</v>
      </c>
      <c r="G81" s="47">
        <f t="shared" si="7"/>
        <v>-1.1484400005429052E-2</v>
      </c>
      <c r="H81" s="47">
        <f t="shared" si="9"/>
        <v>-1.1484400005429052E-2</v>
      </c>
      <c r="Q81" s="81">
        <f t="shared" si="4"/>
        <v>19870.21</v>
      </c>
      <c r="R81" s="81"/>
      <c r="S81" s="47">
        <f t="shared" si="8"/>
        <v>-1.1484400005429052E-2</v>
      </c>
      <c r="T81" s="82"/>
    </row>
    <row r="82" spans="1:20" ht="12.95" customHeight="1" x14ac:dyDescent="0.2">
      <c r="A82" s="83" t="s">
        <v>1464</v>
      </c>
      <c r="C82" s="84">
        <v>35033.578000000001</v>
      </c>
      <c r="D82" s="84"/>
      <c r="E82" s="47">
        <f t="shared" si="0"/>
        <v>-16599.042285184012</v>
      </c>
      <c r="F82" s="47">
        <f t="shared" ref="F82:F145" si="10">ROUND(2*E82,0)/2</f>
        <v>-16599</v>
      </c>
      <c r="G82" s="47">
        <f t="shared" si="7"/>
        <v>-2.3293800004466902E-2</v>
      </c>
      <c r="H82" s="47">
        <f t="shared" si="9"/>
        <v>-2.3293800004466902E-2</v>
      </c>
      <c r="Q82" s="81">
        <f t="shared" si="4"/>
        <v>20015.078000000001</v>
      </c>
      <c r="R82" s="81"/>
      <c r="S82" s="47">
        <f t="shared" si="8"/>
        <v>-2.3293800004466902E-2</v>
      </c>
      <c r="T82" s="82"/>
    </row>
    <row r="83" spans="1:20" ht="12.95" customHeight="1" x14ac:dyDescent="0.2">
      <c r="A83" s="83" t="s">
        <v>1464</v>
      </c>
      <c r="C83" s="84">
        <v>35241.807000000001</v>
      </c>
      <c r="D83" s="84"/>
      <c r="E83" s="47">
        <f t="shared" si="0"/>
        <v>-16221.04463853609</v>
      </c>
      <c r="F83" s="47">
        <f t="shared" si="10"/>
        <v>-16221</v>
      </c>
      <c r="G83" s="47">
        <f t="shared" si="7"/>
        <v>-2.4590200002421625E-2</v>
      </c>
      <c r="H83" s="47">
        <f t="shared" si="9"/>
        <v>-2.4590200002421625E-2</v>
      </c>
      <c r="Q83" s="81">
        <f t="shared" si="4"/>
        <v>20223.307000000001</v>
      </c>
      <c r="R83" s="81"/>
      <c r="S83" s="47">
        <f t="shared" si="8"/>
        <v>-2.4590200002421625E-2</v>
      </c>
      <c r="T83" s="82"/>
    </row>
    <row r="84" spans="1:20" ht="12.95" customHeight="1" x14ac:dyDescent="0.2">
      <c r="A84" s="83" t="s">
        <v>1464</v>
      </c>
      <c r="C84" s="84">
        <v>35294.688000000002</v>
      </c>
      <c r="D84" s="84"/>
      <c r="E84" s="47">
        <f t="shared" si="0"/>
        <v>-16125.049875307195</v>
      </c>
      <c r="F84" s="47">
        <f t="shared" si="10"/>
        <v>-16125</v>
      </c>
      <c r="G84" s="47">
        <f t="shared" si="7"/>
        <v>-2.7475000002596062E-2</v>
      </c>
      <c r="H84" s="47">
        <f t="shared" si="9"/>
        <v>-2.7475000002596062E-2</v>
      </c>
      <c r="Q84" s="81">
        <f t="shared" si="4"/>
        <v>20276.188000000002</v>
      </c>
      <c r="R84" s="81"/>
      <c r="S84" s="47">
        <f t="shared" si="8"/>
        <v>-2.7475000002596062E-2</v>
      </c>
      <c r="T84" s="82"/>
    </row>
    <row r="85" spans="1:20" ht="12.95" customHeight="1" x14ac:dyDescent="0.2">
      <c r="A85" s="83" t="s">
        <v>1507</v>
      </c>
      <c r="B85" s="47"/>
      <c r="C85" s="84">
        <v>35341.512000000002</v>
      </c>
      <c r="D85" s="84"/>
      <c r="E85" s="47">
        <f t="shared" ref="E85:E148" si="11">(C85-C$7)/C$8</f>
        <v>-16040.050370883495</v>
      </c>
      <c r="F85" s="47">
        <f t="shared" si="10"/>
        <v>-16040</v>
      </c>
      <c r="G85" s="47">
        <f t="shared" ref="G85:G116" si="12">C85-(C$7+F85*C$8)</f>
        <v>-2.7748000000428874E-2</v>
      </c>
      <c r="H85" s="47">
        <f t="shared" si="9"/>
        <v>-2.7748000000428874E-2</v>
      </c>
      <c r="Q85" s="81">
        <f t="shared" ref="Q85:Q148" si="13">C85-15018.5</f>
        <v>20323.012000000002</v>
      </c>
      <c r="R85" s="81"/>
      <c r="S85" s="47">
        <f t="shared" ref="S85:S116" si="14">MAX(G85:N85)</f>
        <v>-2.7748000000428874E-2</v>
      </c>
      <c r="T85" s="82"/>
    </row>
    <row r="86" spans="1:20" ht="12.95" customHeight="1" x14ac:dyDescent="0.2">
      <c r="A86" s="83" t="s">
        <v>1508</v>
      </c>
      <c r="B86" s="47"/>
      <c r="C86" s="84">
        <v>35568.478000000003</v>
      </c>
      <c r="D86" s="84"/>
      <c r="E86" s="47">
        <f t="shared" si="11"/>
        <v>-15628.039489262332</v>
      </c>
      <c r="F86" s="47">
        <f t="shared" si="10"/>
        <v>-15628</v>
      </c>
      <c r="G86" s="47">
        <f t="shared" si="12"/>
        <v>-2.175359999819193E-2</v>
      </c>
      <c r="H86" s="47">
        <f t="shared" si="9"/>
        <v>-2.175359999819193E-2</v>
      </c>
      <c r="Q86" s="81">
        <f t="shared" si="13"/>
        <v>20549.978000000003</v>
      </c>
      <c r="R86" s="81"/>
      <c r="S86" s="47">
        <f t="shared" si="14"/>
        <v>-2.175359999819193E-2</v>
      </c>
      <c r="T86" s="82"/>
    </row>
    <row r="87" spans="1:20" ht="12.95" customHeight="1" x14ac:dyDescent="0.2">
      <c r="A87" s="83" t="s">
        <v>1509</v>
      </c>
      <c r="B87" s="47"/>
      <c r="C87" s="84">
        <v>35632.375</v>
      </c>
      <c r="D87" s="84"/>
      <c r="E87" s="47">
        <f t="shared" si="11"/>
        <v>-15512.047405413005</v>
      </c>
      <c r="F87" s="47">
        <f t="shared" si="10"/>
        <v>-15512</v>
      </c>
      <c r="G87" s="47">
        <f t="shared" si="12"/>
        <v>-2.6114400003280025E-2</v>
      </c>
      <c r="H87" s="47">
        <f t="shared" si="9"/>
        <v>-2.6114400003280025E-2</v>
      </c>
      <c r="Q87" s="81">
        <f t="shared" si="13"/>
        <v>20613.875</v>
      </c>
      <c r="R87" s="81"/>
      <c r="S87" s="47">
        <f t="shared" si="14"/>
        <v>-2.6114400003280025E-2</v>
      </c>
      <c r="T87" s="82"/>
    </row>
    <row r="88" spans="1:20" ht="12.95" customHeight="1" x14ac:dyDescent="0.2">
      <c r="A88" s="83" t="s">
        <v>1510</v>
      </c>
      <c r="B88" s="47"/>
      <c r="C88" s="84">
        <v>35633.470999999998</v>
      </c>
      <c r="D88" s="84"/>
      <c r="E88" s="47">
        <f t="shared" si="11"/>
        <v>-15510.057839018673</v>
      </c>
      <c r="F88" s="47">
        <f t="shared" si="10"/>
        <v>-15510</v>
      </c>
      <c r="G88" s="47">
        <f t="shared" si="12"/>
        <v>-3.1862000003457069E-2</v>
      </c>
      <c r="H88" s="47">
        <f t="shared" si="9"/>
        <v>-3.1862000003457069E-2</v>
      </c>
      <c r="Q88" s="81">
        <f t="shared" si="13"/>
        <v>20614.970999999998</v>
      </c>
      <c r="R88" s="81"/>
      <c r="S88" s="47">
        <f t="shared" si="14"/>
        <v>-3.1862000003457069E-2</v>
      </c>
      <c r="T88" s="82"/>
    </row>
    <row r="89" spans="1:20" ht="12.95" customHeight="1" x14ac:dyDescent="0.2">
      <c r="A89" s="83" t="s">
        <v>1508</v>
      </c>
      <c r="B89" s="47"/>
      <c r="C89" s="84">
        <v>35638.434999999998</v>
      </c>
      <c r="D89" s="84"/>
      <c r="E89" s="47">
        <f t="shared" si="11"/>
        <v>-15501.046700714402</v>
      </c>
      <c r="F89" s="47">
        <f t="shared" si="10"/>
        <v>-15501</v>
      </c>
      <c r="G89" s="47">
        <f t="shared" si="12"/>
        <v>-2.5726200008648448E-2</v>
      </c>
      <c r="H89" s="47">
        <f t="shared" si="9"/>
        <v>-2.5726200008648448E-2</v>
      </c>
      <c r="Q89" s="81">
        <f t="shared" si="13"/>
        <v>20619.934999999998</v>
      </c>
      <c r="R89" s="81"/>
      <c r="S89" s="47">
        <f t="shared" si="14"/>
        <v>-2.5726200008648448E-2</v>
      </c>
      <c r="T89" s="82"/>
    </row>
    <row r="90" spans="1:20" ht="12.95" customHeight="1" x14ac:dyDescent="0.2">
      <c r="A90" s="83" t="s">
        <v>1509</v>
      </c>
      <c r="B90" s="47"/>
      <c r="C90" s="84">
        <v>35669.288999999997</v>
      </c>
      <c r="D90" s="84"/>
      <c r="E90" s="47">
        <f t="shared" si="11"/>
        <v>-15445.037502237365</v>
      </c>
      <c r="F90" s="47">
        <f t="shared" si="10"/>
        <v>-15445</v>
      </c>
      <c r="G90" s="47">
        <f t="shared" si="12"/>
        <v>-2.0659000008890871E-2</v>
      </c>
      <c r="H90" s="47">
        <f t="shared" si="9"/>
        <v>-2.0659000008890871E-2</v>
      </c>
      <c r="Q90" s="81">
        <f t="shared" si="13"/>
        <v>20650.788999999997</v>
      </c>
      <c r="R90" s="81"/>
      <c r="S90" s="47">
        <f t="shared" si="14"/>
        <v>-2.0659000008890871E-2</v>
      </c>
      <c r="T90" s="82"/>
    </row>
    <row r="91" spans="1:20" ht="12.95" customHeight="1" x14ac:dyDescent="0.2">
      <c r="A91" s="83" t="s">
        <v>1509</v>
      </c>
      <c r="B91" s="47"/>
      <c r="C91" s="84">
        <v>35670.39</v>
      </c>
      <c r="D91" s="84"/>
      <c r="E91" s="47">
        <f t="shared" si="11"/>
        <v>-15443.038859353999</v>
      </c>
      <c r="F91" s="47">
        <f t="shared" si="10"/>
        <v>-15443</v>
      </c>
      <c r="G91" s="47">
        <f t="shared" si="12"/>
        <v>-2.1406600004411303E-2</v>
      </c>
      <c r="H91" s="47">
        <f t="shared" si="9"/>
        <v>-2.1406600004411303E-2</v>
      </c>
      <c r="Q91" s="81">
        <f t="shared" si="13"/>
        <v>20651.89</v>
      </c>
      <c r="R91" s="81"/>
      <c r="S91" s="47">
        <f t="shared" si="14"/>
        <v>-2.1406600004411303E-2</v>
      </c>
      <c r="T91" s="82"/>
    </row>
    <row r="92" spans="1:20" ht="12.95" customHeight="1" x14ac:dyDescent="0.2">
      <c r="A92" s="83" t="s">
        <v>1509</v>
      </c>
      <c r="B92" s="47"/>
      <c r="C92" s="84">
        <v>35671.487999999998</v>
      </c>
      <c r="D92" s="84"/>
      <c r="E92" s="47">
        <f t="shared" si="11"/>
        <v>-15441.045662364057</v>
      </c>
      <c r="F92" s="47">
        <f t="shared" si="10"/>
        <v>-15441</v>
      </c>
      <c r="G92" s="47">
        <f t="shared" si="12"/>
        <v>-2.5154200004180893E-2</v>
      </c>
      <c r="H92" s="47">
        <f t="shared" si="9"/>
        <v>-2.5154200004180893E-2</v>
      </c>
      <c r="Q92" s="81">
        <f t="shared" si="13"/>
        <v>20652.987999999998</v>
      </c>
      <c r="R92" s="81"/>
      <c r="S92" s="47">
        <f t="shared" si="14"/>
        <v>-2.5154200004180893E-2</v>
      </c>
      <c r="T92" s="82"/>
    </row>
    <row r="93" spans="1:20" ht="12.95" customHeight="1" x14ac:dyDescent="0.2">
      <c r="A93" s="83" t="s">
        <v>1509</v>
      </c>
      <c r="B93" s="47"/>
      <c r="C93" s="84">
        <v>35677.54</v>
      </c>
      <c r="D93" s="84"/>
      <c r="E93" s="47">
        <f t="shared" si="11"/>
        <v>-15430.059480047883</v>
      </c>
      <c r="F93" s="47">
        <f t="shared" si="10"/>
        <v>-15430</v>
      </c>
      <c r="G93" s="47">
        <f t="shared" si="12"/>
        <v>-3.2766000003903173E-2</v>
      </c>
      <c r="H93" s="47">
        <f t="shared" si="9"/>
        <v>-3.2766000003903173E-2</v>
      </c>
      <c r="Q93" s="81">
        <f t="shared" si="13"/>
        <v>20659.04</v>
      </c>
      <c r="R93" s="81"/>
      <c r="S93" s="47">
        <f t="shared" si="14"/>
        <v>-3.2766000003903173E-2</v>
      </c>
      <c r="T93" s="82"/>
    </row>
    <row r="94" spans="1:20" ht="12.95" customHeight="1" x14ac:dyDescent="0.2">
      <c r="A94" s="83" t="s">
        <v>1509</v>
      </c>
      <c r="B94" s="47"/>
      <c r="C94" s="84">
        <v>35692.425000000003</v>
      </c>
      <c r="D94" s="84"/>
      <c r="E94" s="47">
        <f t="shared" si="11"/>
        <v>-15403.038772219699</v>
      </c>
      <c r="F94" s="47">
        <f t="shared" si="10"/>
        <v>-15403</v>
      </c>
      <c r="G94" s="47">
        <f t="shared" si="12"/>
        <v>-2.1358600002713501E-2</v>
      </c>
      <c r="H94" s="47">
        <f t="shared" si="9"/>
        <v>-2.1358600002713501E-2</v>
      </c>
      <c r="Q94" s="81">
        <f t="shared" si="13"/>
        <v>20673.925000000003</v>
      </c>
      <c r="R94" s="81"/>
      <c r="S94" s="47">
        <f t="shared" si="14"/>
        <v>-2.1358600002713501E-2</v>
      </c>
      <c r="T94" s="82"/>
    </row>
    <row r="95" spans="1:20" ht="12.95" customHeight="1" x14ac:dyDescent="0.2">
      <c r="A95" s="83" t="s">
        <v>1509</v>
      </c>
      <c r="B95" s="47"/>
      <c r="C95" s="84">
        <v>35693.525999999998</v>
      </c>
      <c r="D95" s="84"/>
      <c r="E95" s="47">
        <f t="shared" si="11"/>
        <v>-15401.040129336347</v>
      </c>
      <c r="F95" s="47">
        <f t="shared" si="10"/>
        <v>-15401</v>
      </c>
      <c r="G95" s="47">
        <f t="shared" si="12"/>
        <v>-2.2106200005509891E-2</v>
      </c>
      <c r="H95" s="47">
        <f t="shared" si="9"/>
        <v>-2.2106200005509891E-2</v>
      </c>
      <c r="Q95" s="81">
        <f t="shared" si="13"/>
        <v>20675.025999999998</v>
      </c>
      <c r="R95" s="81"/>
      <c r="S95" s="47">
        <f t="shared" si="14"/>
        <v>-2.2106200005509891E-2</v>
      </c>
      <c r="T95" s="82"/>
    </row>
    <row r="96" spans="1:20" ht="12.95" customHeight="1" x14ac:dyDescent="0.2">
      <c r="A96" s="83" t="s">
        <v>1509</v>
      </c>
      <c r="B96" s="47"/>
      <c r="C96" s="84">
        <v>35707.300999999999</v>
      </c>
      <c r="D96" s="84"/>
      <c r="E96" s="47">
        <f t="shared" si="11"/>
        <v>-15376.034402071769</v>
      </c>
      <c r="F96" s="47">
        <f t="shared" si="10"/>
        <v>-15376</v>
      </c>
      <c r="G96" s="47">
        <f t="shared" si="12"/>
        <v>-1.8951199999719393E-2</v>
      </c>
      <c r="H96" s="47">
        <f t="shared" si="9"/>
        <v>-1.8951199999719393E-2</v>
      </c>
      <c r="Q96" s="81">
        <f t="shared" si="13"/>
        <v>20688.800999999999</v>
      </c>
      <c r="R96" s="81"/>
      <c r="S96" s="47">
        <f t="shared" si="14"/>
        <v>-1.8951199999719393E-2</v>
      </c>
      <c r="T96" s="82"/>
    </row>
    <row r="97" spans="1:20" ht="12.95" customHeight="1" x14ac:dyDescent="0.2">
      <c r="A97" s="83" t="s">
        <v>1509</v>
      </c>
      <c r="B97" s="47"/>
      <c r="C97" s="84">
        <v>35719.415000000001</v>
      </c>
      <c r="D97" s="84"/>
      <c r="E97" s="47">
        <f t="shared" si="11"/>
        <v>-15354.04388446138</v>
      </c>
      <c r="F97" s="47">
        <f t="shared" si="10"/>
        <v>-15354</v>
      </c>
      <c r="G97" s="47">
        <f t="shared" si="12"/>
        <v>-2.4174800004402641E-2</v>
      </c>
      <c r="H97" s="47">
        <f t="shared" si="9"/>
        <v>-2.4174800004402641E-2</v>
      </c>
      <c r="Q97" s="81">
        <f t="shared" si="13"/>
        <v>20700.915000000001</v>
      </c>
      <c r="R97" s="81"/>
      <c r="S97" s="47">
        <f t="shared" si="14"/>
        <v>-2.4174800004402641E-2</v>
      </c>
      <c r="T97" s="82"/>
    </row>
    <row r="98" spans="1:20" ht="12.95" customHeight="1" x14ac:dyDescent="0.2">
      <c r="A98" s="83" t="s">
        <v>1509</v>
      </c>
      <c r="B98" s="47"/>
      <c r="C98" s="84">
        <v>35735.387000000002</v>
      </c>
      <c r="D98" s="84"/>
      <c r="E98" s="47">
        <f t="shared" si="11"/>
        <v>-15325.049947919106</v>
      </c>
      <c r="F98" s="47">
        <f t="shared" si="10"/>
        <v>-15325</v>
      </c>
      <c r="G98" s="47">
        <f t="shared" si="12"/>
        <v>-2.7515000001585577E-2</v>
      </c>
      <c r="H98" s="47">
        <f t="shared" ref="H98:H129" si="15">+G98</f>
        <v>-2.7515000001585577E-2</v>
      </c>
      <c r="Q98" s="81">
        <f t="shared" si="13"/>
        <v>20716.887000000002</v>
      </c>
      <c r="R98" s="81"/>
      <c r="S98" s="47">
        <f t="shared" si="14"/>
        <v>-2.7515000001585577E-2</v>
      </c>
      <c r="T98" s="82"/>
    </row>
    <row r="99" spans="1:20" ht="12.95" customHeight="1" x14ac:dyDescent="0.2">
      <c r="A99" s="83" t="s">
        <v>1509</v>
      </c>
      <c r="B99" s="47"/>
      <c r="C99" s="84">
        <v>35740.343999999997</v>
      </c>
      <c r="D99" s="84"/>
      <c r="E99" s="47">
        <f t="shared" si="11"/>
        <v>-15316.051516699479</v>
      </c>
      <c r="F99" s="47">
        <f t="shared" si="10"/>
        <v>-15316</v>
      </c>
      <c r="G99" s="47">
        <f t="shared" si="12"/>
        <v>-2.8379200004565064E-2</v>
      </c>
      <c r="H99" s="47">
        <f t="shared" si="15"/>
        <v>-2.8379200004565064E-2</v>
      </c>
      <c r="Q99" s="81">
        <f t="shared" si="13"/>
        <v>20721.843999999997</v>
      </c>
      <c r="R99" s="81"/>
      <c r="S99" s="47">
        <f t="shared" si="14"/>
        <v>-2.8379200004565064E-2</v>
      </c>
      <c r="T99" s="82"/>
    </row>
    <row r="100" spans="1:20" ht="12.95" customHeight="1" x14ac:dyDescent="0.2">
      <c r="A100" s="83" t="s">
        <v>1509</v>
      </c>
      <c r="B100" s="47"/>
      <c r="C100" s="84">
        <v>35768.436000000002</v>
      </c>
      <c r="D100" s="84"/>
      <c r="E100" s="47">
        <f t="shared" si="11"/>
        <v>-15265.056170759985</v>
      </c>
      <c r="F100" s="47">
        <f t="shared" si="10"/>
        <v>-15265</v>
      </c>
      <c r="G100" s="47">
        <f t="shared" si="12"/>
        <v>-3.0943000005208887E-2</v>
      </c>
      <c r="H100" s="47">
        <f t="shared" si="15"/>
        <v>-3.0943000005208887E-2</v>
      </c>
      <c r="Q100" s="81">
        <f t="shared" si="13"/>
        <v>20749.936000000002</v>
      </c>
      <c r="R100" s="81"/>
      <c r="S100" s="47">
        <f t="shared" si="14"/>
        <v>-3.0943000005208887E-2</v>
      </c>
      <c r="T100" s="82"/>
    </row>
    <row r="101" spans="1:20" ht="12.95" customHeight="1" x14ac:dyDescent="0.2">
      <c r="A101" s="83" t="s">
        <v>1509</v>
      </c>
      <c r="B101" s="47"/>
      <c r="C101" s="84">
        <v>35771.194000000003</v>
      </c>
      <c r="D101" s="84"/>
      <c r="E101" s="47">
        <f t="shared" si="11"/>
        <v>-15260.049579413651</v>
      </c>
      <c r="F101" s="47">
        <f t="shared" si="10"/>
        <v>-15260</v>
      </c>
      <c r="G101" s="47">
        <f t="shared" si="12"/>
        <v>-2.7311999998346437E-2</v>
      </c>
      <c r="H101" s="47">
        <f t="shared" si="15"/>
        <v>-2.7311999998346437E-2</v>
      </c>
      <c r="Q101" s="81">
        <f t="shared" si="13"/>
        <v>20752.694000000003</v>
      </c>
      <c r="R101" s="81"/>
      <c r="S101" s="47">
        <f t="shared" si="14"/>
        <v>-2.7311999998346437E-2</v>
      </c>
      <c r="T101" s="82"/>
    </row>
    <row r="102" spans="1:20" ht="12.95" customHeight="1" x14ac:dyDescent="0.2">
      <c r="A102" s="83" t="s">
        <v>1509</v>
      </c>
      <c r="B102" s="47"/>
      <c r="C102" s="84">
        <v>35772.294999999998</v>
      </c>
      <c r="D102" s="84"/>
      <c r="E102" s="47">
        <f t="shared" si="11"/>
        <v>-15258.050936530299</v>
      </c>
      <c r="F102" s="47">
        <f t="shared" si="10"/>
        <v>-15258</v>
      </c>
      <c r="G102" s="47">
        <f t="shared" si="12"/>
        <v>-2.8059600008418784E-2</v>
      </c>
      <c r="H102" s="47">
        <f t="shared" si="15"/>
        <v>-2.8059600008418784E-2</v>
      </c>
      <c r="Q102" s="81">
        <f t="shared" si="13"/>
        <v>20753.794999999998</v>
      </c>
      <c r="R102" s="81"/>
      <c r="S102" s="47">
        <f t="shared" si="14"/>
        <v>-2.8059600008418784E-2</v>
      </c>
      <c r="T102" s="82"/>
    </row>
    <row r="103" spans="1:20" ht="12.95" customHeight="1" x14ac:dyDescent="0.2">
      <c r="A103" s="83" t="s">
        <v>1509</v>
      </c>
      <c r="B103" s="47"/>
      <c r="C103" s="84">
        <v>35793.232000000004</v>
      </c>
      <c r="D103" s="84"/>
      <c r="E103" s="47">
        <f t="shared" si="11"/>
        <v>-15220.04404638594</v>
      </c>
      <c r="F103" s="47">
        <f t="shared" si="10"/>
        <v>-15220</v>
      </c>
      <c r="G103" s="47">
        <f t="shared" si="12"/>
        <v>-2.4263999999675434E-2</v>
      </c>
      <c r="H103" s="47">
        <f t="shared" si="15"/>
        <v>-2.4263999999675434E-2</v>
      </c>
      <c r="Q103" s="81">
        <f t="shared" si="13"/>
        <v>20774.732000000004</v>
      </c>
      <c r="R103" s="81"/>
      <c r="S103" s="47">
        <f t="shared" si="14"/>
        <v>-2.4263999999675434E-2</v>
      </c>
      <c r="T103" s="82"/>
    </row>
    <row r="104" spans="1:20" ht="12.95" customHeight="1" x14ac:dyDescent="0.2">
      <c r="A104" s="83" t="s">
        <v>1509</v>
      </c>
      <c r="B104" s="47"/>
      <c r="C104" s="84">
        <v>35799.285000000003</v>
      </c>
      <c r="D104" s="84"/>
      <c r="E104" s="47">
        <f t="shared" si="11"/>
        <v>-15209.056048771969</v>
      </c>
      <c r="F104" s="47">
        <f t="shared" si="10"/>
        <v>-15209</v>
      </c>
      <c r="G104" s="47">
        <f t="shared" si="12"/>
        <v>-3.0875800002831966E-2</v>
      </c>
      <c r="H104" s="47">
        <f t="shared" si="15"/>
        <v>-3.0875800002831966E-2</v>
      </c>
      <c r="Q104" s="81">
        <f t="shared" si="13"/>
        <v>20780.785000000003</v>
      </c>
      <c r="R104" s="81"/>
      <c r="S104" s="47">
        <f t="shared" si="14"/>
        <v>-3.0875800002831966E-2</v>
      </c>
      <c r="T104" s="82"/>
    </row>
    <row r="105" spans="1:20" ht="12.95" customHeight="1" x14ac:dyDescent="0.2">
      <c r="A105" s="83" t="s">
        <v>1509</v>
      </c>
      <c r="B105" s="47"/>
      <c r="C105" s="84">
        <v>35905.612999999998</v>
      </c>
      <c r="D105" s="84"/>
      <c r="E105" s="47">
        <f t="shared" si="11"/>
        <v>-15016.039063756536</v>
      </c>
      <c r="F105" s="47">
        <f t="shared" si="10"/>
        <v>-15016</v>
      </c>
      <c r="G105" s="47">
        <f t="shared" si="12"/>
        <v>-2.1519200003240258E-2</v>
      </c>
      <c r="H105" s="47">
        <f t="shared" si="15"/>
        <v>-2.1519200003240258E-2</v>
      </c>
      <c r="Q105" s="81">
        <f t="shared" si="13"/>
        <v>20887.112999999998</v>
      </c>
      <c r="R105" s="81"/>
      <c r="S105" s="47">
        <f t="shared" si="14"/>
        <v>-2.1519200003240258E-2</v>
      </c>
      <c r="T105" s="82"/>
    </row>
    <row r="106" spans="1:20" ht="12.95" customHeight="1" x14ac:dyDescent="0.2">
      <c r="A106" s="83" t="s">
        <v>1509</v>
      </c>
      <c r="B106" s="47"/>
      <c r="C106" s="84">
        <v>35909.466</v>
      </c>
      <c r="D106" s="84"/>
      <c r="E106" s="47">
        <f t="shared" si="11"/>
        <v>-15009.04472131367</v>
      </c>
      <c r="F106" s="47">
        <f t="shared" si="10"/>
        <v>-15009</v>
      </c>
      <c r="G106" s="47">
        <f t="shared" si="12"/>
        <v>-2.4635800000396557E-2</v>
      </c>
      <c r="H106" s="47">
        <f t="shared" si="15"/>
        <v>-2.4635800000396557E-2</v>
      </c>
      <c r="Q106" s="81">
        <f t="shared" si="13"/>
        <v>20890.966</v>
      </c>
      <c r="R106" s="81"/>
      <c r="S106" s="47">
        <f t="shared" si="14"/>
        <v>-2.4635800000396557E-2</v>
      </c>
      <c r="T106" s="82"/>
    </row>
    <row r="107" spans="1:20" ht="12.95" customHeight="1" x14ac:dyDescent="0.2">
      <c r="A107" s="83" t="s">
        <v>1509</v>
      </c>
      <c r="B107" s="47"/>
      <c r="C107" s="84">
        <v>35921.587</v>
      </c>
      <c r="D107" s="84"/>
      <c r="E107" s="47">
        <f t="shared" si="11"/>
        <v>-14987.041496618651</v>
      </c>
      <c r="F107" s="47">
        <f t="shared" si="10"/>
        <v>-14987</v>
      </c>
      <c r="G107" s="47">
        <f t="shared" si="12"/>
        <v>-2.2859400007291697E-2</v>
      </c>
      <c r="H107" s="47">
        <f t="shared" si="15"/>
        <v>-2.2859400007291697E-2</v>
      </c>
      <c r="Q107" s="81">
        <f t="shared" si="13"/>
        <v>20903.087</v>
      </c>
      <c r="R107" s="81"/>
      <c r="S107" s="47">
        <f t="shared" si="14"/>
        <v>-2.2859400007291697E-2</v>
      </c>
      <c r="T107" s="82"/>
    </row>
    <row r="108" spans="1:20" ht="12.95" customHeight="1" x14ac:dyDescent="0.2">
      <c r="A108" s="83" t="s">
        <v>1509</v>
      </c>
      <c r="B108" s="47"/>
      <c r="C108" s="84">
        <v>35926.540999999997</v>
      </c>
      <c r="D108" s="84"/>
      <c r="E108" s="47">
        <f t="shared" si="11"/>
        <v>-14978.048511292433</v>
      </c>
      <c r="F108" s="47">
        <f t="shared" si="10"/>
        <v>-14978</v>
      </c>
      <c r="G108" s="47">
        <f t="shared" si="12"/>
        <v>-2.6723600007244386E-2</v>
      </c>
      <c r="H108" s="47">
        <f t="shared" si="15"/>
        <v>-2.6723600007244386E-2</v>
      </c>
      <c r="Q108" s="81">
        <f t="shared" si="13"/>
        <v>20908.040999999997</v>
      </c>
      <c r="R108" s="81"/>
      <c r="S108" s="47">
        <f t="shared" si="14"/>
        <v>-2.6723600007244386E-2</v>
      </c>
      <c r="T108" s="82"/>
    </row>
    <row r="109" spans="1:20" ht="12.95" customHeight="1" x14ac:dyDescent="0.2">
      <c r="A109" s="83" t="s">
        <v>1511</v>
      </c>
      <c r="B109" s="47"/>
      <c r="C109" s="84">
        <v>35930.408000000003</v>
      </c>
      <c r="D109" s="84"/>
      <c r="E109" s="47">
        <f t="shared" si="11"/>
        <v>-14971.02875468029</v>
      </c>
      <c r="F109" s="47">
        <f t="shared" si="10"/>
        <v>-14971</v>
      </c>
      <c r="G109" s="47">
        <f t="shared" si="12"/>
        <v>-1.584020000154851E-2</v>
      </c>
      <c r="H109" s="47">
        <f t="shared" si="15"/>
        <v>-1.584020000154851E-2</v>
      </c>
      <c r="Q109" s="81">
        <f t="shared" si="13"/>
        <v>20911.908000000003</v>
      </c>
      <c r="R109" s="81"/>
      <c r="S109" s="47">
        <f t="shared" si="14"/>
        <v>-1.584020000154851E-2</v>
      </c>
      <c r="T109" s="82"/>
    </row>
    <row r="110" spans="1:20" ht="12.95" customHeight="1" x14ac:dyDescent="0.2">
      <c r="A110" s="83" t="s">
        <v>1509</v>
      </c>
      <c r="B110" s="47"/>
      <c r="C110" s="84">
        <v>35931.5</v>
      </c>
      <c r="D110" s="84"/>
      <c r="E110" s="47">
        <f t="shared" si="11"/>
        <v>-14969.04644947718</v>
      </c>
      <c r="F110" s="47">
        <f t="shared" si="10"/>
        <v>-14969</v>
      </c>
      <c r="G110" s="47">
        <f t="shared" si="12"/>
        <v>-2.5587800002540462E-2</v>
      </c>
      <c r="H110" s="47">
        <f t="shared" si="15"/>
        <v>-2.5587800002540462E-2</v>
      </c>
      <c r="Q110" s="81">
        <f t="shared" si="13"/>
        <v>20913</v>
      </c>
      <c r="R110" s="81"/>
      <c r="S110" s="47">
        <f t="shared" si="14"/>
        <v>-2.5587800002540462E-2</v>
      </c>
      <c r="T110" s="82"/>
    </row>
    <row r="111" spans="1:20" ht="12.95" customHeight="1" x14ac:dyDescent="0.2">
      <c r="A111" s="83" t="s">
        <v>1464</v>
      </c>
      <c r="C111" s="84">
        <v>36079.692999999999</v>
      </c>
      <c r="D111" s="84"/>
      <c r="E111" s="47">
        <f t="shared" si="11"/>
        <v>-14700.032021853287</v>
      </c>
      <c r="F111" s="47">
        <f t="shared" si="10"/>
        <v>-14700</v>
      </c>
      <c r="G111" s="47">
        <f t="shared" si="12"/>
        <v>-1.764000000548549E-2</v>
      </c>
      <c r="H111" s="47">
        <f t="shared" si="15"/>
        <v>-1.764000000548549E-2</v>
      </c>
      <c r="Q111" s="81">
        <f t="shared" si="13"/>
        <v>21061.192999999999</v>
      </c>
      <c r="R111" s="81"/>
      <c r="S111" s="47">
        <f t="shared" si="14"/>
        <v>-1.764000000548549E-2</v>
      </c>
      <c r="T111" s="82"/>
    </row>
    <row r="112" spans="1:20" ht="12.95" customHeight="1" x14ac:dyDescent="0.2">
      <c r="A112" s="83" t="s">
        <v>1512</v>
      </c>
      <c r="B112" s="47"/>
      <c r="C112" s="84">
        <v>36822.266000000003</v>
      </c>
      <c r="D112" s="84"/>
      <c r="E112" s="47">
        <f t="shared" si="11"/>
        <v>-13352.040884863283</v>
      </c>
      <c r="F112" s="47">
        <f t="shared" si="10"/>
        <v>-13352</v>
      </c>
      <c r="G112" s="47">
        <f t="shared" si="12"/>
        <v>-2.2522400002344511E-2</v>
      </c>
      <c r="H112" s="47">
        <f t="shared" si="15"/>
        <v>-2.2522400002344511E-2</v>
      </c>
      <c r="Q112" s="81">
        <f t="shared" si="13"/>
        <v>21803.766000000003</v>
      </c>
      <c r="R112" s="81"/>
      <c r="S112" s="47">
        <f t="shared" si="14"/>
        <v>-2.2522400002344511E-2</v>
      </c>
      <c r="T112" s="82"/>
    </row>
    <row r="113" spans="1:20" ht="12.95" customHeight="1" x14ac:dyDescent="0.2">
      <c r="A113" s="83" t="s">
        <v>1512</v>
      </c>
      <c r="B113" s="47"/>
      <c r="C113" s="84">
        <v>36823.370000000003</v>
      </c>
      <c r="D113" s="84"/>
      <c r="E113" s="47">
        <f t="shared" si="11"/>
        <v>-13350.036796086508</v>
      </c>
      <c r="F113" s="47">
        <f t="shared" si="10"/>
        <v>-13350</v>
      </c>
      <c r="G113" s="47">
        <f t="shared" si="12"/>
        <v>-2.0270000000891741E-2</v>
      </c>
      <c r="H113" s="47">
        <f t="shared" si="15"/>
        <v>-2.0270000000891741E-2</v>
      </c>
      <c r="Q113" s="81">
        <f t="shared" si="13"/>
        <v>21804.870000000003</v>
      </c>
      <c r="R113" s="81"/>
      <c r="S113" s="47">
        <f t="shared" si="14"/>
        <v>-2.0270000000891741E-2</v>
      </c>
      <c r="T113" s="82"/>
    </row>
    <row r="114" spans="1:20" ht="12.95" customHeight="1" x14ac:dyDescent="0.2">
      <c r="A114" s="83" t="s">
        <v>1512</v>
      </c>
      <c r="B114" s="47"/>
      <c r="C114" s="84">
        <v>36860.283000000003</v>
      </c>
      <c r="D114" s="84"/>
      <c r="E114" s="47">
        <f t="shared" si="11"/>
        <v>-13283.028708208667</v>
      </c>
      <c r="F114" s="47">
        <f t="shared" si="10"/>
        <v>-13283</v>
      </c>
      <c r="G114" s="47">
        <f t="shared" si="12"/>
        <v>-1.5814599995792378E-2</v>
      </c>
      <c r="H114" s="47">
        <f t="shared" si="15"/>
        <v>-1.5814599995792378E-2</v>
      </c>
      <c r="Q114" s="81">
        <f t="shared" si="13"/>
        <v>21841.783000000003</v>
      </c>
      <c r="R114" s="81"/>
      <c r="S114" s="47">
        <f t="shared" si="14"/>
        <v>-1.5814599995792378E-2</v>
      </c>
      <c r="T114" s="82"/>
    </row>
    <row r="115" spans="1:20" ht="12.95" customHeight="1" x14ac:dyDescent="0.2">
      <c r="A115" s="83" t="s">
        <v>1512</v>
      </c>
      <c r="B115" s="47"/>
      <c r="C115" s="84">
        <v>36861.39</v>
      </c>
      <c r="D115" s="84"/>
      <c r="E115" s="47">
        <f t="shared" si="11"/>
        <v>-13281.019173538481</v>
      </c>
      <c r="F115" s="47">
        <f t="shared" si="10"/>
        <v>-13281</v>
      </c>
      <c r="G115" s="47">
        <f t="shared" si="12"/>
        <v>-1.0562200004642364E-2</v>
      </c>
      <c r="H115" s="47">
        <f t="shared" si="15"/>
        <v>-1.0562200004642364E-2</v>
      </c>
      <c r="Q115" s="81">
        <f t="shared" si="13"/>
        <v>21842.89</v>
      </c>
      <c r="R115" s="81"/>
      <c r="S115" s="47">
        <f t="shared" si="14"/>
        <v>-1.0562200004642364E-2</v>
      </c>
      <c r="T115" s="82"/>
    </row>
    <row r="116" spans="1:20" ht="12.95" customHeight="1" x14ac:dyDescent="0.2">
      <c r="A116" s="83" t="s">
        <v>1513</v>
      </c>
      <c r="B116" s="47"/>
      <c r="C116" s="84">
        <v>37127.459000000003</v>
      </c>
      <c r="D116" s="84"/>
      <c r="E116" s="47">
        <f t="shared" si="11"/>
        <v>-12798.024701846412</v>
      </c>
      <c r="F116" s="47">
        <f t="shared" si="10"/>
        <v>-12798</v>
      </c>
      <c r="G116" s="47">
        <f t="shared" si="12"/>
        <v>-1.3607599998067599E-2</v>
      </c>
      <c r="H116" s="47">
        <f t="shared" si="15"/>
        <v>-1.3607599998067599E-2</v>
      </c>
      <c r="Q116" s="81">
        <f t="shared" si="13"/>
        <v>22108.959000000003</v>
      </c>
      <c r="R116" s="81"/>
      <c r="S116" s="47">
        <f t="shared" si="14"/>
        <v>-1.3607599998067599E-2</v>
      </c>
      <c r="T116" s="82"/>
    </row>
    <row r="117" spans="1:20" ht="12.95" customHeight="1" x14ac:dyDescent="0.2">
      <c r="A117" s="83" t="s">
        <v>1513</v>
      </c>
      <c r="B117" s="47"/>
      <c r="C117" s="84">
        <v>37132.417999999998</v>
      </c>
      <c r="D117" s="84"/>
      <c r="E117" s="47">
        <f t="shared" si="11"/>
        <v>-12789.022640031173</v>
      </c>
      <c r="F117" s="47">
        <f t="shared" si="10"/>
        <v>-12789</v>
      </c>
      <c r="G117" s="47">
        <f t="shared" ref="G117:G148" si="16">C117-(C$7+F117*C$8)</f>
        <v>-1.247180000791559E-2</v>
      </c>
      <c r="H117" s="47">
        <f t="shared" si="15"/>
        <v>-1.247180000791559E-2</v>
      </c>
      <c r="Q117" s="81">
        <f t="shared" si="13"/>
        <v>22113.917999999998</v>
      </c>
      <c r="R117" s="81"/>
      <c r="S117" s="47">
        <f t="shared" ref="S117:S133" si="17">MAX(G117:N117)</f>
        <v>-1.247180000791559E-2</v>
      </c>
      <c r="T117" s="82"/>
    </row>
    <row r="118" spans="1:20" ht="12.95" customHeight="1" x14ac:dyDescent="0.2">
      <c r="A118" s="83" t="s">
        <v>1513</v>
      </c>
      <c r="B118" s="47"/>
      <c r="C118" s="84">
        <v>37133.519</v>
      </c>
      <c r="D118" s="84"/>
      <c r="E118" s="47">
        <f t="shared" si="11"/>
        <v>-12787.023997147808</v>
      </c>
      <c r="F118" s="47">
        <f t="shared" si="10"/>
        <v>-12787</v>
      </c>
      <c r="G118" s="47">
        <f t="shared" si="16"/>
        <v>-1.3219400003436022E-2</v>
      </c>
      <c r="H118" s="47">
        <f t="shared" si="15"/>
        <v>-1.3219400003436022E-2</v>
      </c>
      <c r="Q118" s="81">
        <f t="shared" si="13"/>
        <v>22115.019</v>
      </c>
      <c r="R118" s="81"/>
      <c r="S118" s="47">
        <f t="shared" si="17"/>
        <v>-1.3219400003436022E-2</v>
      </c>
      <c r="T118" s="82"/>
    </row>
    <row r="119" spans="1:20" ht="12.95" customHeight="1" x14ac:dyDescent="0.2">
      <c r="A119" s="10" t="s">
        <v>1480</v>
      </c>
      <c r="B119" s="6"/>
      <c r="C119" s="7">
        <v>37149.497000000003</v>
      </c>
      <c r="D119" s="7"/>
      <c r="E119" s="47">
        <f t="shared" si="11"/>
        <v>-12758.019168818701</v>
      </c>
      <c r="F119" s="47">
        <f t="shared" si="10"/>
        <v>-12758</v>
      </c>
      <c r="G119" s="47">
        <f t="shared" si="16"/>
        <v>-1.0559599999396596E-2</v>
      </c>
      <c r="H119" s="47">
        <f t="shared" si="15"/>
        <v>-1.0559599999396596E-2</v>
      </c>
      <c r="Q119" s="81">
        <f t="shared" si="13"/>
        <v>22130.997000000003</v>
      </c>
      <c r="R119" s="81"/>
      <c r="S119" s="47">
        <f t="shared" si="17"/>
        <v>-1.0559599999396596E-2</v>
      </c>
      <c r="T119" s="82"/>
    </row>
    <row r="120" spans="1:20" ht="12.95" customHeight="1" x14ac:dyDescent="0.2">
      <c r="A120" s="83" t="s">
        <v>1513</v>
      </c>
      <c r="B120" s="47"/>
      <c r="C120" s="84">
        <v>37165.476000000002</v>
      </c>
      <c r="D120" s="84"/>
      <c r="E120" s="47">
        <f t="shared" si="11"/>
        <v>-12729.012525191796</v>
      </c>
      <c r="F120" s="47">
        <f t="shared" si="10"/>
        <v>-12729</v>
      </c>
      <c r="G120" s="47">
        <f t="shared" si="16"/>
        <v>-6.8997999987914227E-3</v>
      </c>
      <c r="H120" s="47">
        <f t="shared" si="15"/>
        <v>-6.8997999987914227E-3</v>
      </c>
      <c r="Q120" s="81">
        <f t="shared" si="13"/>
        <v>22146.976000000002</v>
      </c>
      <c r="R120" s="81"/>
      <c r="S120" s="47">
        <f t="shared" si="17"/>
        <v>-6.8997999987914227E-3</v>
      </c>
      <c r="T120" s="82"/>
    </row>
    <row r="121" spans="1:20" ht="12.95" customHeight="1" x14ac:dyDescent="0.2">
      <c r="A121" s="83" t="s">
        <v>1513</v>
      </c>
      <c r="B121" s="47"/>
      <c r="C121" s="84">
        <v>37170.434000000001</v>
      </c>
      <c r="D121" s="84"/>
      <c r="E121" s="47">
        <f t="shared" si="11"/>
        <v>-12720.012278674356</v>
      </c>
      <c r="F121" s="47">
        <f t="shared" si="10"/>
        <v>-12720</v>
      </c>
      <c r="G121" s="47">
        <f t="shared" si="16"/>
        <v>-6.7639999979292043E-3</v>
      </c>
      <c r="H121" s="47">
        <f t="shared" si="15"/>
        <v>-6.7639999979292043E-3</v>
      </c>
      <c r="Q121" s="81">
        <f t="shared" si="13"/>
        <v>22151.934000000001</v>
      </c>
      <c r="R121" s="81"/>
      <c r="S121" s="47">
        <f t="shared" si="17"/>
        <v>-6.7639999979292043E-3</v>
      </c>
      <c r="T121" s="82"/>
    </row>
    <row r="122" spans="1:20" ht="12.95" customHeight="1" x14ac:dyDescent="0.2">
      <c r="A122" s="83" t="s">
        <v>1513</v>
      </c>
      <c r="B122" s="47"/>
      <c r="C122" s="84">
        <v>37175.385000000002</v>
      </c>
      <c r="D122" s="84"/>
      <c r="E122" s="47">
        <f t="shared" si="11"/>
        <v>-12711.024739241548</v>
      </c>
      <c r="F122" s="47">
        <f t="shared" si="10"/>
        <v>-12711</v>
      </c>
      <c r="G122" s="47">
        <f t="shared" si="16"/>
        <v>-1.3628200002131052E-2</v>
      </c>
      <c r="H122" s="47">
        <f t="shared" si="15"/>
        <v>-1.3628200002131052E-2</v>
      </c>
      <c r="Q122" s="81">
        <f t="shared" si="13"/>
        <v>22156.885000000002</v>
      </c>
      <c r="R122" s="81"/>
      <c r="S122" s="47">
        <f t="shared" si="17"/>
        <v>-1.3628200002131052E-2</v>
      </c>
      <c r="T122" s="82"/>
    </row>
    <row r="123" spans="1:20" ht="12.95" customHeight="1" x14ac:dyDescent="0.2">
      <c r="A123" s="83" t="s">
        <v>1513</v>
      </c>
      <c r="B123" s="47"/>
      <c r="C123" s="84">
        <v>37176.489000000001</v>
      </c>
      <c r="D123" s="84"/>
      <c r="E123" s="47">
        <f t="shared" si="11"/>
        <v>-12709.020650464772</v>
      </c>
      <c r="F123" s="47">
        <f t="shared" si="10"/>
        <v>-12709</v>
      </c>
      <c r="G123" s="47">
        <f t="shared" si="16"/>
        <v>-1.1375800000678282E-2</v>
      </c>
      <c r="H123" s="47">
        <f t="shared" si="15"/>
        <v>-1.1375800000678282E-2</v>
      </c>
      <c r="Q123" s="81">
        <f t="shared" si="13"/>
        <v>22157.989000000001</v>
      </c>
      <c r="R123" s="81"/>
      <c r="S123" s="47">
        <f t="shared" si="17"/>
        <v>-1.1375800000678282E-2</v>
      </c>
      <c r="T123" s="82"/>
    </row>
    <row r="124" spans="1:20" ht="12.95" customHeight="1" x14ac:dyDescent="0.2">
      <c r="A124" s="83" t="s">
        <v>1513</v>
      </c>
      <c r="B124" s="47"/>
      <c r="C124" s="84">
        <v>37192.462</v>
      </c>
      <c r="D124" s="84"/>
      <c r="E124" s="47">
        <f t="shared" si="11"/>
        <v>-12680.024898624699</v>
      </c>
      <c r="F124" s="47">
        <f t="shared" si="10"/>
        <v>-12680</v>
      </c>
      <c r="G124" s="47">
        <f t="shared" si="16"/>
        <v>-1.371600000129547E-2</v>
      </c>
      <c r="H124" s="47">
        <f t="shared" si="15"/>
        <v>-1.371600000129547E-2</v>
      </c>
      <c r="Q124" s="81">
        <f t="shared" si="13"/>
        <v>22173.962</v>
      </c>
      <c r="R124" s="81"/>
      <c r="S124" s="47">
        <f t="shared" si="17"/>
        <v>-1.371600000129547E-2</v>
      </c>
      <c r="T124" s="82"/>
    </row>
    <row r="125" spans="1:20" ht="12.95" customHeight="1" x14ac:dyDescent="0.2">
      <c r="A125" s="83" t="s">
        <v>1513</v>
      </c>
      <c r="B125" s="47"/>
      <c r="C125" s="84">
        <v>37196.319000000003</v>
      </c>
      <c r="D125" s="84"/>
      <c r="E125" s="47">
        <f t="shared" si="11"/>
        <v>-12673.023294990611</v>
      </c>
      <c r="F125" s="47">
        <f t="shared" si="10"/>
        <v>-12673</v>
      </c>
      <c r="G125" s="47">
        <f t="shared" si="16"/>
        <v>-1.2832599997636862E-2</v>
      </c>
      <c r="H125" s="47">
        <f t="shared" si="15"/>
        <v>-1.2832599997636862E-2</v>
      </c>
      <c r="Q125" s="81">
        <f t="shared" si="13"/>
        <v>22177.819000000003</v>
      </c>
      <c r="R125" s="81"/>
      <c r="S125" s="47">
        <f t="shared" si="17"/>
        <v>-1.2832599997636862E-2</v>
      </c>
      <c r="T125" s="82"/>
    </row>
    <row r="126" spans="1:20" ht="12.95" customHeight="1" x14ac:dyDescent="0.2">
      <c r="A126" s="10" t="s">
        <v>1480</v>
      </c>
      <c r="B126" s="6"/>
      <c r="C126" s="7">
        <v>37197.421999999999</v>
      </c>
      <c r="D126" s="7"/>
      <c r="E126" s="47">
        <f t="shared" si="11"/>
        <v>-12671.021021511649</v>
      </c>
      <c r="F126" s="47">
        <f t="shared" si="10"/>
        <v>-12671</v>
      </c>
      <c r="G126" s="47">
        <f t="shared" si="16"/>
        <v>-1.1580200000025798E-2</v>
      </c>
      <c r="H126" s="47">
        <f t="shared" si="15"/>
        <v>-1.1580200000025798E-2</v>
      </c>
      <c r="Q126" s="81">
        <f t="shared" si="13"/>
        <v>22178.921999999999</v>
      </c>
      <c r="R126" s="81"/>
      <c r="S126" s="47">
        <f t="shared" si="17"/>
        <v>-1.1580200000025798E-2</v>
      </c>
      <c r="T126" s="82"/>
    </row>
    <row r="127" spans="1:20" ht="12.95" customHeight="1" x14ac:dyDescent="0.2">
      <c r="A127" s="83" t="s">
        <v>1513</v>
      </c>
      <c r="B127" s="47"/>
      <c r="C127" s="84">
        <v>37202.377999999997</v>
      </c>
      <c r="D127" s="84"/>
      <c r="E127" s="47">
        <f t="shared" si="11"/>
        <v>-12662.02440558982</v>
      </c>
      <c r="F127" s="47">
        <f t="shared" si="10"/>
        <v>-12662</v>
      </c>
      <c r="G127" s="47">
        <f t="shared" si="16"/>
        <v>-1.344440000684699E-2</v>
      </c>
      <c r="H127" s="47">
        <f t="shared" si="15"/>
        <v>-1.344440000684699E-2</v>
      </c>
      <c r="Q127" s="81">
        <f t="shared" si="13"/>
        <v>22183.877999999997</v>
      </c>
      <c r="R127" s="81"/>
      <c r="S127" s="47">
        <f t="shared" si="17"/>
        <v>-1.344440000684699E-2</v>
      </c>
      <c r="T127" s="82"/>
    </row>
    <row r="128" spans="1:20" ht="12.95" customHeight="1" x14ac:dyDescent="0.2">
      <c r="A128" s="83" t="s">
        <v>1513</v>
      </c>
      <c r="B128" s="47"/>
      <c r="C128" s="84">
        <v>37208.436000000002</v>
      </c>
      <c r="D128" s="84"/>
      <c r="E128" s="47">
        <f t="shared" si="11"/>
        <v>-12651.027331486814</v>
      </c>
      <c r="F128" s="47">
        <f t="shared" si="10"/>
        <v>-12651</v>
      </c>
      <c r="G128" s="47">
        <f t="shared" si="16"/>
        <v>-1.5056199998070952E-2</v>
      </c>
      <c r="H128" s="47">
        <f t="shared" si="15"/>
        <v>-1.5056199998070952E-2</v>
      </c>
      <c r="Q128" s="81">
        <f t="shared" si="13"/>
        <v>22189.936000000002</v>
      </c>
      <c r="R128" s="81"/>
      <c r="S128" s="47">
        <f t="shared" si="17"/>
        <v>-1.5056199998070952E-2</v>
      </c>
      <c r="T128" s="82"/>
    </row>
    <row r="129" spans="1:20" ht="12.95" customHeight="1" x14ac:dyDescent="0.2">
      <c r="A129" s="83" t="s">
        <v>1513</v>
      </c>
      <c r="B129" s="47"/>
      <c r="C129" s="84">
        <v>37212.294999999998</v>
      </c>
      <c r="D129" s="84"/>
      <c r="E129" s="47">
        <f t="shared" si="11"/>
        <v>-12644.02209725713</v>
      </c>
      <c r="F129" s="47">
        <f t="shared" si="10"/>
        <v>-12644</v>
      </c>
      <c r="G129" s="47">
        <f t="shared" si="16"/>
        <v>-1.2172800001280848E-2</v>
      </c>
      <c r="H129" s="47">
        <f t="shared" si="15"/>
        <v>-1.2172800001280848E-2</v>
      </c>
      <c r="Q129" s="81">
        <f t="shared" si="13"/>
        <v>22193.794999999998</v>
      </c>
      <c r="R129" s="81"/>
      <c r="S129" s="47">
        <f t="shared" si="17"/>
        <v>-1.2172800001280848E-2</v>
      </c>
      <c r="T129" s="82"/>
    </row>
    <row r="130" spans="1:20" ht="12.95" customHeight="1" x14ac:dyDescent="0.2">
      <c r="A130" s="10" t="s">
        <v>1480</v>
      </c>
      <c r="B130" s="6"/>
      <c r="C130" s="7">
        <v>37213.396999999997</v>
      </c>
      <c r="D130" s="7"/>
      <c r="E130" s="47">
        <f t="shared" si="11"/>
        <v>-12642.021639075965</v>
      </c>
      <c r="F130" s="47">
        <f t="shared" si="10"/>
        <v>-12642</v>
      </c>
      <c r="G130" s="47">
        <f t="shared" si="16"/>
        <v>-1.1920400007511489E-2</v>
      </c>
      <c r="H130" s="47">
        <f t="shared" ref="H130:H133" si="18">+G130</f>
        <v>-1.1920400007511489E-2</v>
      </c>
      <c r="Q130" s="81">
        <f t="shared" si="13"/>
        <v>22194.896999999997</v>
      </c>
      <c r="R130" s="81"/>
      <c r="S130" s="47">
        <f t="shared" si="17"/>
        <v>-1.1920400007511489E-2</v>
      </c>
      <c r="T130" s="82"/>
    </row>
    <row r="131" spans="1:20" ht="12.95" customHeight="1" x14ac:dyDescent="0.2">
      <c r="A131" s="83" t="s">
        <v>1513</v>
      </c>
      <c r="B131" s="47"/>
      <c r="C131" s="84">
        <v>37446.423999999999</v>
      </c>
      <c r="D131" s="84"/>
      <c r="E131" s="47">
        <f t="shared" si="11"/>
        <v>-12219.008237458385</v>
      </c>
      <c r="F131" s="47">
        <f t="shared" si="10"/>
        <v>-12219</v>
      </c>
      <c r="G131" s="47">
        <f t="shared" si="16"/>
        <v>-4.5378000068012625E-3</v>
      </c>
      <c r="H131" s="47">
        <f t="shared" si="18"/>
        <v>-4.5378000068012625E-3</v>
      </c>
      <c r="Q131" s="81">
        <f t="shared" si="13"/>
        <v>22427.923999999999</v>
      </c>
      <c r="R131" s="81"/>
      <c r="S131" s="47">
        <f t="shared" si="17"/>
        <v>-4.5378000068012625E-3</v>
      </c>
      <c r="T131" s="82"/>
    </row>
    <row r="132" spans="1:20" ht="12.95" customHeight="1" x14ac:dyDescent="0.2">
      <c r="A132" s="83" t="s">
        <v>1513</v>
      </c>
      <c r="B132" s="47"/>
      <c r="C132" s="84">
        <v>37468.46</v>
      </c>
      <c r="D132" s="84"/>
      <c r="E132" s="47">
        <f t="shared" si="11"/>
        <v>-12179.006335026286</v>
      </c>
      <c r="F132" s="47">
        <f t="shared" si="10"/>
        <v>-12179</v>
      </c>
      <c r="G132" s="47">
        <f t="shared" si="16"/>
        <v>-3.4898000012617558E-3</v>
      </c>
      <c r="H132" s="47">
        <f t="shared" si="18"/>
        <v>-3.4898000012617558E-3</v>
      </c>
      <c r="Q132" s="81">
        <f t="shared" si="13"/>
        <v>22449.96</v>
      </c>
      <c r="R132" s="81"/>
      <c r="S132" s="47">
        <f t="shared" si="17"/>
        <v>-3.4898000012617558E-3</v>
      </c>
      <c r="T132" s="82"/>
    </row>
    <row r="133" spans="1:20" ht="12.95" customHeight="1" x14ac:dyDescent="0.2">
      <c r="A133" s="83" t="s">
        <v>1513</v>
      </c>
      <c r="B133" s="47"/>
      <c r="C133" s="84">
        <v>37484.432000000001</v>
      </c>
      <c r="D133" s="84"/>
      <c r="E133" s="47">
        <f t="shared" si="11"/>
        <v>-12150.012398484012</v>
      </c>
      <c r="F133" s="47">
        <f t="shared" si="10"/>
        <v>-12150</v>
      </c>
      <c r="G133" s="47">
        <f t="shared" si="16"/>
        <v>-6.8299999984446913E-3</v>
      </c>
      <c r="H133" s="47">
        <f t="shared" si="18"/>
        <v>-6.8299999984446913E-3</v>
      </c>
      <c r="Q133" s="81">
        <f t="shared" si="13"/>
        <v>22465.932000000001</v>
      </c>
      <c r="R133" s="81"/>
      <c r="S133" s="47">
        <f t="shared" si="17"/>
        <v>-6.8299999984446913E-3</v>
      </c>
      <c r="T133" s="82"/>
    </row>
    <row r="134" spans="1:20" ht="12.95" customHeight="1" x14ac:dyDescent="0.2">
      <c r="A134" s="83" t="s">
        <v>1515</v>
      </c>
      <c r="B134" s="47"/>
      <c r="C134" s="84">
        <v>37492.691099999996</v>
      </c>
      <c r="D134" s="84"/>
      <c r="E134" s="47">
        <f t="shared" si="11"/>
        <v>-12135.019672382325</v>
      </c>
      <c r="F134" s="47">
        <f t="shared" si="10"/>
        <v>-12135</v>
      </c>
      <c r="G134" s="47">
        <f t="shared" si="16"/>
        <v>-1.0837000008905306E-2</v>
      </c>
      <c r="J134" s="47">
        <f>G134</f>
        <v>-1.0837000008905306E-2</v>
      </c>
      <c r="Q134" s="81">
        <f t="shared" si="13"/>
        <v>22474.191099999996</v>
      </c>
      <c r="R134" s="81"/>
      <c r="S134" s="47">
        <f>MAX(G134:M134)</f>
        <v>-1.0837000008905306E-2</v>
      </c>
      <c r="T134" s="82"/>
    </row>
    <row r="135" spans="1:20" ht="12.95" customHeight="1" x14ac:dyDescent="0.2">
      <c r="A135" s="83" t="s">
        <v>1513</v>
      </c>
      <c r="B135" s="47"/>
      <c r="C135" s="84">
        <v>37495.453000000001</v>
      </c>
      <c r="D135" s="84"/>
      <c r="E135" s="47">
        <f t="shared" si="11"/>
        <v>-12130.006001374546</v>
      </c>
      <c r="F135" s="47">
        <f t="shared" si="10"/>
        <v>-12130</v>
      </c>
      <c r="G135" s="47">
        <f t="shared" si="16"/>
        <v>-3.3059999987017363E-3</v>
      </c>
      <c r="H135" s="47">
        <f>+G135</f>
        <v>-3.3059999987017363E-3</v>
      </c>
      <c r="Q135" s="81">
        <f t="shared" si="13"/>
        <v>22476.953000000001</v>
      </c>
      <c r="R135" s="81"/>
      <c r="S135" s="47">
        <f>MAX(G135:N135)</f>
        <v>-3.3059999987017363E-3</v>
      </c>
      <c r="T135" s="82"/>
    </row>
    <row r="136" spans="1:20" ht="12.95" customHeight="1" x14ac:dyDescent="0.2">
      <c r="A136" s="83" t="s">
        <v>1513</v>
      </c>
      <c r="B136" s="47"/>
      <c r="C136" s="84">
        <v>37506.47</v>
      </c>
      <c r="D136" s="84"/>
      <c r="E136" s="47">
        <f t="shared" si="11"/>
        <v>-12110.006865456302</v>
      </c>
      <c r="F136" s="47">
        <f t="shared" si="10"/>
        <v>-12110</v>
      </c>
      <c r="G136" s="47">
        <f t="shared" si="16"/>
        <v>-3.7819999997736886E-3</v>
      </c>
      <c r="H136" s="47">
        <f>+G136</f>
        <v>-3.7819999997736886E-3</v>
      </c>
      <c r="Q136" s="81">
        <f t="shared" si="13"/>
        <v>22487.97</v>
      </c>
      <c r="R136" s="81"/>
      <c r="S136" s="47">
        <f>MAX(G136:N136)</f>
        <v>-3.7819999997736886E-3</v>
      </c>
      <c r="T136" s="82"/>
    </row>
    <row r="137" spans="1:20" ht="12.95" customHeight="1" x14ac:dyDescent="0.2">
      <c r="A137" s="83" t="s">
        <v>1515</v>
      </c>
      <c r="B137" s="47"/>
      <c r="C137" s="84">
        <v>37529.599300000002</v>
      </c>
      <c r="D137" s="84"/>
      <c r="E137" s="47">
        <f t="shared" si="11"/>
        <v>-12068.020297933939</v>
      </c>
      <c r="F137" s="47">
        <f t="shared" si="10"/>
        <v>-12068</v>
      </c>
      <c r="G137" s="47">
        <f t="shared" si="16"/>
        <v>-1.1181599998963065E-2</v>
      </c>
      <c r="J137" s="47">
        <f>G137</f>
        <v>-1.1181599998963065E-2</v>
      </c>
      <c r="Q137" s="81">
        <f t="shared" si="13"/>
        <v>22511.099300000002</v>
      </c>
      <c r="R137" s="81"/>
      <c r="S137" s="47">
        <f>MAX(G137:M137)</f>
        <v>-1.1181599998963065E-2</v>
      </c>
      <c r="T137" s="82"/>
    </row>
    <row r="138" spans="1:20" ht="12.95" customHeight="1" x14ac:dyDescent="0.2">
      <c r="A138" s="83" t="s">
        <v>1513</v>
      </c>
      <c r="B138" s="47"/>
      <c r="C138" s="84">
        <v>37564.311999999998</v>
      </c>
      <c r="D138" s="84"/>
      <c r="E138" s="47">
        <f t="shared" si="11"/>
        <v>-12005.006409816559</v>
      </c>
      <c r="F138" s="47">
        <f t="shared" si="10"/>
        <v>-12005</v>
      </c>
      <c r="G138" s="47">
        <f t="shared" si="16"/>
        <v>-3.5310000021127053E-3</v>
      </c>
      <c r="H138" s="47">
        <f t="shared" ref="H138:H169" si="19">+G138</f>
        <v>-3.5310000021127053E-3</v>
      </c>
      <c r="Q138" s="81">
        <f t="shared" si="13"/>
        <v>22545.811999999998</v>
      </c>
      <c r="R138" s="81"/>
      <c r="S138" s="47">
        <f t="shared" ref="S138:S201" si="20">MAX(G138:N138)</f>
        <v>-3.5310000021127053E-3</v>
      </c>
      <c r="T138" s="82"/>
    </row>
    <row r="139" spans="1:20" ht="12.95" customHeight="1" x14ac:dyDescent="0.2">
      <c r="A139" s="83" t="s">
        <v>1513</v>
      </c>
      <c r="B139" s="47"/>
      <c r="C139" s="84">
        <v>37565.406999999999</v>
      </c>
      <c r="D139" s="84"/>
      <c r="E139" s="47">
        <f t="shared" si="11"/>
        <v>-12003.018658720024</v>
      </c>
      <c r="F139" s="47">
        <f t="shared" si="10"/>
        <v>-12003</v>
      </c>
      <c r="G139" s="47">
        <f t="shared" si="16"/>
        <v>-1.0278600006131455E-2</v>
      </c>
      <c r="H139" s="47">
        <f t="shared" si="19"/>
        <v>-1.0278600006131455E-2</v>
      </c>
      <c r="Q139" s="81">
        <f t="shared" si="13"/>
        <v>22546.906999999999</v>
      </c>
      <c r="R139" s="81"/>
      <c r="S139" s="47">
        <f t="shared" si="20"/>
        <v>-1.0278600006131455E-2</v>
      </c>
      <c r="T139" s="82"/>
    </row>
    <row r="140" spans="1:20" ht="12.95" customHeight="1" x14ac:dyDescent="0.2">
      <c r="A140" s="83" t="s">
        <v>1513</v>
      </c>
      <c r="B140" s="47"/>
      <c r="C140" s="84">
        <v>37831.483</v>
      </c>
      <c r="D140" s="84"/>
      <c r="E140" s="47">
        <f t="shared" si="11"/>
        <v>-11520.011479943323</v>
      </c>
      <c r="F140" s="47">
        <f t="shared" si="10"/>
        <v>-11520</v>
      </c>
      <c r="G140" s="47">
        <f t="shared" si="16"/>
        <v>-6.3240000017685816E-3</v>
      </c>
      <c r="H140" s="47">
        <f t="shared" si="19"/>
        <v>-6.3240000017685816E-3</v>
      </c>
      <c r="Q140" s="81">
        <f t="shared" si="13"/>
        <v>22812.983</v>
      </c>
      <c r="R140" s="81"/>
      <c r="S140" s="47">
        <f t="shared" si="20"/>
        <v>-6.3240000017685816E-3</v>
      </c>
      <c r="T140" s="82"/>
    </row>
    <row r="141" spans="1:20" ht="12.95" customHeight="1" x14ac:dyDescent="0.2">
      <c r="A141" s="83" t="s">
        <v>1513</v>
      </c>
      <c r="B141" s="47"/>
      <c r="C141" s="84">
        <v>37880.51</v>
      </c>
      <c r="D141" s="84"/>
      <c r="E141" s="47">
        <f t="shared" si="11"/>
        <v>-11431.012874455095</v>
      </c>
      <c r="F141" s="47">
        <f t="shared" si="10"/>
        <v>-11431</v>
      </c>
      <c r="G141" s="47">
        <f t="shared" si="16"/>
        <v>-7.0922000013524666E-3</v>
      </c>
      <c r="H141" s="47">
        <f t="shared" si="19"/>
        <v>-7.0922000013524666E-3</v>
      </c>
      <c r="Q141" s="81">
        <f t="shared" si="13"/>
        <v>22862.010000000002</v>
      </c>
      <c r="R141" s="81"/>
      <c r="S141" s="47">
        <f t="shared" si="20"/>
        <v>-7.0922000013524666E-3</v>
      </c>
      <c r="T141" s="82"/>
    </row>
    <row r="142" spans="1:20" ht="12.95" customHeight="1" x14ac:dyDescent="0.2">
      <c r="A142" s="83" t="s">
        <v>1513</v>
      </c>
      <c r="B142" s="47"/>
      <c r="C142" s="84">
        <v>37890.428999999996</v>
      </c>
      <c r="D142" s="84"/>
      <c r="E142" s="47">
        <f t="shared" si="11"/>
        <v>-11413.006935526804</v>
      </c>
      <c r="F142" s="47">
        <f t="shared" si="10"/>
        <v>-11413</v>
      </c>
      <c r="G142" s="47">
        <f t="shared" si="16"/>
        <v>-3.8206000099307857E-3</v>
      </c>
      <c r="H142" s="47">
        <f t="shared" si="19"/>
        <v>-3.8206000099307857E-3</v>
      </c>
      <c r="Q142" s="81">
        <f t="shared" si="13"/>
        <v>22871.928999999996</v>
      </c>
      <c r="R142" s="81"/>
      <c r="S142" s="47">
        <f t="shared" si="20"/>
        <v>-3.8206000099307857E-3</v>
      </c>
      <c r="T142" s="82"/>
    </row>
    <row r="143" spans="1:20" ht="12.95" customHeight="1" x14ac:dyDescent="0.2">
      <c r="A143" s="83" t="s">
        <v>1513</v>
      </c>
      <c r="B143" s="47"/>
      <c r="C143" s="84">
        <v>37922.374000000003</v>
      </c>
      <c r="D143" s="84"/>
      <c r="E143" s="47">
        <f t="shared" si="11"/>
        <v>-11355.017247144444</v>
      </c>
      <c r="F143" s="47">
        <f t="shared" si="10"/>
        <v>-11355</v>
      </c>
      <c r="G143" s="47">
        <f t="shared" si="16"/>
        <v>-9.5010000004549511E-3</v>
      </c>
      <c r="H143" s="47">
        <f t="shared" si="19"/>
        <v>-9.5010000004549511E-3</v>
      </c>
      <c r="Q143" s="81">
        <f t="shared" si="13"/>
        <v>22903.874000000003</v>
      </c>
      <c r="R143" s="81"/>
      <c r="S143" s="47">
        <f t="shared" si="20"/>
        <v>-9.5010000004549511E-3</v>
      </c>
      <c r="T143" s="82"/>
    </row>
    <row r="144" spans="1:20" ht="12.95" customHeight="1" x14ac:dyDescent="0.2">
      <c r="A144" s="83" t="s">
        <v>1513</v>
      </c>
      <c r="B144" s="47"/>
      <c r="C144" s="84">
        <v>37923.478000000003</v>
      </c>
      <c r="D144" s="84"/>
      <c r="E144" s="47">
        <f t="shared" si="11"/>
        <v>-11353.013158367668</v>
      </c>
      <c r="F144" s="47">
        <f t="shared" si="10"/>
        <v>-11353</v>
      </c>
      <c r="G144" s="47">
        <f t="shared" si="16"/>
        <v>-7.248599999002181E-3</v>
      </c>
      <c r="H144" s="47">
        <f t="shared" si="19"/>
        <v>-7.248599999002181E-3</v>
      </c>
      <c r="Q144" s="81">
        <f t="shared" si="13"/>
        <v>22904.978000000003</v>
      </c>
      <c r="R144" s="81"/>
      <c r="S144" s="47">
        <f t="shared" si="20"/>
        <v>-7.248599999002181E-3</v>
      </c>
      <c r="T144" s="82"/>
    </row>
    <row r="145" spans="1:21" ht="12.95" customHeight="1" x14ac:dyDescent="0.2">
      <c r="A145" s="83" t="s">
        <v>1513</v>
      </c>
      <c r="B145" s="47"/>
      <c r="C145" s="84">
        <v>37948.264999999999</v>
      </c>
      <c r="D145" s="84"/>
      <c r="E145" s="47">
        <f t="shared" si="11"/>
        <v>-11308.017371673881</v>
      </c>
      <c r="F145" s="47">
        <f t="shared" si="10"/>
        <v>-11308</v>
      </c>
      <c r="G145" s="47">
        <f t="shared" si="16"/>
        <v>-9.5696000062162057E-3</v>
      </c>
      <c r="H145" s="47">
        <f t="shared" si="19"/>
        <v>-9.5696000062162057E-3</v>
      </c>
      <c r="Q145" s="81">
        <f t="shared" si="13"/>
        <v>22929.764999999999</v>
      </c>
      <c r="R145" s="81"/>
      <c r="S145" s="47">
        <f t="shared" si="20"/>
        <v>-9.5696000062162057E-3</v>
      </c>
      <c r="T145" s="82"/>
    </row>
    <row r="146" spans="1:21" ht="12.95" customHeight="1" x14ac:dyDescent="0.2">
      <c r="A146" s="83" t="s">
        <v>1516</v>
      </c>
      <c r="B146" s="47"/>
      <c r="C146" s="84">
        <v>38172.463000000003</v>
      </c>
      <c r="D146" s="84"/>
      <c r="E146" s="47">
        <f t="shared" si="11"/>
        <v>-10901.031234377091</v>
      </c>
      <c r="F146" s="47">
        <f t="shared" ref="F146:F209" si="21">ROUND(2*E146,0)/2</f>
        <v>-10901</v>
      </c>
      <c r="G146" s="47">
        <f t="shared" si="16"/>
        <v>-1.7206199998327065E-2</v>
      </c>
      <c r="H146" s="47">
        <f t="shared" si="19"/>
        <v>-1.7206199998327065E-2</v>
      </c>
      <c r="Q146" s="81">
        <f t="shared" si="13"/>
        <v>23153.963000000003</v>
      </c>
      <c r="R146" s="81"/>
      <c r="S146" s="47">
        <f t="shared" si="20"/>
        <v>-1.7206199998327065E-2</v>
      </c>
      <c r="T146" s="82"/>
    </row>
    <row r="147" spans="1:21" ht="12.95" customHeight="1" x14ac:dyDescent="0.2">
      <c r="A147" s="83" t="s">
        <v>1516</v>
      </c>
      <c r="B147" s="47"/>
      <c r="C147" s="84">
        <v>38177.423000000003</v>
      </c>
      <c r="D147" s="84"/>
      <c r="E147" s="47">
        <f t="shared" si="11"/>
        <v>-10892.027357264042</v>
      </c>
      <c r="F147" s="47">
        <f t="shared" si="21"/>
        <v>-10892</v>
      </c>
      <c r="G147" s="47">
        <f t="shared" si="16"/>
        <v>-1.5070399997057393E-2</v>
      </c>
      <c r="H147" s="47">
        <f t="shared" si="19"/>
        <v>-1.5070399997057393E-2</v>
      </c>
      <c r="Q147" s="81">
        <f t="shared" si="13"/>
        <v>23158.923000000003</v>
      </c>
      <c r="R147" s="81"/>
      <c r="S147" s="47">
        <f t="shared" si="20"/>
        <v>-1.5070399997057393E-2</v>
      </c>
      <c r="T147" s="82"/>
    </row>
    <row r="148" spans="1:21" ht="12.95" customHeight="1" x14ac:dyDescent="0.2">
      <c r="A148" s="10" t="s">
        <v>1480</v>
      </c>
      <c r="B148" s="6"/>
      <c r="C148" s="7">
        <v>38198.364999999998</v>
      </c>
      <c r="D148" s="7"/>
      <c r="E148" s="47">
        <f t="shared" si="11"/>
        <v>-10854.011390630676</v>
      </c>
      <c r="F148" s="47">
        <f t="shared" si="21"/>
        <v>-10854</v>
      </c>
      <c r="G148" s="47">
        <f t="shared" si="16"/>
        <v>-6.2748000054853037E-3</v>
      </c>
      <c r="H148" s="47">
        <f t="shared" si="19"/>
        <v>-6.2748000054853037E-3</v>
      </c>
      <c r="Q148" s="81">
        <f t="shared" si="13"/>
        <v>23179.864999999998</v>
      </c>
      <c r="R148" s="81"/>
      <c r="S148" s="47">
        <f t="shared" si="20"/>
        <v>-6.2748000054853037E-3</v>
      </c>
      <c r="T148" s="82"/>
    </row>
    <row r="149" spans="1:21" ht="12.95" customHeight="1" x14ac:dyDescent="0.2">
      <c r="A149" s="10" t="s">
        <v>1480</v>
      </c>
      <c r="B149" s="6"/>
      <c r="C149" s="7">
        <v>38199.463000000003</v>
      </c>
      <c r="D149" s="7"/>
      <c r="E149" s="47">
        <f t="shared" ref="E149:E212" si="22">(C149-C$7)/C$8</f>
        <v>-10852.018193640721</v>
      </c>
      <c r="F149" s="47">
        <f t="shared" si="21"/>
        <v>-10852</v>
      </c>
      <c r="G149" s="47">
        <f t="shared" ref="G149:G180" si="23">C149-(C$7+F149*C$8)</f>
        <v>-1.0022399997978937E-2</v>
      </c>
      <c r="H149" s="47">
        <f t="shared" si="19"/>
        <v>-1.0022399997978937E-2</v>
      </c>
      <c r="Q149" s="81">
        <f t="shared" ref="Q149:Q212" si="24">C149-15018.5</f>
        <v>23180.963000000003</v>
      </c>
      <c r="R149" s="81"/>
      <c r="S149" s="47">
        <f t="shared" si="20"/>
        <v>-1.0022399997978937E-2</v>
      </c>
      <c r="T149" s="82"/>
    </row>
    <row r="150" spans="1:21" ht="12.95" customHeight="1" x14ac:dyDescent="0.2">
      <c r="A150" s="10" t="s">
        <v>1480</v>
      </c>
      <c r="B150" s="6"/>
      <c r="C150" s="7">
        <v>38209.377999999997</v>
      </c>
      <c r="D150" s="7"/>
      <c r="E150" s="47">
        <f t="shared" si="22"/>
        <v>-10834.019515903652</v>
      </c>
      <c r="F150" s="47">
        <f t="shared" si="21"/>
        <v>-10834</v>
      </c>
      <c r="G150" s="47">
        <f t="shared" si="23"/>
        <v>-1.0750800007372163E-2</v>
      </c>
      <c r="H150" s="47">
        <f t="shared" si="19"/>
        <v>-1.0750800007372163E-2</v>
      </c>
      <c r="Q150" s="81">
        <f t="shared" si="24"/>
        <v>23190.877999999997</v>
      </c>
      <c r="R150" s="81"/>
      <c r="S150" s="47">
        <f t="shared" si="20"/>
        <v>-1.0750800007372163E-2</v>
      </c>
      <c r="T150" s="82"/>
    </row>
    <row r="151" spans="1:21" ht="12.95" customHeight="1" x14ac:dyDescent="0.2">
      <c r="A151" s="10" t="s">
        <v>1480</v>
      </c>
      <c r="B151" s="6"/>
      <c r="C151" s="7">
        <v>38210.480000000003</v>
      </c>
      <c r="D151" s="7"/>
      <c r="E151" s="47">
        <f t="shared" si="22"/>
        <v>-10832.019057722475</v>
      </c>
      <c r="F151" s="47">
        <f t="shared" si="21"/>
        <v>-10832</v>
      </c>
      <c r="G151" s="47">
        <f t="shared" si="23"/>
        <v>-1.0498399999050889E-2</v>
      </c>
      <c r="H151" s="47">
        <f t="shared" si="19"/>
        <v>-1.0498399999050889E-2</v>
      </c>
      <c r="Q151" s="81">
        <f t="shared" si="24"/>
        <v>23191.980000000003</v>
      </c>
      <c r="R151" s="81"/>
      <c r="S151" s="47">
        <f t="shared" si="20"/>
        <v>-1.0498399999050889E-2</v>
      </c>
      <c r="T151" s="82"/>
    </row>
    <row r="152" spans="1:21" ht="12.95" customHeight="1" x14ac:dyDescent="0.2">
      <c r="A152" s="83" t="s">
        <v>1514</v>
      </c>
      <c r="B152" s="47"/>
      <c r="C152" s="84">
        <v>38210.482000000004</v>
      </c>
      <c r="D152" s="84"/>
      <c r="E152" s="47">
        <f t="shared" si="22"/>
        <v>-10832.015427126864</v>
      </c>
      <c r="F152" s="47">
        <f t="shared" si="21"/>
        <v>-10832</v>
      </c>
      <c r="G152" s="47">
        <f t="shared" si="23"/>
        <v>-8.4983999986434355E-3</v>
      </c>
      <c r="H152" s="47">
        <f t="shared" si="19"/>
        <v>-8.4983999986434355E-3</v>
      </c>
      <c r="Q152" s="81">
        <f t="shared" si="24"/>
        <v>23191.982000000004</v>
      </c>
      <c r="R152" s="81"/>
      <c r="S152" s="47">
        <f t="shared" si="20"/>
        <v>-8.4983999986434355E-3</v>
      </c>
      <c r="T152" s="82"/>
    </row>
    <row r="153" spans="1:21" ht="12.95" customHeight="1" x14ac:dyDescent="0.2">
      <c r="A153" s="10" t="s">
        <v>1480</v>
      </c>
      <c r="B153" s="6"/>
      <c r="C153" s="7">
        <v>38215.447</v>
      </c>
      <c r="D153" s="7"/>
      <c r="E153" s="47">
        <f t="shared" si="22"/>
        <v>-10823.002473524793</v>
      </c>
      <c r="F153" s="47">
        <f t="shared" si="21"/>
        <v>-10823</v>
      </c>
      <c r="G153" s="47">
        <f t="shared" si="23"/>
        <v>-1.3625999999931082E-3</v>
      </c>
      <c r="H153" s="47">
        <f t="shared" si="19"/>
        <v>-1.3625999999931082E-3</v>
      </c>
      <c r="Q153" s="81">
        <f t="shared" si="24"/>
        <v>23196.947</v>
      </c>
      <c r="R153" s="81"/>
      <c r="S153" s="47">
        <f t="shared" si="20"/>
        <v>-1.3625999999931082E-3</v>
      </c>
      <c r="T153" s="82"/>
    </row>
    <row r="154" spans="1:21" ht="12.95" customHeight="1" x14ac:dyDescent="0.2">
      <c r="A154" s="10" t="s">
        <v>1480</v>
      </c>
      <c r="B154" s="13"/>
      <c r="C154" s="14">
        <v>38220.398000000001</v>
      </c>
      <c r="D154" s="14"/>
      <c r="E154" s="47">
        <f t="shared" si="22"/>
        <v>-10814.014934091985</v>
      </c>
      <c r="F154" s="47">
        <f t="shared" si="21"/>
        <v>-10814</v>
      </c>
      <c r="G154" s="47">
        <f t="shared" si="23"/>
        <v>-8.2268000041949563E-3</v>
      </c>
      <c r="H154" s="47">
        <f t="shared" si="19"/>
        <v>-8.2268000041949563E-3</v>
      </c>
      <c r="Q154" s="81">
        <f t="shared" si="24"/>
        <v>23201.898000000001</v>
      </c>
      <c r="R154" s="81"/>
      <c r="S154" s="47">
        <f t="shared" si="20"/>
        <v>-8.2268000041949563E-3</v>
      </c>
      <c r="T154" s="82"/>
    </row>
    <row r="155" spans="1:21" ht="12.95" customHeight="1" x14ac:dyDescent="0.2">
      <c r="A155" s="83" t="s">
        <v>1516</v>
      </c>
      <c r="B155" s="83"/>
      <c r="C155" s="90">
        <v>38242.43</v>
      </c>
      <c r="D155" s="90"/>
      <c r="E155" s="47">
        <f t="shared" si="22"/>
        <v>-10774.020292851108</v>
      </c>
      <c r="F155" s="47">
        <f t="shared" si="21"/>
        <v>-10774</v>
      </c>
      <c r="G155" s="47">
        <f t="shared" si="23"/>
        <v>-1.1178799999470357E-2</v>
      </c>
      <c r="H155" s="47">
        <f t="shared" si="19"/>
        <v>-1.1178799999470357E-2</v>
      </c>
      <c r="Q155" s="81">
        <f t="shared" si="24"/>
        <v>23223.93</v>
      </c>
      <c r="R155" s="81"/>
      <c r="S155" s="47">
        <f t="shared" si="20"/>
        <v>-1.1178799999470357E-2</v>
      </c>
      <c r="T155" s="82"/>
    </row>
    <row r="156" spans="1:21" ht="12.95" customHeight="1" x14ac:dyDescent="0.2">
      <c r="A156" s="10" t="s">
        <v>1480</v>
      </c>
      <c r="B156" s="13"/>
      <c r="C156" s="14">
        <v>38247.388999999996</v>
      </c>
      <c r="D156" s="14"/>
      <c r="E156" s="47">
        <f t="shared" si="22"/>
        <v>-10765.018231035869</v>
      </c>
      <c r="F156" s="47">
        <f t="shared" si="21"/>
        <v>-10765</v>
      </c>
      <c r="G156" s="47">
        <f t="shared" si="23"/>
        <v>-1.0043000009318348E-2</v>
      </c>
      <c r="H156" s="47">
        <f t="shared" si="19"/>
        <v>-1.0043000009318348E-2</v>
      </c>
      <c r="Q156" s="81">
        <f t="shared" si="24"/>
        <v>23228.888999999996</v>
      </c>
      <c r="R156" s="81"/>
      <c r="S156" s="47">
        <f t="shared" si="20"/>
        <v>-1.0043000009318348E-2</v>
      </c>
      <c r="T156" s="82"/>
    </row>
    <row r="157" spans="1:21" ht="12.95" customHeight="1" x14ac:dyDescent="0.2">
      <c r="A157" s="14" t="s">
        <v>1480</v>
      </c>
      <c r="B157" s="13" t="s">
        <v>1475</v>
      </c>
      <c r="C157" s="14">
        <v>38247.388999999996</v>
      </c>
      <c r="D157" s="14" t="s">
        <v>1482</v>
      </c>
      <c r="E157" s="88">
        <f t="shared" si="22"/>
        <v>-10765.018231035869</v>
      </c>
      <c r="F157" s="47">
        <f t="shared" si="21"/>
        <v>-10765</v>
      </c>
      <c r="G157" s="47">
        <f t="shared" si="23"/>
        <v>-1.0043000009318348E-2</v>
      </c>
      <c r="H157" s="47">
        <f t="shared" si="19"/>
        <v>-1.0043000009318348E-2</v>
      </c>
      <c r="O157" s="47">
        <f t="shared" ref="O157:P159" ca="1" si="25">+C$11+C$12*$F157</f>
        <v>7.6395910737318051E-2</v>
      </c>
      <c r="P157" s="47">
        <f t="shared" si="25"/>
        <v>0</v>
      </c>
      <c r="Q157" s="81">
        <f t="shared" si="24"/>
        <v>23228.888999999996</v>
      </c>
      <c r="R157" s="81"/>
      <c r="S157" s="47">
        <f t="shared" si="20"/>
        <v>-1.0043000009318348E-2</v>
      </c>
      <c r="T157" s="82"/>
      <c r="U157" s="89"/>
    </row>
    <row r="158" spans="1:21" ht="12.95" customHeight="1" x14ac:dyDescent="0.2">
      <c r="A158" s="85" t="s">
        <v>1885</v>
      </c>
      <c r="B158" s="86" t="s">
        <v>1475</v>
      </c>
      <c r="C158" s="87">
        <v>38247.389000000003</v>
      </c>
      <c r="D158" s="87" t="s">
        <v>1546</v>
      </c>
      <c r="E158" s="88">
        <f t="shared" si="22"/>
        <v>-10765.018231035856</v>
      </c>
      <c r="F158" s="47">
        <f t="shared" si="21"/>
        <v>-10765</v>
      </c>
      <c r="G158" s="47">
        <f t="shared" si="23"/>
        <v>-1.004300000204239E-2</v>
      </c>
      <c r="H158" s="47">
        <f t="shared" si="19"/>
        <v>-1.004300000204239E-2</v>
      </c>
      <c r="O158" s="47">
        <f t="shared" ca="1" si="25"/>
        <v>7.6395910737318051E-2</v>
      </c>
      <c r="P158" s="47">
        <f t="shared" si="25"/>
        <v>0</v>
      </c>
      <c r="Q158" s="81">
        <f t="shared" si="24"/>
        <v>23228.889000000003</v>
      </c>
      <c r="R158" s="81"/>
      <c r="S158" s="47">
        <f t="shared" si="20"/>
        <v>-1.004300000204239E-2</v>
      </c>
      <c r="T158" s="82"/>
      <c r="U158" s="89"/>
    </row>
    <row r="159" spans="1:21" ht="12.95" customHeight="1" x14ac:dyDescent="0.2">
      <c r="A159" s="85" t="s">
        <v>1885</v>
      </c>
      <c r="B159" s="86" t="s">
        <v>1475</v>
      </c>
      <c r="C159" s="87">
        <v>38248.49</v>
      </c>
      <c r="D159" s="87" t="s">
        <v>1546</v>
      </c>
      <c r="E159" s="88">
        <f t="shared" si="22"/>
        <v>-10763.019588152503</v>
      </c>
      <c r="F159" s="47">
        <f t="shared" si="21"/>
        <v>-10763</v>
      </c>
      <c r="G159" s="47">
        <f t="shared" si="23"/>
        <v>-1.079060000483878E-2</v>
      </c>
      <c r="H159" s="47">
        <f t="shared" si="19"/>
        <v>-1.079060000483878E-2</v>
      </c>
      <c r="O159" s="47">
        <f t="shared" ca="1" si="25"/>
        <v>7.6395459479962097E-2</v>
      </c>
      <c r="P159" s="47">
        <f t="shared" si="25"/>
        <v>0</v>
      </c>
      <c r="Q159" s="81">
        <f t="shared" si="24"/>
        <v>23229.989999999998</v>
      </c>
      <c r="R159" s="81"/>
      <c r="S159" s="47">
        <f t="shared" si="20"/>
        <v>-1.079060000483878E-2</v>
      </c>
      <c r="T159" s="82"/>
      <c r="U159" s="89"/>
    </row>
    <row r="160" spans="1:21" ht="12.95" customHeight="1" x14ac:dyDescent="0.2">
      <c r="A160" s="83" t="s">
        <v>1516</v>
      </c>
      <c r="B160" s="83"/>
      <c r="C160" s="90">
        <v>38258.404000000002</v>
      </c>
      <c r="D160" s="90"/>
      <c r="E160" s="47">
        <f t="shared" si="22"/>
        <v>-10745.022725713223</v>
      </c>
      <c r="F160" s="47">
        <f t="shared" si="21"/>
        <v>-10745</v>
      </c>
      <c r="G160" s="47">
        <f t="shared" si="23"/>
        <v>-1.2519000003521796E-2</v>
      </c>
      <c r="H160" s="47">
        <f t="shared" si="19"/>
        <v>-1.2519000003521796E-2</v>
      </c>
      <c r="Q160" s="81">
        <f t="shared" si="24"/>
        <v>23239.904000000002</v>
      </c>
      <c r="R160" s="81"/>
      <c r="S160" s="47">
        <f t="shared" si="20"/>
        <v>-1.2519000003521796E-2</v>
      </c>
      <c r="T160" s="82"/>
    </row>
    <row r="161" spans="1:20" ht="12.95" customHeight="1" x14ac:dyDescent="0.2">
      <c r="A161" s="10" t="s">
        <v>1480</v>
      </c>
      <c r="B161" s="13"/>
      <c r="C161" s="14">
        <v>38258.406000000003</v>
      </c>
      <c r="D161" s="14"/>
      <c r="E161" s="47">
        <f t="shared" si="22"/>
        <v>-10745.019095117612</v>
      </c>
      <c r="F161" s="47">
        <f t="shared" si="21"/>
        <v>-10745</v>
      </c>
      <c r="G161" s="47">
        <f t="shared" si="23"/>
        <v>-1.0519000003114343E-2</v>
      </c>
      <c r="H161" s="47">
        <f t="shared" si="19"/>
        <v>-1.0519000003114343E-2</v>
      </c>
      <c r="Q161" s="81">
        <f t="shared" si="24"/>
        <v>23239.906000000003</v>
      </c>
      <c r="R161" s="81"/>
      <c r="S161" s="47">
        <f t="shared" si="20"/>
        <v>-1.0519000003114343E-2</v>
      </c>
      <c r="T161" s="82"/>
    </row>
    <row r="162" spans="1:20" ht="12.95" customHeight="1" x14ac:dyDescent="0.2">
      <c r="A162" s="83" t="s">
        <v>1516</v>
      </c>
      <c r="B162" s="83"/>
      <c r="C162" s="90">
        <v>38269.421999999999</v>
      </c>
      <c r="D162" s="90"/>
      <c r="E162" s="47">
        <f t="shared" si="22"/>
        <v>-10725.021774497178</v>
      </c>
      <c r="F162" s="47">
        <f t="shared" si="21"/>
        <v>-10725</v>
      </c>
      <c r="G162" s="47">
        <f t="shared" si="23"/>
        <v>-1.1995000000752043E-2</v>
      </c>
      <c r="H162" s="47">
        <f t="shared" si="19"/>
        <v>-1.1995000000752043E-2</v>
      </c>
      <c r="Q162" s="81">
        <f t="shared" si="24"/>
        <v>23250.921999999999</v>
      </c>
      <c r="R162" s="81"/>
      <c r="S162" s="47">
        <f t="shared" si="20"/>
        <v>-1.1995000000752043E-2</v>
      </c>
      <c r="T162" s="82"/>
    </row>
    <row r="163" spans="1:20" ht="12.95" customHeight="1" x14ac:dyDescent="0.2">
      <c r="A163" s="10" t="s">
        <v>1480</v>
      </c>
      <c r="B163" s="13"/>
      <c r="C163" s="14">
        <v>38306.334000000003</v>
      </c>
      <c r="D163" s="14"/>
      <c r="E163" s="47">
        <f t="shared" si="22"/>
        <v>-10658.015501917136</v>
      </c>
      <c r="F163" s="47">
        <f t="shared" si="21"/>
        <v>-10658</v>
      </c>
      <c r="G163" s="47">
        <f t="shared" si="23"/>
        <v>-8.539599999494385E-3</v>
      </c>
      <c r="H163" s="47">
        <f t="shared" si="19"/>
        <v>-8.539599999494385E-3</v>
      </c>
      <c r="Q163" s="81">
        <f t="shared" si="24"/>
        <v>23287.834000000003</v>
      </c>
      <c r="R163" s="81"/>
      <c r="S163" s="47">
        <f t="shared" si="20"/>
        <v>-8.539599999494385E-3</v>
      </c>
      <c r="T163" s="82"/>
    </row>
    <row r="164" spans="1:20" ht="12.95" customHeight="1" x14ac:dyDescent="0.2">
      <c r="A164" s="83" t="s">
        <v>1518</v>
      </c>
      <c r="B164" s="83"/>
      <c r="C164" s="90">
        <v>38387.313000000002</v>
      </c>
      <c r="D164" s="90"/>
      <c r="E164" s="47">
        <f t="shared" si="22"/>
        <v>-10511.014500961928</v>
      </c>
      <c r="F164" s="47">
        <f t="shared" si="21"/>
        <v>-10511</v>
      </c>
      <c r="G164" s="47">
        <f t="shared" si="23"/>
        <v>-7.9881999990902841E-3</v>
      </c>
      <c r="H164" s="47">
        <f t="shared" si="19"/>
        <v>-7.9881999990902841E-3</v>
      </c>
      <c r="Q164" s="81">
        <f t="shared" si="24"/>
        <v>23368.813000000002</v>
      </c>
      <c r="R164" s="81"/>
      <c r="S164" s="47">
        <f t="shared" si="20"/>
        <v>-7.9881999990902841E-3</v>
      </c>
      <c r="T164" s="82"/>
    </row>
    <row r="165" spans="1:20" ht="12.95" customHeight="1" x14ac:dyDescent="0.2">
      <c r="A165" s="83" t="s">
        <v>1518</v>
      </c>
      <c r="B165" s="83"/>
      <c r="C165" s="90">
        <v>38392.267</v>
      </c>
      <c r="D165" s="90"/>
      <c r="E165" s="47">
        <f t="shared" si="22"/>
        <v>-10502.02151563571</v>
      </c>
      <c r="F165" s="47">
        <f t="shared" si="21"/>
        <v>-10502</v>
      </c>
      <c r="G165" s="47">
        <f t="shared" si="23"/>
        <v>-1.1852400006318931E-2</v>
      </c>
      <c r="H165" s="47">
        <f t="shared" si="19"/>
        <v>-1.1852400006318931E-2</v>
      </c>
      <c r="Q165" s="81">
        <f t="shared" si="24"/>
        <v>23373.767</v>
      </c>
      <c r="R165" s="81"/>
      <c r="S165" s="47">
        <f t="shared" si="20"/>
        <v>-1.1852400006318931E-2</v>
      </c>
      <c r="T165" s="82"/>
    </row>
    <row r="166" spans="1:20" ht="12.95" customHeight="1" x14ac:dyDescent="0.2">
      <c r="A166" s="83" t="s">
        <v>1518</v>
      </c>
      <c r="B166" s="83"/>
      <c r="C166" s="90">
        <v>38525.578000000001</v>
      </c>
      <c r="D166" s="90"/>
      <c r="E166" s="47">
        <f t="shared" si="22"/>
        <v>-10260.022349946577</v>
      </c>
      <c r="F166" s="47">
        <f t="shared" si="21"/>
        <v>-10260</v>
      </c>
      <c r="G166" s="47">
        <f t="shared" si="23"/>
        <v>-1.2311999998928513E-2</v>
      </c>
      <c r="H166" s="47">
        <f t="shared" si="19"/>
        <v>-1.2311999998928513E-2</v>
      </c>
      <c r="Q166" s="81">
        <f t="shared" si="24"/>
        <v>23507.078000000001</v>
      </c>
      <c r="R166" s="81"/>
      <c r="S166" s="47">
        <f t="shared" si="20"/>
        <v>-1.2311999998928513E-2</v>
      </c>
      <c r="T166" s="82"/>
    </row>
    <row r="167" spans="1:20" ht="12.95" customHeight="1" x14ac:dyDescent="0.2">
      <c r="A167" s="83" t="s">
        <v>1519</v>
      </c>
      <c r="B167" s="83"/>
      <c r="C167" s="90">
        <v>38529.444000000003</v>
      </c>
      <c r="D167" s="90"/>
      <c r="E167" s="47">
        <f t="shared" si="22"/>
        <v>-10253.004408632249</v>
      </c>
      <c r="F167" s="47">
        <f t="shared" si="21"/>
        <v>-10253</v>
      </c>
      <c r="G167" s="47">
        <f t="shared" si="23"/>
        <v>-2.4285999970743433E-3</v>
      </c>
      <c r="H167" s="47">
        <f t="shared" si="19"/>
        <v>-2.4285999970743433E-3</v>
      </c>
      <c r="Q167" s="81">
        <f t="shared" si="24"/>
        <v>23510.944000000003</v>
      </c>
      <c r="R167" s="81"/>
      <c r="S167" s="47">
        <f t="shared" si="20"/>
        <v>-2.4285999970743433E-3</v>
      </c>
      <c r="T167" s="82"/>
    </row>
    <row r="168" spans="1:20" ht="12.95" customHeight="1" x14ac:dyDescent="0.2">
      <c r="A168" s="83" t="s">
        <v>1520</v>
      </c>
      <c r="B168" s="83"/>
      <c r="C168" s="90">
        <v>38529.445</v>
      </c>
      <c r="D168" s="90"/>
      <c r="E168" s="47">
        <f t="shared" si="22"/>
        <v>-10253.00259333445</v>
      </c>
      <c r="F168" s="47">
        <f t="shared" si="21"/>
        <v>-10253</v>
      </c>
      <c r="G168" s="47">
        <f t="shared" si="23"/>
        <v>-1.4286000005085953E-3</v>
      </c>
      <c r="H168" s="47">
        <f t="shared" si="19"/>
        <v>-1.4286000005085953E-3</v>
      </c>
      <c r="Q168" s="81">
        <f t="shared" si="24"/>
        <v>23510.945</v>
      </c>
      <c r="R168" s="81"/>
      <c r="S168" s="47">
        <f t="shared" si="20"/>
        <v>-1.4286000005085953E-3</v>
      </c>
      <c r="T168" s="82"/>
    </row>
    <row r="169" spans="1:20" ht="12.95" customHeight="1" x14ac:dyDescent="0.2">
      <c r="A169" s="83" t="s">
        <v>1521</v>
      </c>
      <c r="B169" s="83"/>
      <c r="C169" s="90">
        <v>38551.468000000001</v>
      </c>
      <c r="D169" s="90"/>
      <c r="E169" s="47">
        <f t="shared" si="22"/>
        <v>-10213.024289773814</v>
      </c>
      <c r="F169" s="47">
        <f t="shared" si="21"/>
        <v>-10213</v>
      </c>
      <c r="G169" s="47">
        <f t="shared" si="23"/>
        <v>-1.3380600001255516E-2</v>
      </c>
      <c r="H169" s="47">
        <f t="shared" si="19"/>
        <v>-1.3380600001255516E-2</v>
      </c>
      <c r="Q169" s="81">
        <f t="shared" si="24"/>
        <v>23532.968000000001</v>
      </c>
      <c r="R169" s="81"/>
      <c r="S169" s="47">
        <f t="shared" si="20"/>
        <v>-1.3380600001255516E-2</v>
      </c>
      <c r="T169" s="82"/>
    </row>
    <row r="170" spans="1:20" ht="12.95" customHeight="1" x14ac:dyDescent="0.2">
      <c r="A170" s="83" t="s">
        <v>1522</v>
      </c>
      <c r="B170" s="83"/>
      <c r="C170" s="90">
        <v>38551.485999999997</v>
      </c>
      <c r="D170" s="90"/>
      <c r="E170" s="47">
        <f t="shared" si="22"/>
        <v>-10212.991614413329</v>
      </c>
      <c r="F170" s="47">
        <f t="shared" si="21"/>
        <v>-10213</v>
      </c>
      <c r="G170" s="47">
        <f t="shared" si="23"/>
        <v>4.6193999951356091E-3</v>
      </c>
      <c r="H170" s="47">
        <f t="shared" ref="H170:H190" si="26">+G170</f>
        <v>4.6193999951356091E-3</v>
      </c>
      <c r="Q170" s="81">
        <f t="shared" si="24"/>
        <v>23532.985999999997</v>
      </c>
      <c r="R170" s="81"/>
      <c r="S170" s="47">
        <f t="shared" si="20"/>
        <v>4.6193999951356091E-3</v>
      </c>
      <c r="T170" s="82"/>
    </row>
    <row r="171" spans="1:20" ht="12.95" customHeight="1" x14ac:dyDescent="0.2">
      <c r="A171" s="83" t="s">
        <v>1523</v>
      </c>
      <c r="B171" s="83"/>
      <c r="C171" s="90">
        <v>38583.427000000003</v>
      </c>
      <c r="D171" s="90"/>
      <c r="E171" s="47">
        <f t="shared" si="22"/>
        <v>-10155.009187222189</v>
      </c>
      <c r="F171" s="47">
        <f t="shared" si="21"/>
        <v>-10155</v>
      </c>
      <c r="G171" s="47">
        <f t="shared" si="23"/>
        <v>-5.0609999962034635E-3</v>
      </c>
      <c r="H171" s="47">
        <f t="shared" si="26"/>
        <v>-5.0609999962034635E-3</v>
      </c>
      <c r="Q171" s="81">
        <f t="shared" si="24"/>
        <v>23564.927000000003</v>
      </c>
      <c r="R171" s="81"/>
      <c r="S171" s="47">
        <f t="shared" si="20"/>
        <v>-5.0609999962034635E-3</v>
      </c>
      <c r="T171" s="82"/>
    </row>
    <row r="172" spans="1:20" ht="12.95" customHeight="1" x14ac:dyDescent="0.2">
      <c r="A172" s="83" t="s">
        <v>1518</v>
      </c>
      <c r="B172" s="83"/>
      <c r="C172" s="90">
        <v>38588.383000000002</v>
      </c>
      <c r="D172" s="90"/>
      <c r="E172" s="47">
        <f t="shared" si="22"/>
        <v>-10146.012571300362</v>
      </c>
      <c r="F172" s="47">
        <f t="shared" si="21"/>
        <v>-10146</v>
      </c>
      <c r="G172" s="47">
        <f t="shared" si="23"/>
        <v>-6.9252000030246563E-3</v>
      </c>
      <c r="H172" s="47">
        <f t="shared" si="26"/>
        <v>-6.9252000030246563E-3</v>
      </c>
      <c r="Q172" s="81">
        <f t="shared" si="24"/>
        <v>23569.883000000002</v>
      </c>
      <c r="R172" s="81"/>
      <c r="S172" s="47">
        <f t="shared" si="20"/>
        <v>-6.9252000030246563E-3</v>
      </c>
      <c r="T172" s="82"/>
    </row>
    <row r="173" spans="1:20" ht="12.95" customHeight="1" x14ac:dyDescent="0.2">
      <c r="A173" s="83" t="s">
        <v>1518</v>
      </c>
      <c r="B173" s="83"/>
      <c r="C173" s="90">
        <v>38594.446000000004</v>
      </c>
      <c r="D173" s="90"/>
      <c r="E173" s="47">
        <f t="shared" si="22"/>
        <v>-10135.006420708334</v>
      </c>
      <c r="F173" s="47">
        <f t="shared" si="21"/>
        <v>-10135</v>
      </c>
      <c r="G173" s="47">
        <f t="shared" si="23"/>
        <v>-3.5369999968679622E-3</v>
      </c>
      <c r="H173" s="47">
        <f t="shared" si="26"/>
        <v>-3.5369999968679622E-3</v>
      </c>
      <c r="Q173" s="81">
        <f t="shared" si="24"/>
        <v>23575.946000000004</v>
      </c>
      <c r="R173" s="81"/>
      <c r="S173" s="47">
        <f t="shared" si="20"/>
        <v>-3.5369999968679622E-3</v>
      </c>
      <c r="T173" s="82"/>
    </row>
    <row r="174" spans="1:20" ht="12.95" customHeight="1" x14ac:dyDescent="0.2">
      <c r="A174" s="10" t="s">
        <v>1480</v>
      </c>
      <c r="B174" s="13"/>
      <c r="C174" s="14">
        <v>38605.464999999997</v>
      </c>
      <c r="D174" s="14"/>
      <c r="E174" s="47">
        <f t="shared" si="22"/>
        <v>-10115.003654194492</v>
      </c>
      <c r="F174" s="47">
        <f t="shared" si="21"/>
        <v>-10115</v>
      </c>
      <c r="G174" s="47">
        <f t="shared" si="23"/>
        <v>-2.0130000048084185E-3</v>
      </c>
      <c r="H174" s="47">
        <f t="shared" si="26"/>
        <v>-2.0130000048084185E-3</v>
      </c>
      <c r="Q174" s="81">
        <f t="shared" si="24"/>
        <v>23586.964999999997</v>
      </c>
      <c r="R174" s="81"/>
      <c r="S174" s="47">
        <f t="shared" si="20"/>
        <v>-2.0130000048084185E-3</v>
      </c>
      <c r="T174" s="82"/>
    </row>
    <row r="175" spans="1:20" ht="12.95" customHeight="1" x14ac:dyDescent="0.2">
      <c r="A175" s="83" t="s">
        <v>1518</v>
      </c>
      <c r="B175" s="83"/>
      <c r="C175" s="90">
        <v>38642.370000000003</v>
      </c>
      <c r="D175" s="90"/>
      <c r="E175" s="47">
        <f t="shared" si="22"/>
        <v>-10048.01008869908</v>
      </c>
      <c r="F175" s="47">
        <f t="shared" si="21"/>
        <v>-10048</v>
      </c>
      <c r="G175" s="47">
        <f t="shared" si="23"/>
        <v>-5.5576000013388693E-3</v>
      </c>
      <c r="H175" s="47">
        <f t="shared" si="26"/>
        <v>-5.5576000013388693E-3</v>
      </c>
      <c r="Q175" s="81">
        <f t="shared" si="24"/>
        <v>23623.870000000003</v>
      </c>
      <c r="R175" s="81"/>
      <c r="S175" s="47">
        <f t="shared" si="20"/>
        <v>-5.5576000013388693E-3</v>
      </c>
      <c r="T175" s="82"/>
    </row>
    <row r="176" spans="1:20" ht="12.95" customHeight="1" x14ac:dyDescent="0.2">
      <c r="A176" s="83" t="s">
        <v>1524</v>
      </c>
      <c r="B176" s="83"/>
      <c r="C176" s="90">
        <v>38754.212</v>
      </c>
      <c r="D176" s="90"/>
      <c r="E176" s="47">
        <f t="shared" si="22"/>
        <v>-9844.9835515865943</v>
      </c>
      <c r="F176" s="47">
        <f t="shared" si="21"/>
        <v>-9845</v>
      </c>
      <c r="G176" s="47">
        <f t="shared" si="23"/>
        <v>9.0609999970183708E-3</v>
      </c>
      <c r="H176" s="47">
        <f t="shared" si="26"/>
        <v>9.0609999970183708E-3</v>
      </c>
      <c r="Q176" s="81">
        <f t="shared" si="24"/>
        <v>23735.712</v>
      </c>
      <c r="R176" s="81"/>
      <c r="S176" s="47">
        <f t="shared" si="20"/>
        <v>9.0609999970183708E-3</v>
      </c>
      <c r="T176" s="82"/>
    </row>
    <row r="177" spans="1:21" ht="12.95" customHeight="1" x14ac:dyDescent="0.2">
      <c r="A177" s="14" t="s">
        <v>1480</v>
      </c>
      <c r="B177" s="13" t="s">
        <v>1475</v>
      </c>
      <c r="C177" s="14">
        <v>38885.301999999996</v>
      </c>
      <c r="D177" s="14" t="s">
        <v>1546</v>
      </c>
      <c r="E177" s="88">
        <f t="shared" si="22"/>
        <v>-9607.0161623224885</v>
      </c>
      <c r="F177" s="47">
        <f t="shared" si="21"/>
        <v>-9607</v>
      </c>
      <c r="G177" s="47">
        <f t="shared" si="23"/>
        <v>-8.9034000047831796E-3</v>
      </c>
      <c r="H177" s="47">
        <f t="shared" si="26"/>
        <v>-8.9034000047831796E-3</v>
      </c>
      <c r="O177" s="47">
        <f ca="1">+C$11+C$12*$F177</f>
        <v>7.6134632728220339E-2</v>
      </c>
      <c r="P177" s="47">
        <f>+D$11+D$12*$F177</f>
        <v>0</v>
      </c>
      <c r="Q177" s="81">
        <f t="shared" si="24"/>
        <v>23866.801999999996</v>
      </c>
      <c r="R177" s="81"/>
      <c r="S177" s="47">
        <f t="shared" si="20"/>
        <v>-8.9034000047831796E-3</v>
      </c>
      <c r="T177" s="82"/>
      <c r="U177" s="89"/>
    </row>
    <row r="178" spans="1:21" ht="12.95" customHeight="1" x14ac:dyDescent="0.2">
      <c r="A178" s="85" t="s">
        <v>1885</v>
      </c>
      <c r="B178" s="86" t="s">
        <v>1475</v>
      </c>
      <c r="C178" s="87">
        <v>38885.302000000003</v>
      </c>
      <c r="D178" s="87" t="s">
        <v>1546</v>
      </c>
      <c r="E178" s="88">
        <f t="shared" si="22"/>
        <v>-9607.0161623224758</v>
      </c>
      <c r="F178" s="47">
        <f t="shared" si="21"/>
        <v>-9607</v>
      </c>
      <c r="G178" s="47">
        <f t="shared" si="23"/>
        <v>-8.903399997507222E-3</v>
      </c>
      <c r="H178" s="47">
        <f t="shared" si="26"/>
        <v>-8.903399997507222E-3</v>
      </c>
      <c r="O178" s="47">
        <f ca="1">+C$11+C$12*$F178</f>
        <v>7.6134632728220339E-2</v>
      </c>
      <c r="P178" s="47">
        <f>+D$11+D$12*$F178</f>
        <v>0</v>
      </c>
      <c r="Q178" s="81">
        <f t="shared" si="24"/>
        <v>23866.802000000003</v>
      </c>
      <c r="R178" s="81"/>
      <c r="S178" s="47">
        <f t="shared" si="20"/>
        <v>-8.903399997507222E-3</v>
      </c>
      <c r="T178" s="82"/>
      <c r="U178" s="89"/>
    </row>
    <row r="179" spans="1:21" ht="12.95" customHeight="1" x14ac:dyDescent="0.2">
      <c r="A179" s="10" t="s">
        <v>1480</v>
      </c>
      <c r="B179" s="6"/>
      <c r="C179" s="7">
        <v>38885.305</v>
      </c>
      <c r="D179" s="7"/>
      <c r="E179" s="47">
        <f t="shared" si="22"/>
        <v>-9607.0107164290657</v>
      </c>
      <c r="F179" s="47">
        <f t="shared" si="21"/>
        <v>-9607</v>
      </c>
      <c r="G179" s="47">
        <f t="shared" si="23"/>
        <v>-5.9034000005340204E-3</v>
      </c>
      <c r="H179" s="47">
        <f t="shared" si="26"/>
        <v>-5.9034000005340204E-3</v>
      </c>
      <c r="Q179" s="81">
        <f t="shared" si="24"/>
        <v>23866.805</v>
      </c>
      <c r="R179" s="81"/>
      <c r="S179" s="47">
        <f t="shared" si="20"/>
        <v>-5.9034000005340204E-3</v>
      </c>
      <c r="T179" s="82"/>
    </row>
    <row r="180" spans="1:21" ht="12.95" customHeight="1" x14ac:dyDescent="0.2">
      <c r="A180" s="91" t="s">
        <v>1517</v>
      </c>
      <c r="B180" s="47"/>
      <c r="C180" s="84">
        <v>38885.307999999997</v>
      </c>
      <c r="D180" s="84"/>
      <c r="E180" s="47">
        <f t="shared" si="22"/>
        <v>-9607.0052705356575</v>
      </c>
      <c r="F180" s="47">
        <f t="shared" si="21"/>
        <v>-9607</v>
      </c>
      <c r="G180" s="47">
        <f t="shared" si="23"/>
        <v>-2.9034000035608187E-3</v>
      </c>
      <c r="H180" s="47">
        <f t="shared" si="26"/>
        <v>-2.9034000035608187E-3</v>
      </c>
      <c r="Q180" s="81">
        <f t="shared" si="24"/>
        <v>23866.807999999997</v>
      </c>
      <c r="R180" s="81"/>
      <c r="S180" s="47">
        <f t="shared" si="20"/>
        <v>-2.9034000035608187E-3</v>
      </c>
      <c r="T180" s="82"/>
    </row>
    <row r="181" spans="1:21" ht="12.95" customHeight="1" x14ac:dyDescent="0.2">
      <c r="A181" s="91" t="s">
        <v>1524</v>
      </c>
      <c r="B181" s="47"/>
      <c r="C181" s="84">
        <v>38902.375</v>
      </c>
      <c r="D181" s="84"/>
      <c r="E181" s="47">
        <f t="shared" si="22"/>
        <v>-9576.0235828968489</v>
      </c>
      <c r="F181" s="47">
        <f t="shared" si="21"/>
        <v>-9576</v>
      </c>
      <c r="G181" s="47">
        <f t="shared" ref="G181:G205" si="27">C181-(C$7+F181*C$8)</f>
        <v>-1.2991200004762504E-2</v>
      </c>
      <c r="H181" s="47">
        <f t="shared" si="26"/>
        <v>-1.2991200004762504E-2</v>
      </c>
      <c r="Q181" s="81">
        <f t="shared" si="24"/>
        <v>23883.875</v>
      </c>
      <c r="R181" s="81"/>
      <c r="S181" s="47">
        <f t="shared" si="20"/>
        <v>-1.2991200004762504E-2</v>
      </c>
      <c r="T181" s="82"/>
    </row>
    <row r="182" spans="1:21" ht="12.95" customHeight="1" x14ac:dyDescent="0.2">
      <c r="A182" s="91" t="s">
        <v>1524</v>
      </c>
      <c r="B182" s="47"/>
      <c r="C182" s="84">
        <v>38919.455999999998</v>
      </c>
      <c r="D182" s="84"/>
      <c r="E182" s="47">
        <f t="shared" si="22"/>
        <v>-9545.01648108878</v>
      </c>
      <c r="F182" s="47">
        <f t="shared" si="21"/>
        <v>-9545</v>
      </c>
      <c r="G182" s="47">
        <f t="shared" si="27"/>
        <v>-9.0790000031120144E-3</v>
      </c>
      <c r="H182" s="47">
        <f t="shared" si="26"/>
        <v>-9.0790000031120144E-3</v>
      </c>
      <c r="Q182" s="81">
        <f t="shared" si="24"/>
        <v>23900.955999999998</v>
      </c>
      <c r="R182" s="81"/>
      <c r="S182" s="47">
        <f t="shared" si="20"/>
        <v>-9.0790000031120144E-3</v>
      </c>
      <c r="T182" s="82"/>
    </row>
    <row r="183" spans="1:21" ht="12.95" customHeight="1" x14ac:dyDescent="0.2">
      <c r="A183" s="8" t="s">
        <v>1480</v>
      </c>
      <c r="B183" s="6"/>
      <c r="C183" s="7">
        <v>38951.410000000003</v>
      </c>
      <c r="D183" s="7"/>
      <c r="E183" s="47">
        <f t="shared" si="22"/>
        <v>-9487.0104550261767</v>
      </c>
      <c r="F183" s="47">
        <f t="shared" si="21"/>
        <v>-9487</v>
      </c>
      <c r="G183" s="47">
        <f t="shared" si="27"/>
        <v>-5.7593999954406172E-3</v>
      </c>
      <c r="H183" s="47">
        <f t="shared" si="26"/>
        <v>-5.7593999954406172E-3</v>
      </c>
      <c r="Q183" s="81">
        <f t="shared" si="24"/>
        <v>23932.910000000003</v>
      </c>
      <c r="R183" s="81"/>
      <c r="S183" s="47">
        <f t="shared" si="20"/>
        <v>-5.7593999954406172E-3</v>
      </c>
      <c r="T183" s="82"/>
    </row>
    <row r="184" spans="1:21" ht="12.95" customHeight="1" x14ac:dyDescent="0.2">
      <c r="A184" s="91" t="s">
        <v>1525</v>
      </c>
      <c r="B184" s="47"/>
      <c r="C184" s="84">
        <v>38963.533000000003</v>
      </c>
      <c r="D184" s="84"/>
      <c r="E184" s="47">
        <f t="shared" si="22"/>
        <v>-9465.0035997355462</v>
      </c>
      <c r="F184" s="47">
        <f t="shared" si="21"/>
        <v>-9465</v>
      </c>
      <c r="G184" s="47">
        <f t="shared" si="27"/>
        <v>-1.9830000019283034E-3</v>
      </c>
      <c r="H184" s="47">
        <f t="shared" si="26"/>
        <v>-1.9830000019283034E-3</v>
      </c>
      <c r="Q184" s="81">
        <f t="shared" si="24"/>
        <v>23945.033000000003</v>
      </c>
      <c r="R184" s="81"/>
      <c r="S184" s="47">
        <f t="shared" si="20"/>
        <v>-1.9830000019283034E-3</v>
      </c>
      <c r="T184" s="82"/>
    </row>
    <row r="185" spans="1:21" ht="12.95" customHeight="1" x14ac:dyDescent="0.2">
      <c r="A185" s="91" t="s">
        <v>1514</v>
      </c>
      <c r="B185" s="47"/>
      <c r="C185" s="84">
        <v>38972.341999999997</v>
      </c>
      <c r="D185" s="84"/>
      <c r="E185" s="47">
        <f t="shared" si="22"/>
        <v>-9449.0126413708658</v>
      </c>
      <c r="F185" s="47">
        <f t="shared" si="21"/>
        <v>-9449</v>
      </c>
      <c r="G185" s="47">
        <f t="shared" si="27"/>
        <v>-6.9638000059057958E-3</v>
      </c>
      <c r="H185" s="47">
        <f t="shared" si="26"/>
        <v>-6.9638000059057958E-3</v>
      </c>
      <c r="Q185" s="81">
        <f t="shared" si="24"/>
        <v>23953.841999999997</v>
      </c>
      <c r="R185" s="81"/>
      <c r="S185" s="47">
        <f t="shared" si="20"/>
        <v>-6.9638000059057958E-3</v>
      </c>
      <c r="T185" s="82"/>
    </row>
    <row r="186" spans="1:21" ht="12.95" customHeight="1" x14ac:dyDescent="0.2">
      <c r="A186" s="8" t="s">
        <v>1480</v>
      </c>
      <c r="B186" s="6"/>
      <c r="C186" s="7">
        <v>38977.300000000003</v>
      </c>
      <c r="D186" s="7"/>
      <c r="E186" s="47">
        <f t="shared" si="22"/>
        <v>-9440.0123948534128</v>
      </c>
      <c r="F186" s="47">
        <f t="shared" si="21"/>
        <v>-9440</v>
      </c>
      <c r="G186" s="47">
        <f t="shared" si="27"/>
        <v>-6.8279999977676198E-3</v>
      </c>
      <c r="H186" s="47">
        <f t="shared" si="26"/>
        <v>-6.8279999977676198E-3</v>
      </c>
      <c r="Q186" s="81">
        <f t="shared" si="24"/>
        <v>23958.800000000003</v>
      </c>
      <c r="R186" s="81"/>
      <c r="S186" s="47">
        <f t="shared" si="20"/>
        <v>-6.8279999977676198E-3</v>
      </c>
      <c r="T186" s="82"/>
    </row>
    <row r="187" spans="1:21" ht="12.95" customHeight="1" x14ac:dyDescent="0.2">
      <c r="A187" s="91" t="s">
        <v>1524</v>
      </c>
      <c r="B187" s="47"/>
      <c r="C187" s="84">
        <v>38978.402999999998</v>
      </c>
      <c r="D187" s="84"/>
      <c r="E187" s="47">
        <f t="shared" si="22"/>
        <v>-9438.0101213744492</v>
      </c>
      <c r="F187" s="47">
        <f t="shared" si="21"/>
        <v>-9438</v>
      </c>
      <c r="G187" s="47">
        <f t="shared" si="27"/>
        <v>-5.5756000001565553E-3</v>
      </c>
      <c r="H187" s="47">
        <f t="shared" si="26"/>
        <v>-5.5756000001565553E-3</v>
      </c>
      <c r="Q187" s="81">
        <f t="shared" si="24"/>
        <v>23959.902999999998</v>
      </c>
      <c r="R187" s="81"/>
      <c r="S187" s="47">
        <f t="shared" si="20"/>
        <v>-5.5756000001565553E-3</v>
      </c>
      <c r="T187" s="82"/>
    </row>
    <row r="188" spans="1:21" ht="12.95" customHeight="1" x14ac:dyDescent="0.2">
      <c r="A188" s="8" t="s">
        <v>1480</v>
      </c>
      <c r="B188" s="6"/>
      <c r="C188" s="7">
        <v>38978.411</v>
      </c>
      <c r="D188" s="7"/>
      <c r="E188" s="47">
        <f t="shared" si="22"/>
        <v>-9437.9955989920054</v>
      </c>
      <c r="F188" s="47">
        <f t="shared" si="21"/>
        <v>-9438</v>
      </c>
      <c r="G188" s="47">
        <f t="shared" si="27"/>
        <v>2.4244000014732592E-3</v>
      </c>
      <c r="H188" s="47">
        <f t="shared" si="26"/>
        <v>2.4244000014732592E-3</v>
      </c>
      <c r="Q188" s="81">
        <f t="shared" si="24"/>
        <v>23959.911</v>
      </c>
      <c r="R188" s="81"/>
      <c r="S188" s="47">
        <f t="shared" si="20"/>
        <v>2.4244000014732592E-3</v>
      </c>
      <c r="T188" s="82"/>
    </row>
    <row r="189" spans="1:21" ht="12.95" customHeight="1" x14ac:dyDescent="0.2">
      <c r="A189" s="8" t="s">
        <v>1480</v>
      </c>
      <c r="B189" s="6"/>
      <c r="C189" s="7">
        <v>39021.370999999999</v>
      </c>
      <c r="D189" s="7"/>
      <c r="E189" s="47">
        <f t="shared" si="22"/>
        <v>-9360.0104052870247</v>
      </c>
      <c r="F189" s="47">
        <f t="shared" si="21"/>
        <v>-9360</v>
      </c>
      <c r="G189" s="47">
        <f t="shared" si="27"/>
        <v>-5.7320000050822273E-3</v>
      </c>
      <c r="H189" s="47">
        <f t="shared" si="26"/>
        <v>-5.7320000050822273E-3</v>
      </c>
      <c r="Q189" s="81">
        <f t="shared" si="24"/>
        <v>24002.870999999999</v>
      </c>
      <c r="R189" s="81"/>
      <c r="S189" s="47">
        <f t="shared" si="20"/>
        <v>-5.7320000050822273E-3</v>
      </c>
      <c r="T189" s="82"/>
    </row>
    <row r="190" spans="1:21" ht="12.95" customHeight="1" x14ac:dyDescent="0.2">
      <c r="A190" s="91" t="s">
        <v>1524</v>
      </c>
      <c r="B190" s="47"/>
      <c r="C190" s="84">
        <v>39021.375</v>
      </c>
      <c r="D190" s="84"/>
      <c r="E190" s="47">
        <f t="shared" si="22"/>
        <v>-9360.0031440958028</v>
      </c>
      <c r="F190" s="47">
        <f t="shared" si="21"/>
        <v>-9360</v>
      </c>
      <c r="G190" s="47">
        <f t="shared" si="27"/>
        <v>-1.73200000426732E-3</v>
      </c>
      <c r="H190" s="47">
        <f t="shared" si="26"/>
        <v>-1.73200000426732E-3</v>
      </c>
      <c r="Q190" s="81">
        <f t="shared" si="24"/>
        <v>24002.875</v>
      </c>
      <c r="R190" s="81"/>
      <c r="S190" s="47">
        <f t="shared" si="20"/>
        <v>-1.73200000426732E-3</v>
      </c>
      <c r="T190" s="82"/>
    </row>
    <row r="191" spans="1:21" ht="12.95" customHeight="1" x14ac:dyDescent="0.2">
      <c r="A191" s="11" t="s">
        <v>1480</v>
      </c>
      <c r="B191" s="12" t="s">
        <v>1475</v>
      </c>
      <c r="C191" s="11">
        <v>39022.472999999998</v>
      </c>
      <c r="D191" s="11" t="s">
        <v>1546</v>
      </c>
      <c r="E191" s="88">
        <f t="shared" si="22"/>
        <v>-9358.0099471058602</v>
      </c>
      <c r="F191" s="47">
        <f t="shared" si="21"/>
        <v>-9358</v>
      </c>
      <c r="G191" s="47">
        <f t="shared" si="27"/>
        <v>-5.4796000040369108E-3</v>
      </c>
      <c r="I191" s="47">
        <f>+G191</f>
        <v>-5.4796000040369108E-3</v>
      </c>
      <c r="O191" s="47">
        <f ca="1">+C$11+C$12*$F191</f>
        <v>7.6078451187404E-2</v>
      </c>
      <c r="P191" s="47">
        <f>+D$11+D$12*$F191</f>
        <v>0</v>
      </c>
      <c r="Q191" s="81">
        <f t="shared" si="24"/>
        <v>24003.972999999998</v>
      </c>
      <c r="R191" s="81"/>
      <c r="S191" s="47">
        <f t="shared" si="20"/>
        <v>-5.4796000040369108E-3</v>
      </c>
      <c r="T191" s="82"/>
      <c r="U191" s="89"/>
    </row>
    <row r="192" spans="1:21" ht="12.95" customHeight="1" x14ac:dyDescent="0.2">
      <c r="A192" s="8" t="s">
        <v>1480</v>
      </c>
      <c r="B192" s="6"/>
      <c r="C192" s="7">
        <v>39022.481</v>
      </c>
      <c r="D192" s="7"/>
      <c r="E192" s="47">
        <f t="shared" si="22"/>
        <v>-9357.9954247234164</v>
      </c>
      <c r="F192" s="47">
        <f t="shared" si="21"/>
        <v>-9358</v>
      </c>
      <c r="G192" s="47">
        <f t="shared" si="27"/>
        <v>2.5203999975929037E-3</v>
      </c>
      <c r="H192" s="47">
        <f t="shared" ref="H192:H205" si="28">+G192</f>
        <v>2.5203999975929037E-3</v>
      </c>
      <c r="Q192" s="81">
        <f t="shared" si="24"/>
        <v>24003.981</v>
      </c>
      <c r="R192" s="81"/>
      <c r="S192" s="47">
        <f t="shared" si="20"/>
        <v>2.5203999975929037E-3</v>
      </c>
      <c r="T192" s="82"/>
    </row>
    <row r="193" spans="1:22" ht="12.95" customHeight="1" x14ac:dyDescent="0.2">
      <c r="A193" s="91" t="s">
        <v>1524</v>
      </c>
      <c r="B193" s="47"/>
      <c r="C193" s="84">
        <v>39026.332000000002</v>
      </c>
      <c r="D193" s="84"/>
      <c r="E193" s="47">
        <f t="shared" si="22"/>
        <v>-9351.0047128761616</v>
      </c>
      <c r="F193" s="47">
        <f t="shared" si="21"/>
        <v>-9351</v>
      </c>
      <c r="G193" s="47">
        <f t="shared" si="27"/>
        <v>-2.5961999999708496E-3</v>
      </c>
      <c r="H193" s="47">
        <f t="shared" si="28"/>
        <v>-2.5961999999708496E-3</v>
      </c>
      <c r="Q193" s="81">
        <f t="shared" si="24"/>
        <v>24007.832000000002</v>
      </c>
      <c r="R193" s="81"/>
      <c r="S193" s="47">
        <f t="shared" si="20"/>
        <v>-2.5961999999708496E-3</v>
      </c>
      <c r="T193" s="82"/>
    </row>
    <row r="194" spans="1:22" ht="12.95" customHeight="1" x14ac:dyDescent="0.2">
      <c r="A194" s="8" t="s">
        <v>1480</v>
      </c>
      <c r="B194" s="6"/>
      <c r="C194" s="7">
        <v>39032.39</v>
      </c>
      <c r="D194" s="7"/>
      <c r="E194" s="47">
        <f t="shared" si="22"/>
        <v>-9340.0076387731697</v>
      </c>
      <c r="F194" s="47">
        <f t="shared" si="21"/>
        <v>-9340</v>
      </c>
      <c r="G194" s="47">
        <f t="shared" si="27"/>
        <v>-4.2080000057467259E-3</v>
      </c>
      <c r="H194" s="47">
        <f t="shared" si="28"/>
        <v>-4.2080000057467259E-3</v>
      </c>
      <c r="Q194" s="81">
        <f t="shared" si="24"/>
        <v>24013.89</v>
      </c>
      <c r="R194" s="81"/>
      <c r="S194" s="47">
        <f t="shared" si="20"/>
        <v>-4.2080000057467259E-3</v>
      </c>
      <c r="T194" s="82"/>
    </row>
    <row r="195" spans="1:22" ht="12.95" customHeight="1" x14ac:dyDescent="0.2">
      <c r="A195" s="8" t="s">
        <v>1480</v>
      </c>
      <c r="B195" s="6"/>
      <c r="C195" s="7">
        <v>39032.394</v>
      </c>
      <c r="D195" s="7"/>
      <c r="E195" s="47">
        <f t="shared" si="22"/>
        <v>-9340.0003775819478</v>
      </c>
      <c r="F195" s="47">
        <f t="shared" si="21"/>
        <v>-9340</v>
      </c>
      <c r="G195" s="47">
        <f t="shared" si="27"/>
        <v>-2.0800000493181869E-4</v>
      </c>
      <c r="H195" s="47">
        <f t="shared" si="28"/>
        <v>-2.0800000493181869E-4</v>
      </c>
      <c r="Q195" s="81">
        <f t="shared" si="24"/>
        <v>24013.894</v>
      </c>
      <c r="R195" s="81"/>
      <c r="S195" s="47">
        <f t="shared" si="20"/>
        <v>-2.0800000493181869E-4</v>
      </c>
      <c r="T195" s="82"/>
    </row>
    <row r="196" spans="1:22" ht="12.95" customHeight="1" x14ac:dyDescent="0.2">
      <c r="A196" s="8" t="s">
        <v>1480</v>
      </c>
      <c r="B196" s="6"/>
      <c r="C196" s="7">
        <v>39037.347000000002</v>
      </c>
      <c r="D196" s="7"/>
      <c r="E196" s="47">
        <f t="shared" si="22"/>
        <v>-9331.0092075535285</v>
      </c>
      <c r="F196" s="47">
        <f t="shared" si="21"/>
        <v>-9331</v>
      </c>
      <c r="G196" s="47">
        <f t="shared" si="27"/>
        <v>-5.0722000014502555E-3</v>
      </c>
      <c r="H196" s="47">
        <f t="shared" si="28"/>
        <v>-5.0722000014502555E-3</v>
      </c>
      <c r="Q196" s="81">
        <f t="shared" si="24"/>
        <v>24018.847000000002</v>
      </c>
      <c r="R196" s="81"/>
      <c r="S196" s="47">
        <f t="shared" si="20"/>
        <v>-5.0722000014502555E-3</v>
      </c>
      <c r="T196" s="82"/>
    </row>
    <row r="197" spans="1:22" ht="12.95" customHeight="1" x14ac:dyDescent="0.2">
      <c r="A197" s="8" t="s">
        <v>1480</v>
      </c>
      <c r="B197" s="6"/>
      <c r="C197" s="7">
        <v>39074.256000000001</v>
      </c>
      <c r="D197" s="7"/>
      <c r="E197" s="47">
        <f t="shared" si="22"/>
        <v>-9264.0083808669078</v>
      </c>
      <c r="F197" s="47">
        <f t="shared" si="21"/>
        <v>-9264</v>
      </c>
      <c r="G197" s="47">
        <f t="shared" si="27"/>
        <v>-4.6168000044417568E-3</v>
      </c>
      <c r="H197" s="47">
        <f t="shared" si="28"/>
        <v>-4.6168000044417568E-3</v>
      </c>
      <c r="Q197" s="81">
        <f t="shared" si="24"/>
        <v>24055.756000000001</v>
      </c>
      <c r="R197" s="81"/>
      <c r="S197" s="47">
        <f t="shared" si="20"/>
        <v>-4.6168000044417568E-3</v>
      </c>
      <c r="T197" s="82"/>
    </row>
    <row r="198" spans="1:22" ht="12.95" customHeight="1" x14ac:dyDescent="0.2">
      <c r="A198" s="91" t="s">
        <v>1526</v>
      </c>
      <c r="B198" s="47"/>
      <c r="C198" s="84">
        <v>39133.203000000001</v>
      </c>
      <c r="D198" s="84"/>
      <c r="E198" s="47">
        <f t="shared" si="22"/>
        <v>-9157.0020211525789</v>
      </c>
      <c r="F198" s="47">
        <f t="shared" si="21"/>
        <v>-9157</v>
      </c>
      <c r="G198" s="47">
        <f t="shared" si="27"/>
        <v>-1.1134000014862977E-3</v>
      </c>
      <c r="H198" s="47">
        <f t="shared" si="28"/>
        <v>-1.1134000014862977E-3</v>
      </c>
      <c r="Q198" s="81">
        <f t="shared" si="24"/>
        <v>24114.703000000001</v>
      </c>
      <c r="R198" s="81"/>
      <c r="S198" s="47">
        <f t="shared" si="20"/>
        <v>-1.1134000014862977E-3</v>
      </c>
      <c r="T198" s="82"/>
    </row>
    <row r="199" spans="1:22" ht="12.95" customHeight="1" x14ac:dyDescent="0.2">
      <c r="A199" s="91" t="s">
        <v>1527</v>
      </c>
      <c r="B199" s="47"/>
      <c r="C199" s="84">
        <v>39205.353999999999</v>
      </c>
      <c r="D199" s="84"/>
      <c r="E199" s="47">
        <f t="shared" si="22"/>
        <v>-9026.02646922036</v>
      </c>
      <c r="F199" s="47">
        <f t="shared" si="21"/>
        <v>-9026</v>
      </c>
      <c r="G199" s="47">
        <f t="shared" si="27"/>
        <v>-1.4581200004613493E-2</v>
      </c>
      <c r="H199" s="47">
        <f t="shared" si="28"/>
        <v>-1.4581200004613493E-2</v>
      </c>
      <c r="Q199" s="81">
        <f t="shared" si="24"/>
        <v>24186.853999999999</v>
      </c>
      <c r="R199" s="81"/>
      <c r="S199" s="47">
        <f t="shared" si="20"/>
        <v>-1.4581200004613493E-2</v>
      </c>
      <c r="T199" s="82"/>
    </row>
    <row r="200" spans="1:22" ht="12.95" customHeight="1" x14ac:dyDescent="0.2">
      <c r="A200" s="91" t="s">
        <v>1528</v>
      </c>
      <c r="B200" s="47"/>
      <c r="C200" s="84">
        <v>39260.468000000001</v>
      </c>
      <c r="D200" s="84"/>
      <c r="E200" s="47">
        <f t="shared" si="22"/>
        <v>-8925.9781459927872</v>
      </c>
      <c r="F200" s="47">
        <f t="shared" si="21"/>
        <v>-8926</v>
      </c>
      <c r="G200" s="47">
        <f t="shared" si="27"/>
        <v>1.2038799999572802E-2</v>
      </c>
      <c r="H200" s="47">
        <f t="shared" si="28"/>
        <v>1.2038799999572802E-2</v>
      </c>
      <c r="Q200" s="81">
        <f t="shared" si="24"/>
        <v>24241.968000000001</v>
      </c>
      <c r="R200" s="81"/>
      <c r="S200" s="47">
        <f t="shared" si="20"/>
        <v>1.2038799999572802E-2</v>
      </c>
      <c r="T200" s="82"/>
    </row>
    <row r="201" spans="1:22" ht="12.95" customHeight="1" x14ac:dyDescent="0.2">
      <c r="A201" s="91" t="s">
        <v>1528</v>
      </c>
      <c r="B201" s="47"/>
      <c r="C201" s="84">
        <v>39389.364000000001</v>
      </c>
      <c r="D201" s="84"/>
      <c r="E201" s="47">
        <f t="shared" si="22"/>
        <v>-8691.9935201129574</v>
      </c>
      <c r="F201" s="47">
        <f t="shared" si="21"/>
        <v>-8692</v>
      </c>
      <c r="G201" s="47">
        <f t="shared" si="27"/>
        <v>3.5695999977178872E-3</v>
      </c>
      <c r="H201" s="47">
        <f t="shared" si="28"/>
        <v>3.5695999977178872E-3</v>
      </c>
      <c r="Q201" s="81">
        <f t="shared" si="24"/>
        <v>24370.864000000001</v>
      </c>
      <c r="R201" s="81"/>
      <c r="S201" s="47">
        <f t="shared" si="20"/>
        <v>3.5695999977178872E-3</v>
      </c>
      <c r="T201" s="82"/>
    </row>
    <row r="202" spans="1:22" ht="12.95" customHeight="1" x14ac:dyDescent="0.2">
      <c r="A202" s="91" t="s">
        <v>1529</v>
      </c>
      <c r="B202" s="47"/>
      <c r="C202" s="84">
        <v>39410.292000000001</v>
      </c>
      <c r="D202" s="84"/>
      <c r="E202" s="47">
        <f t="shared" si="22"/>
        <v>-8654.0029676488539</v>
      </c>
      <c r="F202" s="47">
        <f t="shared" si="21"/>
        <v>-8654</v>
      </c>
      <c r="G202" s="47">
        <f t="shared" si="27"/>
        <v>-1.6347999990102835E-3</v>
      </c>
      <c r="H202" s="47">
        <f t="shared" si="28"/>
        <v>-1.6347999990102835E-3</v>
      </c>
      <c r="Q202" s="81">
        <f t="shared" si="24"/>
        <v>24391.792000000001</v>
      </c>
      <c r="R202" s="81"/>
      <c r="S202" s="47">
        <f t="shared" ref="S202:S265" si="29">MAX(G202:N202)</f>
        <v>-1.6347999990102835E-3</v>
      </c>
      <c r="T202" s="82"/>
    </row>
    <row r="203" spans="1:22" ht="12.95" customHeight="1" x14ac:dyDescent="0.2">
      <c r="A203" s="8" t="s">
        <v>1481</v>
      </c>
      <c r="B203" s="6"/>
      <c r="C203" s="7">
        <v>39666.442999999999</v>
      </c>
      <c r="D203" s="7" t="s">
        <v>1482</v>
      </c>
      <c r="E203" s="47">
        <f t="shared" si="22"/>
        <v>-8189.0126195872872</v>
      </c>
      <c r="F203" s="47">
        <f t="shared" si="21"/>
        <v>-8189</v>
      </c>
      <c r="G203" s="47">
        <f t="shared" si="27"/>
        <v>-6.9518000018433668E-3</v>
      </c>
      <c r="H203" s="47">
        <f t="shared" si="28"/>
        <v>-6.9518000018433668E-3</v>
      </c>
      <c r="Q203" s="81">
        <f t="shared" si="24"/>
        <v>24647.942999999999</v>
      </c>
      <c r="R203" s="81"/>
      <c r="S203" s="47">
        <f t="shared" si="29"/>
        <v>-6.9518000018433668E-3</v>
      </c>
      <c r="T203" s="82"/>
    </row>
    <row r="204" spans="1:22" ht="12.95" customHeight="1" x14ac:dyDescent="0.2">
      <c r="A204" s="8" t="s">
        <v>1481</v>
      </c>
      <c r="B204" s="15"/>
      <c r="C204" s="9">
        <v>39667.550000000003</v>
      </c>
      <c r="D204" s="9" t="s">
        <v>1482</v>
      </c>
      <c r="E204" s="47">
        <f t="shared" si="22"/>
        <v>-8187.0030849170889</v>
      </c>
      <c r="F204" s="47">
        <f t="shared" si="21"/>
        <v>-8187</v>
      </c>
      <c r="G204" s="47">
        <f t="shared" si="27"/>
        <v>-1.6994000034173951E-3</v>
      </c>
      <c r="H204" s="47">
        <f t="shared" si="28"/>
        <v>-1.6994000034173951E-3</v>
      </c>
      <c r="Q204" s="81">
        <f t="shared" si="24"/>
        <v>24649.050000000003</v>
      </c>
      <c r="R204" s="81"/>
      <c r="S204" s="47">
        <f t="shared" si="29"/>
        <v>-1.6994000034173951E-3</v>
      </c>
      <c r="T204" s="82"/>
    </row>
    <row r="205" spans="1:22" ht="12.95" customHeight="1" x14ac:dyDescent="0.2">
      <c r="A205" s="9" t="s">
        <v>1481</v>
      </c>
      <c r="B205" s="15" t="s">
        <v>1475</v>
      </c>
      <c r="C205" s="9">
        <v>39668.341999999997</v>
      </c>
      <c r="D205" s="9" t="s">
        <v>1482</v>
      </c>
      <c r="E205" s="88">
        <f t="shared" si="22"/>
        <v>-8185.5653690555</v>
      </c>
      <c r="F205" s="47">
        <f t="shared" si="21"/>
        <v>-8185.5</v>
      </c>
      <c r="G205" s="47">
        <f t="shared" si="27"/>
        <v>-3.6010100004205015E-2</v>
      </c>
      <c r="H205" s="47">
        <f t="shared" si="28"/>
        <v>-3.6010100004205015E-2</v>
      </c>
      <c r="O205" s="47">
        <f t="shared" ref="O205:P208" ca="1" si="30">+C$11+C$12*$F205</f>
        <v>7.5813901562475625E-2</v>
      </c>
      <c r="P205" s="47">
        <f t="shared" si="30"/>
        <v>0</v>
      </c>
      <c r="Q205" s="81">
        <f t="shared" si="24"/>
        <v>24649.841999999997</v>
      </c>
      <c r="R205" s="81"/>
      <c r="S205" s="47">
        <f t="shared" si="29"/>
        <v>-3.6010100004205015E-2</v>
      </c>
      <c r="T205" s="82"/>
      <c r="U205" s="89"/>
    </row>
    <row r="206" spans="1:22" ht="12.95" customHeight="1" x14ac:dyDescent="0.2">
      <c r="A206" s="9" t="s">
        <v>1481</v>
      </c>
      <c r="B206" s="15" t="s">
        <v>1475</v>
      </c>
      <c r="C206" s="9">
        <v>39670.400000000001</v>
      </c>
      <c r="D206" s="9" t="s">
        <v>1482</v>
      </c>
      <c r="E206" s="88">
        <f t="shared" si="22"/>
        <v>-8181.8294861726972</v>
      </c>
      <c r="F206" s="47">
        <f t="shared" si="21"/>
        <v>-8182</v>
      </c>
      <c r="O206" s="47">
        <f t="shared" ca="1" si="30"/>
        <v>7.5813111862102711E-2</v>
      </c>
      <c r="P206" s="47">
        <f t="shared" si="30"/>
        <v>0</v>
      </c>
      <c r="Q206" s="81">
        <f t="shared" si="24"/>
        <v>24651.9</v>
      </c>
      <c r="R206" s="81"/>
      <c r="S206" s="47">
        <f t="shared" si="29"/>
        <v>0</v>
      </c>
      <c r="T206" s="82"/>
      <c r="U206" s="89"/>
      <c r="V206" s="47">
        <f>C206-(C$7+F206*C$8)</f>
        <v>9.3931600000360049E-2</v>
      </c>
    </row>
    <row r="207" spans="1:22" ht="12.95" customHeight="1" x14ac:dyDescent="0.2">
      <c r="A207" s="9" t="s">
        <v>1481</v>
      </c>
      <c r="B207" s="15" t="s">
        <v>1475</v>
      </c>
      <c r="C207" s="9">
        <v>39680.483</v>
      </c>
      <c r="D207" s="9" t="s">
        <v>1482</v>
      </c>
      <c r="E207" s="88">
        <f t="shared" si="22"/>
        <v>-8163.5258384043718</v>
      </c>
      <c r="F207" s="47">
        <f t="shared" si="21"/>
        <v>-8163.5</v>
      </c>
      <c r="G207" s="47">
        <f t="shared" ref="G207:G238" si="31">C207-(C$7+F207*C$8)</f>
        <v>-1.423369999974966E-2</v>
      </c>
      <c r="H207" s="47">
        <f>+G207</f>
        <v>-1.423369999974966E-2</v>
      </c>
      <c r="O207" s="47">
        <f t="shared" ca="1" si="30"/>
        <v>7.5808937731560125E-2</v>
      </c>
      <c r="P207" s="47">
        <f t="shared" si="30"/>
        <v>0</v>
      </c>
      <c r="Q207" s="81">
        <f t="shared" si="24"/>
        <v>24661.983</v>
      </c>
      <c r="R207" s="81"/>
      <c r="S207" s="47">
        <f t="shared" si="29"/>
        <v>-1.423369999974966E-2</v>
      </c>
      <c r="T207" s="82"/>
      <c r="U207" s="89"/>
    </row>
    <row r="208" spans="1:22" ht="12.95" customHeight="1" x14ac:dyDescent="0.2">
      <c r="A208" s="9" t="s">
        <v>1481</v>
      </c>
      <c r="B208" s="15" t="s">
        <v>1475</v>
      </c>
      <c r="C208" s="9">
        <v>39686.267999999996</v>
      </c>
      <c r="D208" s="9" t="s">
        <v>1482</v>
      </c>
      <c r="E208" s="88">
        <f t="shared" si="22"/>
        <v>-8153.02434060216</v>
      </c>
      <c r="F208" s="47">
        <f t="shared" si="21"/>
        <v>-8153</v>
      </c>
      <c r="G208" s="47">
        <f t="shared" si="31"/>
        <v>-1.340860000345856E-2</v>
      </c>
      <c r="H208" s="47">
        <f>+G208</f>
        <v>-1.340860000345856E-2</v>
      </c>
      <c r="O208" s="47">
        <f t="shared" ca="1" si="30"/>
        <v>7.5806568630441371E-2</v>
      </c>
      <c r="P208" s="47">
        <f t="shared" si="30"/>
        <v>0</v>
      </c>
      <c r="Q208" s="81">
        <f t="shared" si="24"/>
        <v>24667.767999999996</v>
      </c>
      <c r="R208" s="81"/>
      <c r="S208" s="47">
        <f t="shared" si="29"/>
        <v>-1.340860000345856E-2</v>
      </c>
      <c r="T208" s="82"/>
      <c r="U208" s="89"/>
    </row>
    <row r="209" spans="1:36" ht="12.95" customHeight="1" x14ac:dyDescent="0.2">
      <c r="A209" s="88" t="s">
        <v>1327</v>
      </c>
      <c r="B209" s="92"/>
      <c r="C209" s="93">
        <v>40019.561999999998</v>
      </c>
      <c r="D209" s="93"/>
      <c r="E209" s="47">
        <f t="shared" si="22"/>
        <v>-7547.9964739655516</v>
      </c>
      <c r="F209" s="47">
        <f t="shared" si="21"/>
        <v>-7548</v>
      </c>
      <c r="G209" s="47">
        <f t="shared" si="31"/>
        <v>1.9423999983700924E-3</v>
      </c>
      <c r="I209" s="47">
        <f t="shared" ref="I209:I245" si="32">G209</f>
        <v>1.9423999983700924E-3</v>
      </c>
      <c r="Q209" s="81">
        <f t="shared" si="24"/>
        <v>25001.061999999998</v>
      </c>
      <c r="R209" s="81"/>
      <c r="S209" s="47">
        <f t="shared" si="29"/>
        <v>1.9423999983700924E-3</v>
      </c>
      <c r="T209" s="82"/>
      <c r="AF209" s="47">
        <v>7</v>
      </c>
      <c r="AG209" s="47" t="s">
        <v>1326</v>
      </c>
      <c r="AJ209" s="47" t="s">
        <v>1328</v>
      </c>
    </row>
    <row r="210" spans="1:36" ht="12.95" customHeight="1" x14ac:dyDescent="0.2">
      <c r="A210" s="88" t="s">
        <v>1327</v>
      </c>
      <c r="B210" s="92"/>
      <c r="C210" s="93">
        <v>40035.533000000003</v>
      </c>
      <c r="D210" s="93"/>
      <c r="E210" s="47">
        <f t="shared" si="22"/>
        <v>-7519.0043527210755</v>
      </c>
      <c r="F210" s="47">
        <f t="shared" ref="F210:F273" si="33">ROUND(2*E210,0)/2</f>
        <v>-7519</v>
      </c>
      <c r="G210" s="47">
        <f t="shared" si="31"/>
        <v>-2.3978000026545487E-3</v>
      </c>
      <c r="I210" s="47">
        <f t="shared" si="32"/>
        <v>-2.3978000026545487E-3</v>
      </c>
      <c r="Q210" s="81">
        <f t="shared" si="24"/>
        <v>25017.033000000003</v>
      </c>
      <c r="R210" s="81"/>
      <c r="S210" s="47">
        <f t="shared" si="29"/>
        <v>-2.3978000026545487E-3</v>
      </c>
      <c r="T210" s="82"/>
      <c r="AF210" s="47">
        <v>8</v>
      </c>
      <c r="AG210" s="47" t="s">
        <v>1326</v>
      </c>
      <c r="AJ210" s="47" t="s">
        <v>1328</v>
      </c>
    </row>
    <row r="211" spans="1:36" ht="12.95" customHeight="1" x14ac:dyDescent="0.2">
      <c r="A211" s="88" t="s">
        <v>1327</v>
      </c>
      <c r="B211" s="92"/>
      <c r="C211" s="93">
        <v>40039.404000000002</v>
      </c>
      <c r="D211" s="93"/>
      <c r="E211" s="47">
        <f t="shared" si="22"/>
        <v>-7511.9773349177258</v>
      </c>
      <c r="F211" s="47">
        <f t="shared" si="33"/>
        <v>-7512</v>
      </c>
      <c r="G211" s="47">
        <f t="shared" si="31"/>
        <v>1.2485599996580277E-2</v>
      </c>
      <c r="I211" s="47">
        <f t="shared" si="32"/>
        <v>1.2485599996580277E-2</v>
      </c>
      <c r="Q211" s="81">
        <f t="shared" si="24"/>
        <v>25020.904000000002</v>
      </c>
      <c r="R211" s="81"/>
      <c r="S211" s="47">
        <f t="shared" si="29"/>
        <v>1.2485599996580277E-2</v>
      </c>
      <c r="T211" s="82"/>
      <c r="AF211" s="47">
        <v>7</v>
      </c>
      <c r="AG211" s="47" t="s">
        <v>1326</v>
      </c>
      <c r="AJ211" s="47" t="s">
        <v>1328</v>
      </c>
    </row>
    <row r="212" spans="1:36" ht="12.95" customHeight="1" x14ac:dyDescent="0.2">
      <c r="A212" s="88" t="s">
        <v>1327</v>
      </c>
      <c r="B212" s="92"/>
      <c r="C212" s="93">
        <v>40073.550999999999</v>
      </c>
      <c r="D212" s="93"/>
      <c r="E212" s="47">
        <f t="shared" si="22"/>
        <v>-7449.9903607686601</v>
      </c>
      <c r="F212" s="47">
        <f t="shared" si="33"/>
        <v>-7450</v>
      </c>
      <c r="G212" s="47">
        <f t="shared" si="31"/>
        <v>5.310000000463333E-3</v>
      </c>
      <c r="I212" s="47">
        <f t="shared" si="32"/>
        <v>5.310000000463333E-3</v>
      </c>
      <c r="Q212" s="81">
        <f t="shared" si="24"/>
        <v>25055.050999999999</v>
      </c>
      <c r="R212" s="81"/>
      <c r="S212" s="47">
        <f t="shared" si="29"/>
        <v>5.310000000463333E-3</v>
      </c>
      <c r="T212" s="82"/>
      <c r="AF212" s="47">
        <v>8</v>
      </c>
      <c r="AG212" s="47" t="s">
        <v>1326</v>
      </c>
      <c r="AJ212" s="47" t="s">
        <v>1328</v>
      </c>
    </row>
    <row r="213" spans="1:36" ht="12.95" customHeight="1" x14ac:dyDescent="0.2">
      <c r="A213" s="88" t="s">
        <v>1329</v>
      </c>
      <c r="B213" s="92"/>
      <c r="C213" s="93">
        <v>40088.423999999999</v>
      </c>
      <c r="D213" s="93"/>
      <c r="E213" s="47">
        <f t="shared" ref="E213:E276" si="34">(C213-C$7)/C$8</f>
        <v>-7422.9914365141403</v>
      </c>
      <c r="F213" s="47">
        <f t="shared" si="33"/>
        <v>-7423</v>
      </c>
      <c r="G213" s="47">
        <f t="shared" si="31"/>
        <v>4.7173999992082827E-3</v>
      </c>
      <c r="I213" s="47">
        <f t="shared" si="32"/>
        <v>4.7173999992082827E-3</v>
      </c>
      <c r="Q213" s="81">
        <f t="shared" ref="Q213:Q276" si="35">C213-15018.5</f>
        <v>25069.923999999999</v>
      </c>
      <c r="R213" s="81"/>
      <c r="S213" s="47">
        <f t="shared" si="29"/>
        <v>4.7173999992082827E-3</v>
      </c>
      <c r="T213" s="82"/>
      <c r="AF213" s="47">
        <v>9</v>
      </c>
      <c r="AG213" s="47" t="s">
        <v>1326</v>
      </c>
      <c r="AJ213" s="47" t="s">
        <v>1328</v>
      </c>
    </row>
    <row r="214" spans="1:36" ht="12.95" customHeight="1" x14ac:dyDescent="0.2">
      <c r="A214" s="88" t="s">
        <v>1329</v>
      </c>
      <c r="B214" s="92"/>
      <c r="C214" s="93">
        <v>40125.328999999998</v>
      </c>
      <c r="D214" s="93"/>
      <c r="E214" s="47">
        <f t="shared" si="34"/>
        <v>-7355.9978710187424</v>
      </c>
      <c r="F214" s="47">
        <f t="shared" si="33"/>
        <v>-7356</v>
      </c>
      <c r="G214" s="47">
        <f t="shared" si="31"/>
        <v>1.1727999954018742E-3</v>
      </c>
      <c r="I214" s="47">
        <f t="shared" si="32"/>
        <v>1.1727999954018742E-3</v>
      </c>
      <c r="Q214" s="81">
        <f t="shared" si="35"/>
        <v>25106.828999999998</v>
      </c>
      <c r="R214" s="81"/>
      <c r="S214" s="47">
        <f t="shared" si="29"/>
        <v>1.1727999954018742E-3</v>
      </c>
      <c r="T214" s="82"/>
      <c r="AF214" s="47">
        <v>11</v>
      </c>
      <c r="AG214" s="47" t="s">
        <v>1326</v>
      </c>
      <c r="AJ214" s="47" t="s">
        <v>1328</v>
      </c>
    </row>
    <row r="215" spans="1:36" ht="12.95" customHeight="1" x14ac:dyDescent="0.2">
      <c r="A215" s="88" t="s">
        <v>1330</v>
      </c>
      <c r="B215" s="92"/>
      <c r="C215" s="93">
        <v>40142.404000000002</v>
      </c>
      <c r="D215" s="93"/>
      <c r="E215" s="47">
        <f t="shared" si="34"/>
        <v>-7325.0016609974919</v>
      </c>
      <c r="F215" s="47">
        <f t="shared" si="33"/>
        <v>-7325</v>
      </c>
      <c r="G215" s="47">
        <f t="shared" si="31"/>
        <v>-9.1499999689403921E-4</v>
      </c>
      <c r="I215" s="47">
        <f t="shared" si="32"/>
        <v>-9.1499999689403921E-4</v>
      </c>
      <c r="Q215" s="81">
        <f t="shared" si="35"/>
        <v>25123.904000000002</v>
      </c>
      <c r="R215" s="81"/>
      <c r="S215" s="47">
        <f t="shared" si="29"/>
        <v>-9.1499999689403921E-4</v>
      </c>
      <c r="T215" s="82"/>
      <c r="AF215" s="47">
        <v>10</v>
      </c>
      <c r="AG215" s="47" t="s">
        <v>1326</v>
      </c>
      <c r="AJ215" s="47" t="s">
        <v>1328</v>
      </c>
    </row>
    <row r="216" spans="1:36" ht="12.95" customHeight="1" x14ac:dyDescent="0.2">
      <c r="A216" s="88" t="s">
        <v>1330</v>
      </c>
      <c r="B216" s="92"/>
      <c r="C216" s="93">
        <v>40147.357000000004</v>
      </c>
      <c r="D216" s="93"/>
      <c r="E216" s="47">
        <f t="shared" si="34"/>
        <v>-7316.0104909690726</v>
      </c>
      <c r="F216" s="47">
        <f t="shared" si="33"/>
        <v>-7316</v>
      </c>
      <c r="G216" s="47">
        <f t="shared" si="31"/>
        <v>-5.7792000006884336E-3</v>
      </c>
      <c r="I216" s="47">
        <f t="shared" si="32"/>
        <v>-5.7792000006884336E-3</v>
      </c>
      <c r="Q216" s="81">
        <f t="shared" si="35"/>
        <v>25128.857000000004</v>
      </c>
      <c r="R216" s="81"/>
      <c r="S216" s="47">
        <f t="shared" si="29"/>
        <v>-5.7792000006884336E-3</v>
      </c>
      <c r="T216" s="82"/>
      <c r="AF216" s="47">
        <v>11</v>
      </c>
      <c r="AG216" s="47" t="s">
        <v>1326</v>
      </c>
      <c r="AJ216" s="47" t="s">
        <v>1328</v>
      </c>
    </row>
    <row r="217" spans="1:36" ht="12.95" customHeight="1" x14ac:dyDescent="0.2">
      <c r="A217" s="88" t="s">
        <v>1330</v>
      </c>
      <c r="B217" s="92"/>
      <c r="C217" s="93">
        <v>40157.290999999997</v>
      </c>
      <c r="D217" s="93"/>
      <c r="E217" s="47">
        <f t="shared" si="34"/>
        <v>-7297.977322573709</v>
      </c>
      <c r="F217" s="47">
        <f t="shared" si="33"/>
        <v>-7298</v>
      </c>
      <c r="G217" s="47">
        <f t="shared" si="31"/>
        <v>1.2492399997427128E-2</v>
      </c>
      <c r="I217" s="47">
        <f t="shared" si="32"/>
        <v>1.2492399997427128E-2</v>
      </c>
      <c r="Q217" s="81">
        <f t="shared" si="35"/>
        <v>25138.790999999997</v>
      </c>
      <c r="R217" s="81"/>
      <c r="S217" s="47">
        <f t="shared" si="29"/>
        <v>1.2492399997427128E-2</v>
      </c>
      <c r="T217" s="82"/>
      <c r="AF217" s="47">
        <v>10</v>
      </c>
      <c r="AG217" s="47" t="s">
        <v>1326</v>
      </c>
      <c r="AJ217" s="47" t="s">
        <v>1328</v>
      </c>
    </row>
    <row r="218" spans="1:36" ht="12.95" customHeight="1" x14ac:dyDescent="0.2">
      <c r="A218" s="88" t="s">
        <v>1331</v>
      </c>
      <c r="B218" s="92"/>
      <c r="C218" s="93">
        <v>40321.432999999997</v>
      </c>
      <c r="D218" s="93"/>
      <c r="E218" s="47">
        <f t="shared" si="34"/>
        <v>-7000.0107102570591</v>
      </c>
      <c r="F218" s="47">
        <f t="shared" si="33"/>
        <v>-7000</v>
      </c>
      <c r="G218" s="47">
        <f t="shared" si="31"/>
        <v>-5.9000000037485734E-3</v>
      </c>
      <c r="I218" s="47">
        <f t="shared" si="32"/>
        <v>-5.9000000037485734E-3</v>
      </c>
      <c r="Q218" s="81">
        <f t="shared" si="35"/>
        <v>25302.932999999997</v>
      </c>
      <c r="R218" s="81"/>
      <c r="S218" s="47">
        <f t="shared" si="29"/>
        <v>-5.9000000037485734E-3</v>
      </c>
      <c r="T218" s="82"/>
      <c r="AF218" s="47">
        <v>10</v>
      </c>
      <c r="AG218" s="47" t="s">
        <v>1326</v>
      </c>
      <c r="AJ218" s="47" t="s">
        <v>1328</v>
      </c>
    </row>
    <row r="219" spans="1:36" ht="12.95" customHeight="1" x14ac:dyDescent="0.2">
      <c r="A219" s="88" t="s">
        <v>1331</v>
      </c>
      <c r="B219" s="92"/>
      <c r="C219" s="93">
        <v>40344.571000000004</v>
      </c>
      <c r="D219" s="93"/>
      <c r="E219" s="47">
        <f t="shared" si="34"/>
        <v>-6958.0083496437819</v>
      </c>
      <c r="F219" s="47">
        <f t="shared" si="33"/>
        <v>-6958</v>
      </c>
      <c r="G219" s="47">
        <f t="shared" si="31"/>
        <v>-4.5995999971637502E-3</v>
      </c>
      <c r="I219" s="47">
        <f t="shared" si="32"/>
        <v>-4.5995999971637502E-3</v>
      </c>
      <c r="Q219" s="81">
        <f t="shared" si="35"/>
        <v>25326.071000000004</v>
      </c>
      <c r="R219" s="81"/>
      <c r="S219" s="47">
        <f t="shared" si="29"/>
        <v>-4.5995999971637502E-3</v>
      </c>
      <c r="T219" s="82"/>
      <c r="AF219" s="47">
        <v>9</v>
      </c>
      <c r="AG219" s="47" t="s">
        <v>1326</v>
      </c>
      <c r="AJ219" s="47" t="s">
        <v>1328</v>
      </c>
    </row>
    <row r="220" spans="1:36" ht="12.95" customHeight="1" x14ac:dyDescent="0.2">
      <c r="A220" s="88" t="s">
        <v>1331</v>
      </c>
      <c r="B220" s="92"/>
      <c r="C220" s="93">
        <v>40353.389000000003</v>
      </c>
      <c r="D220" s="93"/>
      <c r="E220" s="47">
        <f t="shared" si="34"/>
        <v>-6942.0010535988449</v>
      </c>
      <c r="F220" s="47">
        <f t="shared" si="33"/>
        <v>-6942</v>
      </c>
      <c r="G220" s="47">
        <f t="shared" si="31"/>
        <v>-5.8040000294568017E-4</v>
      </c>
      <c r="I220" s="47">
        <f t="shared" si="32"/>
        <v>-5.8040000294568017E-4</v>
      </c>
      <c r="Q220" s="81">
        <f t="shared" si="35"/>
        <v>25334.889000000003</v>
      </c>
      <c r="R220" s="81"/>
      <c r="S220" s="47">
        <f t="shared" si="29"/>
        <v>-5.8040000294568017E-4</v>
      </c>
      <c r="T220" s="82"/>
      <c r="AF220" s="47">
        <v>10</v>
      </c>
      <c r="AG220" s="47" t="s">
        <v>1326</v>
      </c>
      <c r="AJ220" s="47" t="s">
        <v>1328</v>
      </c>
    </row>
    <row r="221" spans="1:36" ht="12.95" customHeight="1" x14ac:dyDescent="0.2">
      <c r="A221" s="88" t="s">
        <v>1331</v>
      </c>
      <c r="B221" s="92"/>
      <c r="C221" s="93">
        <v>40354.49</v>
      </c>
      <c r="D221" s="93"/>
      <c r="E221" s="47">
        <f t="shared" si="34"/>
        <v>-6940.0024107154932</v>
      </c>
      <c r="F221" s="47">
        <f t="shared" si="33"/>
        <v>-6940</v>
      </c>
      <c r="G221" s="47">
        <f t="shared" si="31"/>
        <v>-1.3280000057420693E-3</v>
      </c>
      <c r="I221" s="47">
        <f t="shared" si="32"/>
        <v>-1.3280000057420693E-3</v>
      </c>
      <c r="Q221" s="81">
        <f t="shared" si="35"/>
        <v>25335.989999999998</v>
      </c>
      <c r="R221" s="81"/>
      <c r="S221" s="47">
        <f t="shared" si="29"/>
        <v>-1.3280000057420693E-3</v>
      </c>
      <c r="T221" s="82"/>
      <c r="AF221" s="47">
        <v>7</v>
      </c>
      <c r="AG221" s="47" t="s">
        <v>1326</v>
      </c>
      <c r="AJ221" s="47" t="s">
        <v>1328</v>
      </c>
    </row>
    <row r="222" spans="1:36" ht="12.95" customHeight="1" x14ac:dyDescent="0.2">
      <c r="A222" s="85" t="s">
        <v>2071</v>
      </c>
      <c r="B222" s="86" t="s">
        <v>1475</v>
      </c>
      <c r="C222" s="87">
        <v>40418.39</v>
      </c>
      <c r="D222" s="87" t="s">
        <v>1546</v>
      </c>
      <c r="E222" s="88">
        <f t="shared" si="34"/>
        <v>-6824.0048809727441</v>
      </c>
      <c r="F222" s="47">
        <f t="shared" si="33"/>
        <v>-6824</v>
      </c>
      <c r="G222" s="47">
        <f t="shared" si="31"/>
        <v>-2.6887999993050471E-3</v>
      </c>
      <c r="I222" s="47">
        <f t="shared" si="32"/>
        <v>-2.6887999993050471E-3</v>
      </c>
      <c r="O222" s="47">
        <f t="shared" ref="O222:P224" ca="1" si="36">+C$11+C$12*$F222</f>
        <v>7.5506708117409546E-2</v>
      </c>
      <c r="P222" s="47">
        <f t="shared" si="36"/>
        <v>0</v>
      </c>
      <c r="Q222" s="81">
        <f t="shared" si="35"/>
        <v>25399.89</v>
      </c>
      <c r="R222" s="81"/>
      <c r="S222" s="47">
        <f t="shared" si="29"/>
        <v>-2.6887999993050471E-3</v>
      </c>
      <c r="T222" s="82"/>
      <c r="U222" s="89"/>
    </row>
    <row r="223" spans="1:36" ht="12.95" customHeight="1" x14ac:dyDescent="0.2">
      <c r="A223" s="85" t="s">
        <v>2071</v>
      </c>
      <c r="B223" s="86" t="s">
        <v>1475</v>
      </c>
      <c r="C223" s="87">
        <v>40418.392</v>
      </c>
      <c r="D223" s="87" t="s">
        <v>1546</v>
      </c>
      <c r="E223" s="88">
        <f t="shared" si="34"/>
        <v>-6824.0012503771331</v>
      </c>
      <c r="F223" s="47">
        <f t="shared" si="33"/>
        <v>-6824</v>
      </c>
      <c r="G223" s="47">
        <f t="shared" si="31"/>
        <v>-6.8879999889759347E-4</v>
      </c>
      <c r="I223" s="47">
        <f t="shared" si="32"/>
        <v>-6.8879999889759347E-4</v>
      </c>
      <c r="O223" s="47">
        <f t="shared" ca="1" si="36"/>
        <v>7.5506708117409546E-2</v>
      </c>
      <c r="P223" s="47">
        <f t="shared" si="36"/>
        <v>0</v>
      </c>
      <c r="Q223" s="81">
        <f t="shared" si="35"/>
        <v>25399.892</v>
      </c>
      <c r="R223" s="81"/>
      <c r="S223" s="47">
        <f t="shared" si="29"/>
        <v>-6.8879999889759347E-4</v>
      </c>
      <c r="T223" s="82"/>
      <c r="U223" s="89"/>
    </row>
    <row r="224" spans="1:36" ht="12.95" customHeight="1" x14ac:dyDescent="0.2">
      <c r="A224" s="85" t="s">
        <v>2071</v>
      </c>
      <c r="B224" s="86" t="s">
        <v>1475</v>
      </c>
      <c r="C224" s="87">
        <v>40418.394</v>
      </c>
      <c r="D224" s="87" t="s">
        <v>1546</v>
      </c>
      <c r="E224" s="88">
        <f t="shared" si="34"/>
        <v>-6823.9976197815222</v>
      </c>
      <c r="F224" s="47">
        <f t="shared" si="33"/>
        <v>-6824</v>
      </c>
      <c r="G224" s="47">
        <f t="shared" si="31"/>
        <v>1.3112000015098602E-3</v>
      </c>
      <c r="I224" s="47">
        <f t="shared" si="32"/>
        <v>1.3112000015098602E-3</v>
      </c>
      <c r="O224" s="47">
        <f t="shared" ca="1" si="36"/>
        <v>7.5506708117409546E-2</v>
      </c>
      <c r="P224" s="47">
        <f t="shared" si="36"/>
        <v>0</v>
      </c>
      <c r="Q224" s="81">
        <f t="shared" si="35"/>
        <v>25399.894</v>
      </c>
      <c r="R224" s="81"/>
      <c r="S224" s="47">
        <f t="shared" si="29"/>
        <v>1.3112000015098602E-3</v>
      </c>
      <c r="T224" s="82"/>
      <c r="U224" s="89"/>
    </row>
    <row r="225" spans="1:36" ht="12.95" customHeight="1" x14ac:dyDescent="0.2">
      <c r="A225" s="88" t="s">
        <v>1332</v>
      </c>
      <c r="B225" s="92"/>
      <c r="C225" s="93">
        <v>40711.451999999997</v>
      </c>
      <c r="D225" s="93"/>
      <c r="E225" s="47">
        <f t="shared" si="34"/>
        <v>-6292.0100756289457</v>
      </c>
      <c r="F225" s="47">
        <f t="shared" si="33"/>
        <v>-6292</v>
      </c>
      <c r="G225" s="47">
        <f t="shared" si="31"/>
        <v>-5.550400004722178E-3</v>
      </c>
      <c r="I225" s="47">
        <f t="shared" si="32"/>
        <v>-5.550400004722178E-3</v>
      </c>
      <c r="Q225" s="81">
        <f t="shared" si="35"/>
        <v>25692.951999999997</v>
      </c>
      <c r="R225" s="81"/>
      <c r="S225" s="47">
        <f t="shared" si="29"/>
        <v>-5.550400004722178E-3</v>
      </c>
      <c r="T225" s="82"/>
      <c r="AF225" s="47">
        <v>8</v>
      </c>
      <c r="AG225" s="47" t="s">
        <v>1326</v>
      </c>
      <c r="AJ225" s="47" t="s">
        <v>1328</v>
      </c>
    </row>
    <row r="226" spans="1:36" ht="12.95" customHeight="1" x14ac:dyDescent="0.2">
      <c r="A226" s="88" t="s">
        <v>1332</v>
      </c>
      <c r="B226" s="92"/>
      <c r="C226" s="93">
        <v>40733.487000000001</v>
      </c>
      <c r="D226" s="93"/>
      <c r="E226" s="47">
        <f t="shared" si="34"/>
        <v>-6252.0099884946449</v>
      </c>
      <c r="F226" s="47">
        <f t="shared" si="33"/>
        <v>-6252</v>
      </c>
      <c r="G226" s="47">
        <f t="shared" si="31"/>
        <v>-5.5024000030243769E-3</v>
      </c>
      <c r="I226" s="47">
        <f t="shared" si="32"/>
        <v>-5.5024000030243769E-3</v>
      </c>
      <c r="Q226" s="81">
        <f t="shared" si="35"/>
        <v>25714.987000000001</v>
      </c>
      <c r="R226" s="81"/>
      <c r="S226" s="47">
        <f t="shared" si="29"/>
        <v>-5.5024000030243769E-3</v>
      </c>
      <c r="T226" s="82"/>
      <c r="AF226" s="47">
        <v>6</v>
      </c>
      <c r="AG226" s="47" t="s">
        <v>1326</v>
      </c>
      <c r="AJ226" s="47" t="s">
        <v>1328</v>
      </c>
    </row>
    <row r="227" spans="1:36" ht="12.95" customHeight="1" x14ac:dyDescent="0.2">
      <c r="A227" s="88" t="s">
        <v>1333</v>
      </c>
      <c r="B227" s="92"/>
      <c r="C227" s="93">
        <v>40759.385999999999</v>
      </c>
      <c r="D227" s="93"/>
      <c r="E227" s="47">
        <f t="shared" si="34"/>
        <v>-6204.995590641638</v>
      </c>
      <c r="F227" s="47">
        <f t="shared" si="33"/>
        <v>-6205</v>
      </c>
      <c r="G227" s="47">
        <f t="shared" si="31"/>
        <v>2.428999992844183E-3</v>
      </c>
      <c r="I227" s="47">
        <f t="shared" si="32"/>
        <v>2.428999992844183E-3</v>
      </c>
      <c r="Q227" s="81">
        <f t="shared" si="35"/>
        <v>25740.885999999999</v>
      </c>
      <c r="R227" s="81"/>
      <c r="S227" s="47">
        <f t="shared" si="29"/>
        <v>2.428999992844183E-3</v>
      </c>
      <c r="T227" s="82"/>
      <c r="AF227" s="47">
        <v>6</v>
      </c>
      <c r="AG227" s="47" t="s">
        <v>1326</v>
      </c>
      <c r="AJ227" s="47" t="s">
        <v>1328</v>
      </c>
    </row>
    <row r="228" spans="1:36" ht="12.95" customHeight="1" x14ac:dyDescent="0.2">
      <c r="A228" s="85" t="s">
        <v>2136</v>
      </c>
      <c r="B228" s="86" t="s">
        <v>1475</v>
      </c>
      <c r="C228" s="87">
        <v>40765.453999999998</v>
      </c>
      <c r="D228" s="87" t="s">
        <v>1546</v>
      </c>
      <c r="E228" s="88">
        <f t="shared" si="34"/>
        <v>-6193.9803635605913</v>
      </c>
      <c r="F228" s="47">
        <f t="shared" si="33"/>
        <v>-6194</v>
      </c>
      <c r="G228" s="47">
        <f t="shared" si="31"/>
        <v>1.0817199996381532E-2</v>
      </c>
      <c r="I228" s="47">
        <f t="shared" si="32"/>
        <v>1.0817199996381532E-2</v>
      </c>
      <c r="O228" s="47">
        <f ca="1">+C$11+C$12*$F228</f>
        <v>7.5364562050283856E-2</v>
      </c>
      <c r="P228" s="47">
        <f>+D$11+D$12*$F228</f>
        <v>0</v>
      </c>
      <c r="Q228" s="81">
        <f t="shared" si="35"/>
        <v>25746.953999999998</v>
      </c>
      <c r="R228" s="81"/>
      <c r="S228" s="47">
        <f t="shared" si="29"/>
        <v>1.0817199996381532E-2</v>
      </c>
      <c r="T228" s="82"/>
      <c r="U228" s="89"/>
    </row>
    <row r="229" spans="1:36" ht="12.95" customHeight="1" x14ac:dyDescent="0.2">
      <c r="A229" s="85" t="s">
        <v>2136</v>
      </c>
      <c r="B229" s="86" t="s">
        <v>1475</v>
      </c>
      <c r="C229" s="87">
        <v>40776.47</v>
      </c>
      <c r="D229" s="87" t="s">
        <v>1546</v>
      </c>
      <c r="E229" s="88">
        <f t="shared" si="34"/>
        <v>-6173.9830429401454</v>
      </c>
      <c r="F229" s="47">
        <f t="shared" si="33"/>
        <v>-6174</v>
      </c>
      <c r="G229" s="47">
        <f t="shared" si="31"/>
        <v>9.3411999987438321E-3</v>
      </c>
      <c r="I229" s="47">
        <f t="shared" si="32"/>
        <v>9.3411999987438321E-3</v>
      </c>
      <c r="O229" s="47">
        <f ca="1">+C$11+C$12*$F229</f>
        <v>7.5360049476724311E-2</v>
      </c>
      <c r="P229" s="47">
        <f>+D$11+D$12*$F229</f>
        <v>0</v>
      </c>
      <c r="Q229" s="81">
        <f t="shared" si="35"/>
        <v>25757.97</v>
      </c>
      <c r="R229" s="81"/>
      <c r="S229" s="47">
        <f t="shared" si="29"/>
        <v>9.3411999987438321E-3</v>
      </c>
      <c r="T229" s="82"/>
      <c r="U229" s="89"/>
    </row>
    <row r="230" spans="1:36" ht="12.95" customHeight="1" x14ac:dyDescent="0.2">
      <c r="A230" s="88" t="s">
        <v>1333</v>
      </c>
      <c r="B230" s="92"/>
      <c r="C230" s="93">
        <v>40803.462</v>
      </c>
      <c r="D230" s="93"/>
      <c r="E230" s="47">
        <f t="shared" si="34"/>
        <v>-6124.984524586217</v>
      </c>
      <c r="F230" s="47">
        <f t="shared" si="33"/>
        <v>-6125</v>
      </c>
      <c r="G230" s="47">
        <f t="shared" si="31"/>
        <v>8.524999997462146E-3</v>
      </c>
      <c r="I230" s="47">
        <f t="shared" si="32"/>
        <v>8.524999997462146E-3</v>
      </c>
      <c r="Q230" s="81">
        <f t="shared" si="35"/>
        <v>25784.962</v>
      </c>
      <c r="R230" s="81"/>
      <c r="S230" s="47">
        <f t="shared" si="29"/>
        <v>8.524999997462146E-3</v>
      </c>
      <c r="T230" s="82"/>
      <c r="AF230" s="47">
        <v>8</v>
      </c>
      <c r="AG230" s="47" t="s">
        <v>1326</v>
      </c>
      <c r="AJ230" s="47" t="s">
        <v>1328</v>
      </c>
    </row>
    <row r="231" spans="1:36" ht="12.95" customHeight="1" x14ac:dyDescent="0.2">
      <c r="A231" s="88" t="s">
        <v>1334</v>
      </c>
      <c r="B231" s="92"/>
      <c r="C231" s="93">
        <v>41139.476000000002</v>
      </c>
      <c r="D231" s="93"/>
      <c r="E231" s="47">
        <f t="shared" si="34"/>
        <v>-5515.0190479198682</v>
      </c>
      <c r="F231" s="47">
        <f t="shared" si="33"/>
        <v>-5515</v>
      </c>
      <c r="G231" s="47">
        <f t="shared" si="31"/>
        <v>-1.0493000001588371E-2</v>
      </c>
      <c r="I231" s="47">
        <f t="shared" si="32"/>
        <v>-1.0493000001588371E-2</v>
      </c>
      <c r="Q231" s="81">
        <f t="shared" si="35"/>
        <v>26120.976000000002</v>
      </c>
      <c r="R231" s="81"/>
      <c r="S231" s="47">
        <f t="shared" si="29"/>
        <v>-1.0493000001588371E-2</v>
      </c>
      <c r="T231" s="82"/>
      <c r="AF231" s="47">
        <v>7</v>
      </c>
      <c r="AG231" s="47" t="s">
        <v>1326</v>
      </c>
      <c r="AJ231" s="47" t="s">
        <v>1328</v>
      </c>
    </row>
    <row r="232" spans="1:36" ht="12.95" customHeight="1" x14ac:dyDescent="0.2">
      <c r="A232" s="85" t="s">
        <v>2147</v>
      </c>
      <c r="B232" s="86" t="s">
        <v>1475</v>
      </c>
      <c r="C232" s="87">
        <v>41157.118999999999</v>
      </c>
      <c r="D232" s="87" t="s">
        <v>1546</v>
      </c>
      <c r="E232" s="88">
        <f t="shared" si="34"/>
        <v>-5482.9917487453631</v>
      </c>
      <c r="F232" s="47">
        <f t="shared" si="33"/>
        <v>-5483</v>
      </c>
      <c r="G232" s="47">
        <f t="shared" si="31"/>
        <v>4.5453999991877936E-3</v>
      </c>
      <c r="I232" s="47">
        <f t="shared" si="32"/>
        <v>4.5453999991877936E-3</v>
      </c>
      <c r="O232" s="47">
        <f t="shared" ref="O232:P239" ca="1" si="37">+C$11+C$12*$F232</f>
        <v>7.5204140060242008E-2</v>
      </c>
      <c r="P232" s="47">
        <f t="shared" si="37"/>
        <v>0</v>
      </c>
      <c r="Q232" s="81">
        <f t="shared" si="35"/>
        <v>26138.618999999999</v>
      </c>
      <c r="R232" s="81"/>
      <c r="S232" s="47">
        <f t="shared" si="29"/>
        <v>4.5453999991877936E-3</v>
      </c>
      <c r="T232" s="82"/>
      <c r="U232" s="89"/>
    </row>
    <row r="233" spans="1:36" ht="12.95" customHeight="1" x14ac:dyDescent="0.2">
      <c r="A233" s="85" t="s">
        <v>2147</v>
      </c>
      <c r="B233" s="86" t="s">
        <v>1475</v>
      </c>
      <c r="C233" s="87">
        <v>41157.124000000003</v>
      </c>
      <c r="D233" s="87" t="s">
        <v>1546</v>
      </c>
      <c r="E233" s="88">
        <f t="shared" si="34"/>
        <v>-5482.9826722563294</v>
      </c>
      <c r="F233" s="47">
        <f t="shared" si="33"/>
        <v>-5483</v>
      </c>
      <c r="G233" s="47">
        <f t="shared" si="31"/>
        <v>9.5454000038444065E-3</v>
      </c>
      <c r="I233" s="47">
        <f t="shared" si="32"/>
        <v>9.5454000038444065E-3</v>
      </c>
      <c r="O233" s="47">
        <f t="shared" ca="1" si="37"/>
        <v>7.5204140060242008E-2</v>
      </c>
      <c r="P233" s="47">
        <f t="shared" si="37"/>
        <v>0</v>
      </c>
      <c r="Q233" s="81">
        <f t="shared" si="35"/>
        <v>26138.624000000003</v>
      </c>
      <c r="R233" s="81"/>
      <c r="S233" s="47">
        <f t="shared" si="29"/>
        <v>9.5454000038444065E-3</v>
      </c>
      <c r="T233" s="82"/>
      <c r="U233" s="89"/>
    </row>
    <row r="234" spans="1:36" ht="12.95" customHeight="1" x14ac:dyDescent="0.2">
      <c r="A234" s="85" t="s">
        <v>2147</v>
      </c>
      <c r="B234" s="86" t="s">
        <v>1475</v>
      </c>
      <c r="C234" s="87">
        <v>41157.124000000003</v>
      </c>
      <c r="D234" s="87" t="s">
        <v>1546</v>
      </c>
      <c r="E234" s="88">
        <f t="shared" si="34"/>
        <v>-5482.9826722563294</v>
      </c>
      <c r="F234" s="47">
        <f t="shared" si="33"/>
        <v>-5483</v>
      </c>
      <c r="G234" s="47">
        <f t="shared" si="31"/>
        <v>9.5454000038444065E-3</v>
      </c>
      <c r="I234" s="47">
        <f t="shared" si="32"/>
        <v>9.5454000038444065E-3</v>
      </c>
      <c r="O234" s="47">
        <f t="shared" ca="1" si="37"/>
        <v>7.5204140060242008E-2</v>
      </c>
      <c r="P234" s="47">
        <f t="shared" si="37"/>
        <v>0</v>
      </c>
      <c r="Q234" s="81">
        <f t="shared" si="35"/>
        <v>26138.624000000003</v>
      </c>
      <c r="R234" s="81"/>
      <c r="S234" s="47">
        <f t="shared" si="29"/>
        <v>9.5454000038444065E-3</v>
      </c>
      <c r="T234" s="82"/>
      <c r="U234" s="89"/>
    </row>
    <row r="235" spans="1:36" ht="12.95" customHeight="1" x14ac:dyDescent="0.2">
      <c r="A235" s="85" t="s">
        <v>2147</v>
      </c>
      <c r="B235" s="86" t="s">
        <v>1475</v>
      </c>
      <c r="C235" s="87">
        <v>41157.125</v>
      </c>
      <c r="D235" s="87" t="s">
        <v>1546</v>
      </c>
      <c r="E235" s="88">
        <f t="shared" si="34"/>
        <v>-5482.9808569585311</v>
      </c>
      <c r="F235" s="47">
        <f t="shared" si="33"/>
        <v>-5483</v>
      </c>
      <c r="G235" s="47">
        <f t="shared" si="31"/>
        <v>1.0545400000410154E-2</v>
      </c>
      <c r="I235" s="47">
        <f t="shared" si="32"/>
        <v>1.0545400000410154E-2</v>
      </c>
      <c r="O235" s="47">
        <f t="shared" ca="1" si="37"/>
        <v>7.5204140060242008E-2</v>
      </c>
      <c r="P235" s="47">
        <f t="shared" si="37"/>
        <v>0</v>
      </c>
      <c r="Q235" s="81">
        <f t="shared" si="35"/>
        <v>26138.625</v>
      </c>
      <c r="R235" s="81"/>
      <c r="S235" s="47">
        <f t="shared" si="29"/>
        <v>1.0545400000410154E-2</v>
      </c>
      <c r="T235" s="82"/>
      <c r="U235" s="89"/>
    </row>
    <row r="236" spans="1:36" ht="12.95" customHeight="1" x14ac:dyDescent="0.2">
      <c r="A236" s="85" t="s">
        <v>2147</v>
      </c>
      <c r="B236" s="86" t="s">
        <v>1475</v>
      </c>
      <c r="C236" s="87">
        <v>41157.127</v>
      </c>
      <c r="D236" s="87" t="s">
        <v>1546</v>
      </c>
      <c r="E236" s="88">
        <f t="shared" si="34"/>
        <v>-5482.9772263629202</v>
      </c>
      <c r="F236" s="47">
        <f t="shared" si="33"/>
        <v>-5483</v>
      </c>
      <c r="G236" s="47">
        <f t="shared" si="31"/>
        <v>1.2545400000817608E-2</v>
      </c>
      <c r="I236" s="47">
        <f t="shared" si="32"/>
        <v>1.2545400000817608E-2</v>
      </c>
      <c r="O236" s="47">
        <f t="shared" ca="1" si="37"/>
        <v>7.5204140060242008E-2</v>
      </c>
      <c r="P236" s="47">
        <f t="shared" si="37"/>
        <v>0</v>
      </c>
      <c r="Q236" s="81">
        <f t="shared" si="35"/>
        <v>26138.627</v>
      </c>
      <c r="R236" s="81"/>
      <c r="S236" s="47">
        <f t="shared" si="29"/>
        <v>1.2545400000817608E-2</v>
      </c>
      <c r="T236" s="82"/>
      <c r="U236" s="89"/>
    </row>
    <row r="237" spans="1:36" ht="12.95" customHeight="1" x14ac:dyDescent="0.2">
      <c r="A237" s="85" t="s">
        <v>2147</v>
      </c>
      <c r="B237" s="86" t="s">
        <v>1475</v>
      </c>
      <c r="C237" s="87">
        <v>41157.127999999997</v>
      </c>
      <c r="D237" s="87" t="s">
        <v>1546</v>
      </c>
      <c r="E237" s="88">
        <f t="shared" si="34"/>
        <v>-5482.9754110651211</v>
      </c>
      <c r="F237" s="47">
        <f t="shared" si="33"/>
        <v>-5483</v>
      </c>
      <c r="G237" s="47">
        <f t="shared" si="31"/>
        <v>1.3545399997383356E-2</v>
      </c>
      <c r="I237" s="47">
        <f t="shared" si="32"/>
        <v>1.3545399997383356E-2</v>
      </c>
      <c r="O237" s="47">
        <f t="shared" ca="1" si="37"/>
        <v>7.5204140060242008E-2</v>
      </c>
      <c r="P237" s="47">
        <f t="shared" si="37"/>
        <v>0</v>
      </c>
      <c r="Q237" s="81">
        <f t="shared" si="35"/>
        <v>26138.627999999997</v>
      </c>
      <c r="R237" s="81"/>
      <c r="S237" s="47">
        <f t="shared" si="29"/>
        <v>1.3545399997383356E-2</v>
      </c>
      <c r="T237" s="82"/>
      <c r="U237" s="89"/>
    </row>
    <row r="238" spans="1:36" ht="12.95" customHeight="1" x14ac:dyDescent="0.2">
      <c r="A238" s="85" t="s">
        <v>2147</v>
      </c>
      <c r="B238" s="86" t="s">
        <v>1475</v>
      </c>
      <c r="C238" s="87">
        <v>41157.127999999997</v>
      </c>
      <c r="D238" s="87" t="s">
        <v>1546</v>
      </c>
      <c r="E238" s="88">
        <f t="shared" si="34"/>
        <v>-5482.9754110651211</v>
      </c>
      <c r="F238" s="47">
        <f t="shared" si="33"/>
        <v>-5483</v>
      </c>
      <c r="G238" s="47">
        <f t="shared" si="31"/>
        <v>1.3545399997383356E-2</v>
      </c>
      <c r="I238" s="47">
        <f t="shared" si="32"/>
        <v>1.3545399997383356E-2</v>
      </c>
      <c r="O238" s="47">
        <f t="shared" ca="1" si="37"/>
        <v>7.5204140060242008E-2</v>
      </c>
      <c r="P238" s="47">
        <f t="shared" si="37"/>
        <v>0</v>
      </c>
      <c r="Q238" s="81">
        <f t="shared" si="35"/>
        <v>26138.627999999997</v>
      </c>
      <c r="R238" s="81"/>
      <c r="S238" s="47">
        <f t="shared" si="29"/>
        <v>1.3545399997383356E-2</v>
      </c>
      <c r="T238" s="82"/>
      <c r="U238" s="89"/>
    </row>
    <row r="239" spans="1:36" ht="12.95" customHeight="1" x14ac:dyDescent="0.2">
      <c r="A239" s="85" t="s">
        <v>2147</v>
      </c>
      <c r="B239" s="86" t="s">
        <v>1475</v>
      </c>
      <c r="C239" s="87">
        <v>41157.129000000001</v>
      </c>
      <c r="D239" s="87" t="s">
        <v>1546</v>
      </c>
      <c r="E239" s="88">
        <f t="shared" si="34"/>
        <v>-5482.9735957673092</v>
      </c>
      <c r="F239" s="47">
        <f t="shared" si="33"/>
        <v>-5483</v>
      </c>
      <c r="G239" s="47">
        <f t="shared" ref="G239:G270" si="38">C239-(C$7+F239*C$8)</f>
        <v>1.4545400001225062E-2</v>
      </c>
      <c r="I239" s="47">
        <f t="shared" si="32"/>
        <v>1.4545400001225062E-2</v>
      </c>
      <c r="O239" s="47">
        <f t="shared" ca="1" si="37"/>
        <v>7.5204140060242008E-2</v>
      </c>
      <c r="P239" s="47">
        <f t="shared" si="37"/>
        <v>0</v>
      </c>
      <c r="Q239" s="81">
        <f t="shared" si="35"/>
        <v>26138.629000000001</v>
      </c>
      <c r="R239" s="81"/>
      <c r="S239" s="47">
        <f t="shared" si="29"/>
        <v>1.4545400001225062E-2</v>
      </c>
      <c r="T239" s="82"/>
      <c r="U239" s="89"/>
    </row>
    <row r="240" spans="1:36" ht="12.95" customHeight="1" x14ac:dyDescent="0.2">
      <c r="A240" s="88" t="s">
        <v>1334</v>
      </c>
      <c r="B240" s="92"/>
      <c r="C240" s="93">
        <v>41165.373</v>
      </c>
      <c r="D240" s="93"/>
      <c r="E240" s="47">
        <f t="shared" si="34"/>
        <v>-5468.0082806624723</v>
      </c>
      <c r="F240" s="47">
        <f t="shared" si="33"/>
        <v>-5468</v>
      </c>
      <c r="G240" s="47">
        <f t="shared" si="38"/>
        <v>-4.5616000061272644E-3</v>
      </c>
      <c r="I240" s="47">
        <f t="shared" si="32"/>
        <v>-4.5616000061272644E-3</v>
      </c>
      <c r="Q240" s="81">
        <f t="shared" si="35"/>
        <v>26146.873</v>
      </c>
      <c r="R240" s="81"/>
      <c r="S240" s="47">
        <f t="shared" si="29"/>
        <v>-4.5616000061272644E-3</v>
      </c>
      <c r="T240" s="82"/>
      <c r="AF240" s="47">
        <v>8</v>
      </c>
      <c r="AG240" s="47" t="s">
        <v>1326</v>
      </c>
      <c r="AJ240" s="47" t="s">
        <v>1328</v>
      </c>
    </row>
    <row r="241" spans="1:36" ht="12.95" customHeight="1" x14ac:dyDescent="0.2">
      <c r="A241" s="88" t="s">
        <v>1334</v>
      </c>
      <c r="B241" s="92"/>
      <c r="C241" s="93">
        <v>41176.394</v>
      </c>
      <c r="D241" s="93"/>
      <c r="E241" s="47">
        <f t="shared" si="34"/>
        <v>-5448.0018835530063</v>
      </c>
      <c r="F241" s="47">
        <f t="shared" si="33"/>
        <v>-5448</v>
      </c>
      <c r="G241" s="47">
        <f t="shared" si="38"/>
        <v>-1.0375999991083518E-3</v>
      </c>
      <c r="I241" s="47">
        <f t="shared" si="32"/>
        <v>-1.0375999991083518E-3</v>
      </c>
      <c r="Q241" s="81">
        <f t="shared" si="35"/>
        <v>26157.894</v>
      </c>
      <c r="R241" s="81"/>
      <c r="S241" s="47">
        <f t="shared" si="29"/>
        <v>-1.0375999991083518E-3</v>
      </c>
      <c r="T241" s="82"/>
      <c r="AF241" s="47">
        <v>6</v>
      </c>
      <c r="AG241" s="47" t="s">
        <v>1326</v>
      </c>
      <c r="AJ241" s="47" t="s">
        <v>1328</v>
      </c>
    </row>
    <row r="242" spans="1:36" ht="12.95" customHeight="1" x14ac:dyDescent="0.2">
      <c r="A242" s="88" t="s">
        <v>1334</v>
      </c>
      <c r="B242" s="92"/>
      <c r="C242" s="93">
        <v>41181.357000000004</v>
      </c>
      <c r="D242" s="93"/>
      <c r="E242" s="47">
        <f t="shared" si="34"/>
        <v>-5438.9925605465332</v>
      </c>
      <c r="F242" s="47">
        <f t="shared" si="33"/>
        <v>-5439</v>
      </c>
      <c r="G242" s="47">
        <f t="shared" si="38"/>
        <v>4.0981999991345219E-3</v>
      </c>
      <c r="I242" s="47">
        <f t="shared" si="32"/>
        <v>4.0981999991345219E-3</v>
      </c>
      <c r="Q242" s="81">
        <f t="shared" si="35"/>
        <v>26162.857000000004</v>
      </c>
      <c r="R242" s="81"/>
      <c r="S242" s="47">
        <f t="shared" si="29"/>
        <v>4.0981999991345219E-3</v>
      </c>
      <c r="T242" s="82"/>
      <c r="AF242" s="47">
        <v>10</v>
      </c>
      <c r="AG242" s="47" t="s">
        <v>1326</v>
      </c>
      <c r="AJ242" s="47" t="s">
        <v>1328</v>
      </c>
    </row>
    <row r="243" spans="1:36" ht="12.95" customHeight="1" x14ac:dyDescent="0.2">
      <c r="A243" s="88" t="s">
        <v>1334</v>
      </c>
      <c r="B243" s="92"/>
      <c r="C243" s="93">
        <v>41192.374000000003</v>
      </c>
      <c r="D243" s="93"/>
      <c r="E243" s="47">
        <f t="shared" si="34"/>
        <v>-5418.9934246282883</v>
      </c>
      <c r="F243" s="47">
        <f t="shared" si="33"/>
        <v>-5419</v>
      </c>
      <c r="G243" s="47">
        <f t="shared" si="38"/>
        <v>3.6221999980625696E-3</v>
      </c>
      <c r="I243" s="47">
        <f t="shared" si="32"/>
        <v>3.6221999980625696E-3</v>
      </c>
      <c r="Q243" s="81">
        <f t="shared" si="35"/>
        <v>26173.874000000003</v>
      </c>
      <c r="R243" s="81"/>
      <c r="S243" s="47">
        <f t="shared" si="29"/>
        <v>3.6221999980625696E-3</v>
      </c>
      <c r="T243" s="82"/>
      <c r="AF243" s="47">
        <v>10</v>
      </c>
      <c r="AG243" s="47" t="s">
        <v>1335</v>
      </c>
      <c r="AJ243" s="47" t="s">
        <v>1328</v>
      </c>
    </row>
    <row r="244" spans="1:36" ht="12.95" customHeight="1" x14ac:dyDescent="0.2">
      <c r="A244" s="88" t="s">
        <v>1336</v>
      </c>
      <c r="B244" s="92"/>
      <c r="C244" s="93">
        <v>41213.307000000001</v>
      </c>
      <c r="D244" s="93"/>
      <c r="E244" s="47">
        <f t="shared" si="34"/>
        <v>-5380.9937956751646</v>
      </c>
      <c r="F244" s="47">
        <f t="shared" si="33"/>
        <v>-5381</v>
      </c>
      <c r="G244" s="47">
        <f t="shared" si="38"/>
        <v>3.4177999987150542E-3</v>
      </c>
      <c r="I244" s="47">
        <f t="shared" si="32"/>
        <v>3.4177999987150542E-3</v>
      </c>
      <c r="Q244" s="81">
        <f t="shared" si="35"/>
        <v>26194.807000000001</v>
      </c>
      <c r="R244" s="81"/>
      <c r="S244" s="47">
        <f t="shared" si="29"/>
        <v>3.4177999987150542E-3</v>
      </c>
      <c r="T244" s="82"/>
      <c r="AF244" s="47">
        <v>6</v>
      </c>
      <c r="AG244" s="47" t="s">
        <v>1326</v>
      </c>
      <c r="AJ244" s="47" t="s">
        <v>1328</v>
      </c>
    </row>
    <row r="245" spans="1:36" ht="12.95" customHeight="1" x14ac:dyDescent="0.2">
      <c r="A245" s="9" t="s">
        <v>1483</v>
      </c>
      <c r="B245" s="15"/>
      <c r="C245" s="9">
        <v>41236.44</v>
      </c>
      <c r="D245" s="9" t="s">
        <v>1484</v>
      </c>
      <c r="E245" s="47">
        <f t="shared" si="34"/>
        <v>-5339.0005115509211</v>
      </c>
      <c r="F245" s="47">
        <f t="shared" si="33"/>
        <v>-5339</v>
      </c>
      <c r="G245" s="47">
        <f t="shared" si="38"/>
        <v>-2.817999993567355E-4</v>
      </c>
      <c r="I245" s="47">
        <f t="shared" si="32"/>
        <v>-2.817999993567355E-4</v>
      </c>
      <c r="Q245" s="81">
        <f t="shared" si="35"/>
        <v>26217.940000000002</v>
      </c>
      <c r="R245" s="81"/>
      <c r="S245" s="47">
        <f t="shared" si="29"/>
        <v>-2.817999993567355E-4</v>
      </c>
      <c r="T245" s="82"/>
    </row>
    <row r="246" spans="1:36" ht="12.95" customHeight="1" x14ac:dyDescent="0.2">
      <c r="A246" s="9" t="s">
        <v>1485</v>
      </c>
      <c r="B246" s="15" t="s">
        <v>1554</v>
      </c>
      <c r="C246" s="9">
        <v>41365.347999999998</v>
      </c>
      <c r="D246" s="9" t="s">
        <v>1546</v>
      </c>
      <c r="E246" s="88">
        <f t="shared" si="34"/>
        <v>-5104.9941020974393</v>
      </c>
      <c r="F246" s="47">
        <f t="shared" si="33"/>
        <v>-5105</v>
      </c>
      <c r="G246" s="47">
        <f t="shared" si="38"/>
        <v>3.2489999939571135E-3</v>
      </c>
      <c r="I246" s="47">
        <f>+G246</f>
        <v>3.2489999939571135E-3</v>
      </c>
      <c r="O246" s="47">
        <f ca="1">+C$11+C$12*$F246</f>
        <v>7.5118852419966589E-2</v>
      </c>
      <c r="P246" s="47">
        <f>+D$11+D$12*$F246</f>
        <v>0</v>
      </c>
      <c r="Q246" s="81">
        <f t="shared" si="35"/>
        <v>26346.847999999998</v>
      </c>
      <c r="R246" s="81"/>
      <c r="S246" s="47">
        <f t="shared" si="29"/>
        <v>3.2489999939571135E-3</v>
      </c>
      <c r="T246" s="82"/>
      <c r="U246" s="89"/>
    </row>
    <row r="247" spans="1:36" ht="12.95" customHeight="1" x14ac:dyDescent="0.2">
      <c r="A247" s="88" t="s">
        <v>1337</v>
      </c>
      <c r="B247" s="92"/>
      <c r="C247" s="93">
        <v>41490.421000000002</v>
      </c>
      <c r="D247" s="93"/>
      <c r="E247" s="47">
        <f t="shared" si="34"/>
        <v>-4877.9493597263117</v>
      </c>
      <c r="F247" s="47">
        <f t="shared" si="33"/>
        <v>-4878</v>
      </c>
      <c r="G247" s="47">
        <f t="shared" si="38"/>
        <v>2.789640000264626E-2</v>
      </c>
      <c r="I247" s="47">
        <f t="shared" ref="I247:I278" si="39">G247</f>
        <v>2.789640000264626E-2</v>
      </c>
      <c r="Q247" s="81">
        <f t="shared" si="35"/>
        <v>26471.921000000002</v>
      </c>
      <c r="R247" s="81"/>
      <c r="S247" s="47">
        <f t="shared" si="29"/>
        <v>2.789640000264626E-2</v>
      </c>
      <c r="T247" s="82"/>
      <c r="AF247" s="47">
        <v>7</v>
      </c>
      <c r="AG247" s="47" t="s">
        <v>1326</v>
      </c>
      <c r="AJ247" s="47" t="s">
        <v>1328</v>
      </c>
    </row>
    <row r="248" spans="1:36" ht="12.95" customHeight="1" x14ac:dyDescent="0.2">
      <c r="A248" s="88" t="s">
        <v>1339</v>
      </c>
      <c r="B248" s="92"/>
      <c r="C248" s="93">
        <v>41506.375999999997</v>
      </c>
      <c r="D248" s="93"/>
      <c r="E248" s="47">
        <f t="shared" si="34"/>
        <v>-4848.9862832467361</v>
      </c>
      <c r="F248" s="47">
        <f t="shared" si="33"/>
        <v>-4849</v>
      </c>
      <c r="G248" s="47">
        <f t="shared" si="38"/>
        <v>7.5561999910860322E-3</v>
      </c>
      <c r="I248" s="47">
        <f t="shared" si="39"/>
        <v>7.5561999910860322E-3</v>
      </c>
      <c r="Q248" s="81">
        <f t="shared" si="35"/>
        <v>26487.875999999997</v>
      </c>
      <c r="R248" s="81"/>
      <c r="S248" s="47">
        <f t="shared" si="29"/>
        <v>7.5561999910860322E-3</v>
      </c>
      <c r="T248" s="82"/>
      <c r="AF248" s="47">
        <v>10</v>
      </c>
      <c r="AG248" s="47" t="s">
        <v>1338</v>
      </c>
      <c r="AJ248" s="47" t="s">
        <v>1328</v>
      </c>
    </row>
    <row r="249" spans="1:36" ht="12.95" customHeight="1" x14ac:dyDescent="0.2">
      <c r="A249" s="85" t="s">
        <v>2200</v>
      </c>
      <c r="B249" s="86" t="s">
        <v>1475</v>
      </c>
      <c r="C249" s="87">
        <v>41507.466</v>
      </c>
      <c r="D249" s="87" t="s">
        <v>1546</v>
      </c>
      <c r="E249" s="88">
        <f t="shared" si="34"/>
        <v>-4847.0076086392237</v>
      </c>
      <c r="F249" s="47">
        <f t="shared" si="33"/>
        <v>-4847</v>
      </c>
      <c r="G249" s="47">
        <f t="shared" si="38"/>
        <v>-4.1914000030374154E-3</v>
      </c>
      <c r="I249" s="47">
        <f t="shared" si="39"/>
        <v>-4.1914000030374154E-3</v>
      </c>
      <c r="O249" s="47">
        <f t="shared" ref="O249:P253" ca="1" si="40">+C$11+C$12*$F249</f>
        <v>7.5060640221048441E-2</v>
      </c>
      <c r="P249" s="47">
        <f t="shared" si="40"/>
        <v>0</v>
      </c>
      <c r="Q249" s="81">
        <f t="shared" si="35"/>
        <v>26488.966</v>
      </c>
      <c r="R249" s="81"/>
      <c r="S249" s="47">
        <f t="shared" si="29"/>
        <v>-4.1914000030374154E-3</v>
      </c>
      <c r="T249" s="82"/>
      <c r="U249" s="89"/>
    </row>
    <row r="250" spans="1:36" ht="12.95" customHeight="1" x14ac:dyDescent="0.2">
      <c r="A250" s="85" t="s">
        <v>2200</v>
      </c>
      <c r="B250" s="86" t="s">
        <v>1475</v>
      </c>
      <c r="C250" s="87">
        <v>41507.466</v>
      </c>
      <c r="D250" s="87" t="s">
        <v>1546</v>
      </c>
      <c r="E250" s="88">
        <f t="shared" si="34"/>
        <v>-4847.0076086392237</v>
      </c>
      <c r="F250" s="47">
        <f t="shared" si="33"/>
        <v>-4847</v>
      </c>
      <c r="G250" s="47">
        <f t="shared" si="38"/>
        <v>-4.1914000030374154E-3</v>
      </c>
      <c r="I250" s="47">
        <f t="shared" si="39"/>
        <v>-4.1914000030374154E-3</v>
      </c>
      <c r="O250" s="47">
        <f t="shared" ca="1" si="40"/>
        <v>7.5060640221048441E-2</v>
      </c>
      <c r="P250" s="47">
        <f t="shared" si="40"/>
        <v>0</v>
      </c>
      <c r="Q250" s="81">
        <f t="shared" si="35"/>
        <v>26488.966</v>
      </c>
      <c r="R250" s="81"/>
      <c r="S250" s="47">
        <f t="shared" si="29"/>
        <v>-4.1914000030374154E-3</v>
      </c>
      <c r="T250" s="82"/>
      <c r="U250" s="89"/>
    </row>
    <row r="251" spans="1:36" ht="12.95" customHeight="1" x14ac:dyDescent="0.2">
      <c r="A251" s="85" t="s">
        <v>2200</v>
      </c>
      <c r="B251" s="86" t="s">
        <v>1475</v>
      </c>
      <c r="C251" s="87">
        <v>41507.466</v>
      </c>
      <c r="D251" s="87" t="s">
        <v>1546</v>
      </c>
      <c r="E251" s="88">
        <f t="shared" si="34"/>
        <v>-4847.0076086392237</v>
      </c>
      <c r="F251" s="47">
        <f t="shared" si="33"/>
        <v>-4847</v>
      </c>
      <c r="G251" s="47">
        <f t="shared" si="38"/>
        <v>-4.1914000030374154E-3</v>
      </c>
      <c r="I251" s="47">
        <f t="shared" si="39"/>
        <v>-4.1914000030374154E-3</v>
      </c>
      <c r="O251" s="47">
        <f t="shared" ca="1" si="40"/>
        <v>7.5060640221048441E-2</v>
      </c>
      <c r="P251" s="47">
        <f t="shared" si="40"/>
        <v>0</v>
      </c>
      <c r="Q251" s="81">
        <f t="shared" si="35"/>
        <v>26488.966</v>
      </c>
      <c r="R251" s="81"/>
      <c r="S251" s="47">
        <f t="shared" si="29"/>
        <v>-4.1914000030374154E-3</v>
      </c>
      <c r="T251" s="82"/>
      <c r="U251" s="89"/>
    </row>
    <row r="252" spans="1:36" ht="12.95" customHeight="1" x14ac:dyDescent="0.2">
      <c r="A252" s="85" t="s">
        <v>2200</v>
      </c>
      <c r="B252" s="86" t="s">
        <v>1475</v>
      </c>
      <c r="C252" s="87">
        <v>41507.468999999997</v>
      </c>
      <c r="D252" s="87" t="s">
        <v>1546</v>
      </c>
      <c r="E252" s="88">
        <f t="shared" si="34"/>
        <v>-4847.0021627458145</v>
      </c>
      <c r="F252" s="47">
        <f t="shared" si="33"/>
        <v>-4847</v>
      </c>
      <c r="G252" s="47">
        <f t="shared" si="38"/>
        <v>-1.1914000060642138E-3</v>
      </c>
      <c r="I252" s="47">
        <f t="shared" si="39"/>
        <v>-1.1914000060642138E-3</v>
      </c>
      <c r="O252" s="47">
        <f t="shared" ca="1" si="40"/>
        <v>7.5060640221048441E-2</v>
      </c>
      <c r="P252" s="47">
        <f t="shared" si="40"/>
        <v>0</v>
      </c>
      <c r="Q252" s="81">
        <f t="shared" si="35"/>
        <v>26488.968999999997</v>
      </c>
      <c r="R252" s="81"/>
      <c r="S252" s="47">
        <f t="shared" si="29"/>
        <v>-1.1914000060642138E-3</v>
      </c>
      <c r="T252" s="82"/>
      <c r="U252" s="89"/>
    </row>
    <row r="253" spans="1:36" ht="12.95" customHeight="1" x14ac:dyDescent="0.2">
      <c r="A253" s="85" t="s">
        <v>2200</v>
      </c>
      <c r="B253" s="86" t="s">
        <v>1475</v>
      </c>
      <c r="C253" s="87">
        <v>41507.472000000002</v>
      </c>
      <c r="D253" s="87" t="s">
        <v>1546</v>
      </c>
      <c r="E253" s="88">
        <f t="shared" si="34"/>
        <v>-4846.9967168523908</v>
      </c>
      <c r="F253" s="47">
        <f t="shared" si="33"/>
        <v>-4847</v>
      </c>
      <c r="G253" s="47">
        <f t="shared" si="38"/>
        <v>1.8085999981849454E-3</v>
      </c>
      <c r="I253" s="47">
        <f t="shared" si="39"/>
        <v>1.8085999981849454E-3</v>
      </c>
      <c r="O253" s="47">
        <f t="shared" ca="1" si="40"/>
        <v>7.5060640221048441E-2</v>
      </c>
      <c r="P253" s="47">
        <f t="shared" si="40"/>
        <v>0</v>
      </c>
      <c r="Q253" s="81">
        <f t="shared" si="35"/>
        <v>26488.972000000002</v>
      </c>
      <c r="R253" s="81"/>
      <c r="S253" s="47">
        <f t="shared" si="29"/>
        <v>1.8085999981849454E-3</v>
      </c>
      <c r="T253" s="82"/>
      <c r="U253" s="89"/>
    </row>
    <row r="254" spans="1:36" ht="12.95" customHeight="1" x14ac:dyDescent="0.2">
      <c r="A254" s="88" t="s">
        <v>1339</v>
      </c>
      <c r="B254" s="92"/>
      <c r="C254" s="93">
        <v>41513.531999999999</v>
      </c>
      <c r="D254" s="93"/>
      <c r="E254" s="47">
        <f t="shared" si="34"/>
        <v>-4835.9960121537879</v>
      </c>
      <c r="F254" s="47">
        <f t="shared" si="33"/>
        <v>-4836</v>
      </c>
      <c r="G254" s="47">
        <f t="shared" si="38"/>
        <v>2.1968000000924803E-3</v>
      </c>
      <c r="I254" s="47">
        <f t="shared" si="39"/>
        <v>2.1968000000924803E-3</v>
      </c>
      <c r="Q254" s="81">
        <f t="shared" si="35"/>
        <v>26495.031999999999</v>
      </c>
      <c r="R254" s="81"/>
      <c r="S254" s="47">
        <f t="shared" si="29"/>
        <v>2.1968000000924803E-3</v>
      </c>
      <c r="T254" s="82"/>
      <c r="AF254" s="47">
        <v>10</v>
      </c>
      <c r="AG254" s="47" t="s">
        <v>1335</v>
      </c>
      <c r="AJ254" s="47" t="s">
        <v>1328</v>
      </c>
    </row>
    <row r="255" spans="1:36" ht="12.95" customHeight="1" x14ac:dyDescent="0.2">
      <c r="A255" s="85" t="s">
        <v>2213</v>
      </c>
      <c r="B255" s="86" t="s">
        <v>1475</v>
      </c>
      <c r="C255" s="87">
        <v>41534.464999999997</v>
      </c>
      <c r="D255" s="87" t="s">
        <v>1546</v>
      </c>
      <c r="E255" s="88">
        <f t="shared" si="34"/>
        <v>-4797.9963832006642</v>
      </c>
      <c r="F255" s="47">
        <f t="shared" si="33"/>
        <v>-4798</v>
      </c>
      <c r="G255" s="47">
        <f t="shared" si="38"/>
        <v>1.9923999934690073E-3</v>
      </c>
      <c r="I255" s="47">
        <f t="shared" si="39"/>
        <v>1.9923999934690073E-3</v>
      </c>
      <c r="O255" s="47">
        <f t="shared" ref="O255:P258" ca="1" si="41">+C$11+C$12*$F255</f>
        <v>7.5049584415827555E-2</v>
      </c>
      <c r="P255" s="47">
        <f t="shared" si="41"/>
        <v>0</v>
      </c>
      <c r="Q255" s="81">
        <f t="shared" si="35"/>
        <v>26515.964999999997</v>
      </c>
      <c r="R255" s="81"/>
      <c r="S255" s="47">
        <f t="shared" si="29"/>
        <v>1.9923999934690073E-3</v>
      </c>
      <c r="T255" s="82"/>
      <c r="U255" s="89"/>
    </row>
    <row r="256" spans="1:36" ht="12.95" customHeight="1" x14ac:dyDescent="0.2">
      <c r="A256" s="85" t="s">
        <v>2213</v>
      </c>
      <c r="B256" s="86" t="s">
        <v>1475</v>
      </c>
      <c r="C256" s="87">
        <v>41555.392</v>
      </c>
      <c r="D256" s="87" t="s">
        <v>1546</v>
      </c>
      <c r="E256" s="88">
        <f t="shared" si="34"/>
        <v>-4760.0076460343598</v>
      </c>
      <c r="F256" s="47">
        <f t="shared" si="33"/>
        <v>-4760</v>
      </c>
      <c r="G256" s="47">
        <f t="shared" si="38"/>
        <v>-4.2119999998249114E-3</v>
      </c>
      <c r="I256" s="47">
        <f t="shared" si="39"/>
        <v>-4.2119999998249114E-3</v>
      </c>
      <c r="O256" s="47">
        <f t="shared" ca="1" si="41"/>
        <v>7.5041010526064419E-2</v>
      </c>
      <c r="P256" s="47">
        <f t="shared" si="41"/>
        <v>0</v>
      </c>
      <c r="Q256" s="81">
        <f t="shared" si="35"/>
        <v>26536.892</v>
      </c>
      <c r="R256" s="81"/>
      <c r="S256" s="47">
        <f t="shared" si="29"/>
        <v>-4.2119999998249114E-3</v>
      </c>
      <c r="T256" s="82"/>
      <c r="U256" s="89"/>
    </row>
    <row r="257" spans="1:36" ht="12.95" customHeight="1" x14ac:dyDescent="0.2">
      <c r="A257" s="85" t="s">
        <v>2213</v>
      </c>
      <c r="B257" s="86" t="s">
        <v>1475</v>
      </c>
      <c r="C257" s="87">
        <v>41555.398000000001</v>
      </c>
      <c r="D257" s="87" t="s">
        <v>1546</v>
      </c>
      <c r="E257" s="88">
        <f t="shared" si="34"/>
        <v>-4759.996754247527</v>
      </c>
      <c r="F257" s="47">
        <f t="shared" si="33"/>
        <v>-4760</v>
      </c>
      <c r="G257" s="47">
        <f t="shared" si="38"/>
        <v>1.7880000013974495E-3</v>
      </c>
      <c r="I257" s="47">
        <f t="shared" si="39"/>
        <v>1.7880000013974495E-3</v>
      </c>
      <c r="O257" s="47">
        <f t="shared" ca="1" si="41"/>
        <v>7.5041010526064419E-2</v>
      </c>
      <c r="P257" s="47">
        <f t="shared" si="41"/>
        <v>0</v>
      </c>
      <c r="Q257" s="81">
        <f t="shared" si="35"/>
        <v>26536.898000000001</v>
      </c>
      <c r="R257" s="81"/>
      <c r="S257" s="47">
        <f t="shared" si="29"/>
        <v>1.7880000013974495E-3</v>
      </c>
      <c r="T257" s="82"/>
      <c r="U257" s="89"/>
    </row>
    <row r="258" spans="1:36" ht="12.95" customHeight="1" x14ac:dyDescent="0.2">
      <c r="A258" s="85" t="s">
        <v>2213</v>
      </c>
      <c r="B258" s="86" t="s">
        <v>1475</v>
      </c>
      <c r="C258" s="87">
        <v>41581.298000000003</v>
      </c>
      <c r="D258" s="87" t="s">
        <v>1546</v>
      </c>
      <c r="E258" s="88">
        <f t="shared" si="34"/>
        <v>-4712.9805410967083</v>
      </c>
      <c r="F258" s="47">
        <f t="shared" si="33"/>
        <v>-4713</v>
      </c>
      <c r="G258" s="47">
        <f t="shared" si="38"/>
        <v>1.0719400001107715E-2</v>
      </c>
      <c r="I258" s="47">
        <f t="shared" si="39"/>
        <v>1.0719400001107715E-2</v>
      </c>
      <c r="O258" s="47">
        <f t="shared" ca="1" si="41"/>
        <v>7.5030405978199488E-2</v>
      </c>
      <c r="P258" s="47">
        <f t="shared" si="41"/>
        <v>0</v>
      </c>
      <c r="Q258" s="81">
        <f t="shared" si="35"/>
        <v>26562.798000000003</v>
      </c>
      <c r="R258" s="81"/>
      <c r="S258" s="47">
        <f t="shared" si="29"/>
        <v>1.0719400001107715E-2</v>
      </c>
      <c r="T258" s="82"/>
      <c r="U258" s="89"/>
    </row>
    <row r="259" spans="1:36" ht="12.95" customHeight="1" x14ac:dyDescent="0.2">
      <c r="A259" s="88" t="s">
        <v>1340</v>
      </c>
      <c r="B259" s="92"/>
      <c r="C259" s="93">
        <v>41592.307999999997</v>
      </c>
      <c r="D259" s="93"/>
      <c r="E259" s="47">
        <f t="shared" si="34"/>
        <v>-4692.994112263108</v>
      </c>
      <c r="F259" s="47">
        <f t="shared" si="33"/>
        <v>-4693</v>
      </c>
      <c r="G259" s="47">
        <f t="shared" si="38"/>
        <v>3.2433999949716963E-3</v>
      </c>
      <c r="I259" s="47">
        <f t="shared" si="39"/>
        <v>3.2433999949716963E-3</v>
      </c>
      <c r="Q259" s="81">
        <f t="shared" si="35"/>
        <v>26573.807999999997</v>
      </c>
      <c r="R259" s="81"/>
      <c r="S259" s="47">
        <f t="shared" si="29"/>
        <v>3.2433999949716963E-3</v>
      </c>
      <c r="T259" s="82"/>
      <c r="AF259" s="47">
        <v>8</v>
      </c>
      <c r="AG259" s="47" t="s">
        <v>1338</v>
      </c>
      <c r="AJ259" s="47" t="s">
        <v>1328</v>
      </c>
    </row>
    <row r="260" spans="1:36" ht="12.95" customHeight="1" x14ac:dyDescent="0.2">
      <c r="A260" s="88" t="s">
        <v>1340</v>
      </c>
      <c r="B260" s="92"/>
      <c r="C260" s="93">
        <v>41598.360999999997</v>
      </c>
      <c r="D260" s="93"/>
      <c r="E260" s="47">
        <f t="shared" si="34"/>
        <v>-4682.0061146491362</v>
      </c>
      <c r="F260" s="47">
        <f t="shared" si="33"/>
        <v>-4682</v>
      </c>
      <c r="G260" s="47">
        <f t="shared" si="38"/>
        <v>-3.3684000081848353E-3</v>
      </c>
      <c r="I260" s="47">
        <f t="shared" si="39"/>
        <v>-3.3684000081848353E-3</v>
      </c>
      <c r="Q260" s="81">
        <f t="shared" si="35"/>
        <v>26579.860999999997</v>
      </c>
      <c r="R260" s="81"/>
      <c r="S260" s="47">
        <f t="shared" si="29"/>
        <v>-3.3684000081848353E-3</v>
      </c>
      <c r="T260" s="82"/>
      <c r="AF260" s="47">
        <v>13</v>
      </c>
      <c r="AG260" s="47" t="s">
        <v>1341</v>
      </c>
      <c r="AJ260" s="47" t="s">
        <v>1328</v>
      </c>
    </row>
    <row r="261" spans="1:36" ht="12.95" customHeight="1" x14ac:dyDescent="0.2">
      <c r="A261" s="88" t="s">
        <v>1340</v>
      </c>
      <c r="B261" s="92"/>
      <c r="C261" s="93">
        <v>41604.417000000001</v>
      </c>
      <c r="D261" s="93"/>
      <c r="E261" s="47">
        <f t="shared" si="34"/>
        <v>-4671.0126711417406</v>
      </c>
      <c r="F261" s="47">
        <f t="shared" si="33"/>
        <v>-4671</v>
      </c>
      <c r="G261" s="47">
        <f t="shared" si="38"/>
        <v>-6.9801999998162501E-3</v>
      </c>
      <c r="I261" s="47">
        <f t="shared" si="39"/>
        <v>-6.9801999998162501E-3</v>
      </c>
      <c r="Q261" s="81">
        <f t="shared" si="35"/>
        <v>26585.917000000001</v>
      </c>
      <c r="R261" s="81"/>
      <c r="S261" s="47">
        <f t="shared" si="29"/>
        <v>-6.9801999998162501E-3</v>
      </c>
      <c r="T261" s="82"/>
      <c r="AF261" s="47">
        <v>16</v>
      </c>
      <c r="AG261" s="47" t="s">
        <v>1341</v>
      </c>
      <c r="AJ261" s="47" t="s">
        <v>1328</v>
      </c>
    </row>
    <row r="262" spans="1:36" ht="12.95" customHeight="1" x14ac:dyDescent="0.2">
      <c r="A262" s="88" t="s">
        <v>1342</v>
      </c>
      <c r="B262" s="92"/>
      <c r="C262" s="93">
        <v>41687.597000000002</v>
      </c>
      <c r="D262" s="93"/>
      <c r="E262" s="47">
        <f t="shared" si="34"/>
        <v>-4520.0161997176137</v>
      </c>
      <c r="F262" s="47">
        <f t="shared" si="33"/>
        <v>-4520</v>
      </c>
      <c r="G262" s="47">
        <f t="shared" si="38"/>
        <v>-8.9240000015706755E-3</v>
      </c>
      <c r="I262" s="47">
        <f t="shared" si="39"/>
        <v>-8.9240000015706755E-3</v>
      </c>
      <c r="Q262" s="81">
        <f t="shared" si="35"/>
        <v>26669.097000000002</v>
      </c>
      <c r="R262" s="81"/>
      <c r="S262" s="47">
        <f t="shared" si="29"/>
        <v>-8.9240000015706755E-3</v>
      </c>
      <c r="T262" s="82"/>
      <c r="AF262" s="47">
        <v>14</v>
      </c>
      <c r="AG262" s="47" t="s">
        <v>1335</v>
      </c>
      <c r="AJ262" s="47" t="s">
        <v>1328</v>
      </c>
    </row>
    <row r="263" spans="1:36" ht="12.95" customHeight="1" x14ac:dyDescent="0.2">
      <c r="A263" s="88" t="s">
        <v>1342</v>
      </c>
      <c r="B263" s="92"/>
      <c r="C263" s="93">
        <v>41688.705000000002</v>
      </c>
      <c r="D263" s="93"/>
      <c r="E263" s="47">
        <f t="shared" si="34"/>
        <v>-4518.0048497496173</v>
      </c>
      <c r="F263" s="47">
        <f t="shared" si="33"/>
        <v>-4518</v>
      </c>
      <c r="G263" s="47">
        <f t="shared" si="38"/>
        <v>-2.6715999993029982E-3</v>
      </c>
      <c r="I263" s="47">
        <f t="shared" si="39"/>
        <v>-2.6715999993029982E-3</v>
      </c>
      <c r="Q263" s="81">
        <f t="shared" si="35"/>
        <v>26670.205000000002</v>
      </c>
      <c r="R263" s="81"/>
      <c r="S263" s="47">
        <f t="shared" si="29"/>
        <v>-2.6715999993029982E-3</v>
      </c>
      <c r="T263" s="82"/>
      <c r="AF263" s="47">
        <v>9</v>
      </c>
      <c r="AG263" s="47" t="s">
        <v>1335</v>
      </c>
      <c r="AJ263" s="47" t="s">
        <v>1328</v>
      </c>
    </row>
    <row r="264" spans="1:36" ht="12.95" customHeight="1" x14ac:dyDescent="0.2">
      <c r="A264" s="88" t="s">
        <v>1344</v>
      </c>
      <c r="B264" s="92"/>
      <c r="C264" s="93">
        <v>41748.749000000003</v>
      </c>
      <c r="D264" s="93"/>
      <c r="E264" s="47">
        <f t="shared" si="34"/>
        <v>-4409.007108343143</v>
      </c>
      <c r="F264" s="47">
        <f t="shared" si="33"/>
        <v>-4409</v>
      </c>
      <c r="G264" s="47">
        <f t="shared" si="38"/>
        <v>-3.9157999999588355E-3</v>
      </c>
      <c r="I264" s="47">
        <f t="shared" si="39"/>
        <v>-3.9157999999588355E-3</v>
      </c>
      <c r="Q264" s="81">
        <f t="shared" si="35"/>
        <v>26730.249000000003</v>
      </c>
      <c r="R264" s="81"/>
      <c r="S264" s="47">
        <f t="shared" si="29"/>
        <v>-3.9157999999588355E-3</v>
      </c>
      <c r="T264" s="82"/>
      <c r="AF264" s="47">
        <v>8</v>
      </c>
      <c r="AG264" s="47" t="s">
        <v>1343</v>
      </c>
      <c r="AJ264" s="47" t="s">
        <v>1328</v>
      </c>
    </row>
    <row r="265" spans="1:36" ht="12.95" customHeight="1" x14ac:dyDescent="0.2">
      <c r="A265" s="88" t="s">
        <v>1344</v>
      </c>
      <c r="B265" s="92"/>
      <c r="C265" s="93">
        <v>41764.722000000002</v>
      </c>
      <c r="D265" s="93"/>
      <c r="E265" s="47">
        <f t="shared" si="34"/>
        <v>-4380.0113565030697</v>
      </c>
      <c r="F265" s="47">
        <f t="shared" si="33"/>
        <v>-4380</v>
      </c>
      <c r="G265" s="47">
        <f t="shared" si="38"/>
        <v>-6.256000000576023E-3</v>
      </c>
      <c r="I265" s="47">
        <f t="shared" si="39"/>
        <v>-6.256000000576023E-3</v>
      </c>
      <c r="Q265" s="81">
        <f t="shared" si="35"/>
        <v>26746.222000000002</v>
      </c>
      <c r="R265" s="81"/>
      <c r="S265" s="47">
        <f t="shared" si="29"/>
        <v>-6.256000000576023E-3</v>
      </c>
      <c r="T265" s="82"/>
      <c r="AF265" s="47">
        <v>11</v>
      </c>
      <c r="AG265" s="47" t="s">
        <v>1343</v>
      </c>
      <c r="AJ265" s="47" t="s">
        <v>1328</v>
      </c>
    </row>
    <row r="266" spans="1:36" ht="12.95" customHeight="1" x14ac:dyDescent="0.2">
      <c r="A266" s="88" t="s">
        <v>1345</v>
      </c>
      <c r="B266" s="92"/>
      <c r="C266" s="93">
        <v>41786.754000000001</v>
      </c>
      <c r="D266" s="93"/>
      <c r="E266" s="47">
        <f t="shared" si="34"/>
        <v>-4340.0167152621916</v>
      </c>
      <c r="F266" s="47">
        <f t="shared" si="33"/>
        <v>-4340</v>
      </c>
      <c r="G266" s="47">
        <f t="shared" si="38"/>
        <v>-9.2080000031273812E-3</v>
      </c>
      <c r="I266" s="47">
        <f t="shared" si="39"/>
        <v>-9.2080000031273812E-3</v>
      </c>
      <c r="Q266" s="81">
        <f t="shared" si="35"/>
        <v>26768.254000000001</v>
      </c>
      <c r="R266" s="81"/>
      <c r="S266" s="47">
        <f t="shared" ref="S266:S329" si="42">MAX(G266:N266)</f>
        <v>-9.2080000031273812E-3</v>
      </c>
      <c r="T266" s="82"/>
      <c r="AF266" s="47">
        <v>13</v>
      </c>
      <c r="AG266" s="47" t="s">
        <v>1343</v>
      </c>
      <c r="AJ266" s="47" t="s">
        <v>1328</v>
      </c>
    </row>
    <row r="267" spans="1:36" ht="12.95" customHeight="1" x14ac:dyDescent="0.2">
      <c r="A267" s="85" t="s">
        <v>2200</v>
      </c>
      <c r="B267" s="86" t="s">
        <v>1475</v>
      </c>
      <c r="C267" s="87">
        <v>41804.410000000003</v>
      </c>
      <c r="D267" s="87" t="s">
        <v>1546</v>
      </c>
      <c r="E267" s="88">
        <f t="shared" si="34"/>
        <v>-4307.9658172162099</v>
      </c>
      <c r="F267" s="47">
        <f t="shared" si="33"/>
        <v>-4308</v>
      </c>
      <c r="G267" s="47">
        <f t="shared" si="38"/>
        <v>1.883040000393521E-2</v>
      </c>
      <c r="I267" s="47">
        <f t="shared" si="39"/>
        <v>1.883040000393521E-2</v>
      </c>
      <c r="O267" s="47">
        <f ca="1">+C$11+C$12*$F267</f>
        <v>7.4939026363618683E-2</v>
      </c>
      <c r="P267" s="47">
        <f>+D$11+D$12*$F267</f>
        <v>0</v>
      </c>
      <c r="Q267" s="81">
        <f t="shared" si="35"/>
        <v>26785.910000000003</v>
      </c>
      <c r="R267" s="81"/>
      <c r="S267" s="47">
        <f t="shared" si="42"/>
        <v>1.883040000393521E-2</v>
      </c>
      <c r="T267" s="82"/>
      <c r="U267" s="89"/>
    </row>
    <row r="268" spans="1:36" ht="12.95" customHeight="1" x14ac:dyDescent="0.2">
      <c r="A268" s="88" t="s">
        <v>1345</v>
      </c>
      <c r="B268" s="92"/>
      <c r="C268" s="93">
        <v>41815.404000000002</v>
      </c>
      <c r="D268" s="93"/>
      <c r="E268" s="47">
        <f t="shared" si="34"/>
        <v>-4288.0084331474836</v>
      </c>
      <c r="F268" s="47">
        <f t="shared" si="33"/>
        <v>-4288</v>
      </c>
      <c r="G268" s="47">
        <f t="shared" si="38"/>
        <v>-4.6455999981844798E-3</v>
      </c>
      <c r="I268" s="47">
        <f t="shared" si="39"/>
        <v>-4.6455999981844798E-3</v>
      </c>
      <c r="Q268" s="81">
        <f t="shared" si="35"/>
        <v>26796.904000000002</v>
      </c>
      <c r="R268" s="81"/>
      <c r="S268" s="47">
        <f t="shared" si="42"/>
        <v>-4.6455999981844798E-3</v>
      </c>
      <c r="T268" s="82"/>
      <c r="AF268" s="47">
        <v>9</v>
      </c>
      <c r="AG268" s="47" t="s">
        <v>1338</v>
      </c>
      <c r="AJ268" s="47" t="s">
        <v>1328</v>
      </c>
    </row>
    <row r="269" spans="1:36" ht="12.95" customHeight="1" x14ac:dyDescent="0.2">
      <c r="A269" s="88" t="s">
        <v>1345</v>
      </c>
      <c r="B269" s="92"/>
      <c r="C269" s="93">
        <v>41815.409</v>
      </c>
      <c r="D269" s="93"/>
      <c r="E269" s="47">
        <f t="shared" si="34"/>
        <v>-4287.9993566584626</v>
      </c>
      <c r="F269" s="47">
        <f t="shared" si="33"/>
        <v>-4288</v>
      </c>
      <c r="G269" s="47">
        <f t="shared" si="38"/>
        <v>3.5439999919617549E-4</v>
      </c>
      <c r="I269" s="47">
        <f t="shared" si="39"/>
        <v>3.5439999919617549E-4</v>
      </c>
      <c r="Q269" s="81">
        <f t="shared" si="35"/>
        <v>26796.909</v>
      </c>
      <c r="R269" s="81"/>
      <c r="S269" s="47">
        <f t="shared" si="42"/>
        <v>3.5439999919617549E-4</v>
      </c>
      <c r="T269" s="82"/>
      <c r="AF269" s="47">
        <v>10</v>
      </c>
      <c r="AG269" s="47" t="s">
        <v>1341</v>
      </c>
      <c r="AJ269" s="47" t="s">
        <v>1328</v>
      </c>
    </row>
    <row r="270" spans="1:36" ht="12.95" customHeight="1" x14ac:dyDescent="0.2">
      <c r="A270" s="88" t="s">
        <v>1345</v>
      </c>
      <c r="B270" s="92"/>
      <c r="C270" s="93">
        <v>41818.716</v>
      </c>
      <c r="D270" s="93"/>
      <c r="E270" s="47">
        <f t="shared" si="34"/>
        <v>-4281.9961668171582</v>
      </c>
      <c r="F270" s="47">
        <f t="shared" si="33"/>
        <v>-4282</v>
      </c>
      <c r="G270" s="47">
        <f t="shared" si="38"/>
        <v>2.1115999988978729E-3</v>
      </c>
      <c r="I270" s="47">
        <f t="shared" si="39"/>
        <v>2.1115999988978729E-3</v>
      </c>
      <c r="Q270" s="81">
        <f t="shared" si="35"/>
        <v>26800.216</v>
      </c>
      <c r="R270" s="81"/>
      <c r="S270" s="47">
        <f t="shared" si="42"/>
        <v>2.1115999988978729E-3</v>
      </c>
      <c r="T270" s="82"/>
      <c r="AF270" s="47">
        <v>16</v>
      </c>
      <c r="AG270" s="47" t="s">
        <v>1343</v>
      </c>
      <c r="AJ270" s="47" t="s">
        <v>1328</v>
      </c>
    </row>
    <row r="271" spans="1:36" ht="12.95" customHeight="1" x14ac:dyDescent="0.2">
      <c r="A271" s="85" t="s">
        <v>2200</v>
      </c>
      <c r="B271" s="86" t="s">
        <v>1475</v>
      </c>
      <c r="C271" s="87">
        <v>41820.383999999998</v>
      </c>
      <c r="D271" s="87" t="s">
        <v>1546</v>
      </c>
      <c r="E271" s="88">
        <f t="shared" si="34"/>
        <v>-4278.9682500783374</v>
      </c>
      <c r="F271" s="47">
        <f t="shared" si="33"/>
        <v>-4279</v>
      </c>
      <c r="G271" s="47">
        <f t="shared" ref="G271:G302" si="43">C271-(C$7+F271*C$8)</f>
        <v>1.7490199992607813E-2</v>
      </c>
      <c r="I271" s="47">
        <f t="shared" si="39"/>
        <v>1.7490199992607813E-2</v>
      </c>
      <c r="O271" s="47">
        <f ca="1">+C$11+C$12*$F271</f>
        <v>7.4932483131957342E-2</v>
      </c>
      <c r="P271" s="47">
        <f>+D$11+D$12*$F271</f>
        <v>0</v>
      </c>
      <c r="Q271" s="81">
        <f t="shared" si="35"/>
        <v>26801.883999999998</v>
      </c>
      <c r="R271" s="81"/>
      <c r="S271" s="47">
        <f t="shared" si="42"/>
        <v>1.7490199992607813E-2</v>
      </c>
      <c r="T271" s="82"/>
      <c r="U271" s="89"/>
    </row>
    <row r="272" spans="1:36" ht="12.95" customHeight="1" x14ac:dyDescent="0.2">
      <c r="A272" s="88" t="s">
        <v>1345</v>
      </c>
      <c r="B272" s="92"/>
      <c r="C272" s="93">
        <v>41834.686999999998</v>
      </c>
      <c r="D272" s="93"/>
      <c r="E272" s="47">
        <f t="shared" si="34"/>
        <v>-4253.0040455726958</v>
      </c>
      <c r="F272" s="47">
        <f t="shared" si="33"/>
        <v>-4253</v>
      </c>
      <c r="G272" s="47">
        <f t="shared" si="43"/>
        <v>-2.2286000021267682E-3</v>
      </c>
      <c r="I272" s="47">
        <f t="shared" si="39"/>
        <v>-2.2286000021267682E-3</v>
      </c>
      <c r="Q272" s="81">
        <f t="shared" si="35"/>
        <v>26816.186999999998</v>
      </c>
      <c r="R272" s="81"/>
      <c r="S272" s="47">
        <f t="shared" si="42"/>
        <v>-2.2286000021267682E-3</v>
      </c>
      <c r="T272" s="82"/>
      <c r="AF272" s="47">
        <v>8</v>
      </c>
      <c r="AG272" s="47" t="s">
        <v>1343</v>
      </c>
      <c r="AJ272" s="47" t="s">
        <v>1328</v>
      </c>
    </row>
    <row r="273" spans="1:36" ht="12.95" customHeight="1" x14ac:dyDescent="0.2">
      <c r="A273" s="88" t="s">
        <v>1347</v>
      </c>
      <c r="B273" s="92"/>
      <c r="C273" s="93">
        <v>41834.692999999999</v>
      </c>
      <c r="D273" s="93"/>
      <c r="E273" s="47">
        <f t="shared" si="34"/>
        <v>-4252.9931537858638</v>
      </c>
      <c r="F273" s="47">
        <f t="shared" si="33"/>
        <v>-4253</v>
      </c>
      <c r="G273" s="47">
        <f t="shared" si="43"/>
        <v>3.7713999990955926E-3</v>
      </c>
      <c r="I273" s="47">
        <f t="shared" si="39"/>
        <v>3.7713999990955926E-3</v>
      </c>
      <c r="Q273" s="81">
        <f t="shared" si="35"/>
        <v>26816.192999999999</v>
      </c>
      <c r="R273" s="81"/>
      <c r="S273" s="47">
        <f t="shared" si="42"/>
        <v>3.7713999990955926E-3</v>
      </c>
      <c r="T273" s="82"/>
      <c r="AF273" s="47">
        <v>9</v>
      </c>
      <c r="AG273" s="47" t="s">
        <v>1346</v>
      </c>
      <c r="AJ273" s="47" t="s">
        <v>1328</v>
      </c>
    </row>
    <row r="274" spans="1:36" ht="12.95" customHeight="1" x14ac:dyDescent="0.2">
      <c r="A274" s="88" t="s">
        <v>1347</v>
      </c>
      <c r="B274" s="92"/>
      <c r="C274" s="93">
        <v>41837.440000000002</v>
      </c>
      <c r="D274" s="93"/>
      <c r="E274" s="47">
        <f t="shared" si="34"/>
        <v>-4248.0065307153836</v>
      </c>
      <c r="F274" s="47">
        <f t="shared" ref="F274:F337" si="44">ROUND(2*E274,0)/2</f>
        <v>-4248</v>
      </c>
      <c r="G274" s="47">
        <f t="shared" si="43"/>
        <v>-3.5975999999209307E-3</v>
      </c>
      <c r="I274" s="47">
        <f t="shared" si="39"/>
        <v>-3.5975999999209307E-3</v>
      </c>
      <c r="Q274" s="81">
        <f t="shared" si="35"/>
        <v>26818.940000000002</v>
      </c>
      <c r="R274" s="81"/>
      <c r="S274" s="47">
        <f t="shared" si="42"/>
        <v>-3.5975999999209307E-3</v>
      </c>
      <c r="T274" s="82"/>
      <c r="AF274" s="47">
        <v>8</v>
      </c>
      <c r="AG274" s="47" t="s">
        <v>1338</v>
      </c>
      <c r="AJ274" s="47" t="s">
        <v>1328</v>
      </c>
    </row>
    <row r="275" spans="1:36" ht="12.95" customHeight="1" x14ac:dyDescent="0.2">
      <c r="A275" s="88" t="s">
        <v>1347</v>
      </c>
      <c r="B275" s="92"/>
      <c r="C275" s="93">
        <v>41869.387999999999</v>
      </c>
      <c r="D275" s="93"/>
      <c r="E275" s="47">
        <f t="shared" si="34"/>
        <v>-4190.011396439626</v>
      </c>
      <c r="F275" s="47">
        <f t="shared" si="44"/>
        <v>-4190</v>
      </c>
      <c r="G275" s="47">
        <f t="shared" si="43"/>
        <v>-6.278000000747852E-3</v>
      </c>
      <c r="I275" s="47">
        <f t="shared" si="39"/>
        <v>-6.278000000747852E-3</v>
      </c>
      <c r="Q275" s="81">
        <f t="shared" si="35"/>
        <v>26850.887999999999</v>
      </c>
      <c r="R275" s="81"/>
      <c r="S275" s="47">
        <f t="shared" si="42"/>
        <v>-6.278000000747852E-3</v>
      </c>
      <c r="T275" s="82"/>
      <c r="AF275" s="47">
        <v>8</v>
      </c>
      <c r="AG275" s="47" t="s">
        <v>1338</v>
      </c>
      <c r="AJ275" s="47" t="s">
        <v>1328</v>
      </c>
    </row>
    <row r="276" spans="1:36" ht="12.95" customHeight="1" x14ac:dyDescent="0.2">
      <c r="A276" s="85" t="s">
        <v>2200</v>
      </c>
      <c r="B276" s="86" t="s">
        <v>1475</v>
      </c>
      <c r="C276" s="87">
        <v>41870.504000000001</v>
      </c>
      <c r="D276" s="87" t="s">
        <v>1546</v>
      </c>
      <c r="E276" s="88">
        <f t="shared" si="34"/>
        <v>-4187.9855240891866</v>
      </c>
      <c r="F276" s="47">
        <f t="shared" si="44"/>
        <v>-4188</v>
      </c>
      <c r="G276" s="47">
        <f t="shared" si="43"/>
        <v>7.9743999958736822E-3</v>
      </c>
      <c r="I276" s="47">
        <f t="shared" si="39"/>
        <v>7.9743999958736822E-3</v>
      </c>
      <c r="O276" s="47">
        <f t="shared" ref="O276:P282" ca="1" si="45">+C$11+C$12*$F276</f>
        <v>7.4911950922261411E-2</v>
      </c>
      <c r="P276" s="47">
        <f t="shared" si="45"/>
        <v>0</v>
      </c>
      <c r="Q276" s="81">
        <f t="shared" si="35"/>
        <v>26852.004000000001</v>
      </c>
      <c r="R276" s="81"/>
      <c r="S276" s="47">
        <f t="shared" si="42"/>
        <v>7.9743999958736822E-3</v>
      </c>
      <c r="T276" s="82"/>
      <c r="U276" s="89"/>
    </row>
    <row r="277" spans="1:36" ht="12.95" customHeight="1" x14ac:dyDescent="0.2">
      <c r="A277" s="85" t="s">
        <v>2200</v>
      </c>
      <c r="B277" s="86" t="s">
        <v>1475</v>
      </c>
      <c r="C277" s="87">
        <v>41870.504000000001</v>
      </c>
      <c r="D277" s="87" t="s">
        <v>1546</v>
      </c>
      <c r="E277" s="88">
        <f t="shared" ref="E277:E340" si="46">(C277-C$7)/C$8</f>
        <v>-4187.9855240891866</v>
      </c>
      <c r="F277" s="47">
        <f t="shared" si="44"/>
        <v>-4188</v>
      </c>
      <c r="G277" s="47">
        <f t="shared" si="43"/>
        <v>7.9743999958736822E-3</v>
      </c>
      <c r="I277" s="47">
        <f t="shared" si="39"/>
        <v>7.9743999958736822E-3</v>
      </c>
      <c r="O277" s="47">
        <f t="shared" ca="1" si="45"/>
        <v>7.4911950922261411E-2</v>
      </c>
      <c r="P277" s="47">
        <f t="shared" si="45"/>
        <v>0</v>
      </c>
      <c r="Q277" s="81">
        <f t="shared" ref="Q277:Q340" si="47">C277-15018.5</f>
        <v>26852.004000000001</v>
      </c>
      <c r="R277" s="81"/>
      <c r="S277" s="47">
        <f t="shared" si="42"/>
        <v>7.9743999958736822E-3</v>
      </c>
      <c r="T277" s="82"/>
      <c r="U277" s="89"/>
    </row>
    <row r="278" spans="1:36" ht="12.95" customHeight="1" x14ac:dyDescent="0.2">
      <c r="A278" s="85" t="s">
        <v>2200</v>
      </c>
      <c r="B278" s="86" t="s">
        <v>1475</v>
      </c>
      <c r="C278" s="87">
        <v>41870.506999999998</v>
      </c>
      <c r="D278" s="87" t="s">
        <v>1546</v>
      </c>
      <c r="E278" s="88">
        <f t="shared" si="46"/>
        <v>-4187.9800781957765</v>
      </c>
      <c r="F278" s="47">
        <f t="shared" si="44"/>
        <v>-4188</v>
      </c>
      <c r="G278" s="47">
        <f t="shared" si="43"/>
        <v>1.0974399992846884E-2</v>
      </c>
      <c r="I278" s="47">
        <f t="shared" si="39"/>
        <v>1.0974399992846884E-2</v>
      </c>
      <c r="O278" s="47">
        <f t="shared" ca="1" si="45"/>
        <v>7.4911950922261411E-2</v>
      </c>
      <c r="P278" s="47">
        <f t="shared" si="45"/>
        <v>0</v>
      </c>
      <c r="Q278" s="81">
        <f t="shared" si="47"/>
        <v>26852.006999999998</v>
      </c>
      <c r="R278" s="81"/>
      <c r="S278" s="47">
        <f t="shared" si="42"/>
        <v>1.0974399992846884E-2</v>
      </c>
      <c r="T278" s="82"/>
      <c r="U278" s="89"/>
    </row>
    <row r="279" spans="1:36" ht="12.95" customHeight="1" x14ac:dyDescent="0.2">
      <c r="A279" s="85" t="s">
        <v>2200</v>
      </c>
      <c r="B279" s="86" t="s">
        <v>1475</v>
      </c>
      <c r="C279" s="87">
        <v>41870.512999999999</v>
      </c>
      <c r="D279" s="87" t="s">
        <v>1546</v>
      </c>
      <c r="E279" s="88">
        <f t="shared" si="46"/>
        <v>-4187.9691864089436</v>
      </c>
      <c r="F279" s="47">
        <f t="shared" si="44"/>
        <v>-4188</v>
      </c>
      <c r="G279" s="47">
        <f t="shared" si="43"/>
        <v>1.6974399994069245E-2</v>
      </c>
      <c r="I279" s="47">
        <f t="shared" ref="I279:I304" si="48">G279</f>
        <v>1.6974399994069245E-2</v>
      </c>
      <c r="O279" s="47">
        <f t="shared" ca="1" si="45"/>
        <v>7.4911950922261411E-2</v>
      </c>
      <c r="P279" s="47">
        <f t="shared" si="45"/>
        <v>0</v>
      </c>
      <c r="Q279" s="81">
        <f t="shared" si="47"/>
        <v>26852.012999999999</v>
      </c>
      <c r="R279" s="81"/>
      <c r="S279" s="47">
        <f t="shared" si="42"/>
        <v>1.6974399994069245E-2</v>
      </c>
      <c r="T279" s="82"/>
      <c r="U279" s="89"/>
    </row>
    <row r="280" spans="1:36" ht="12.95" customHeight="1" x14ac:dyDescent="0.2">
      <c r="A280" s="85" t="s">
        <v>2200</v>
      </c>
      <c r="B280" s="86" t="s">
        <v>1475</v>
      </c>
      <c r="C280" s="87">
        <v>41875.459000000003</v>
      </c>
      <c r="D280" s="87" t="s">
        <v>1546</v>
      </c>
      <c r="E280" s="88">
        <f t="shared" si="46"/>
        <v>-4178.9907234651564</v>
      </c>
      <c r="F280" s="47">
        <f t="shared" si="44"/>
        <v>-4179</v>
      </c>
      <c r="G280" s="47">
        <f t="shared" si="43"/>
        <v>5.110199999762699E-3</v>
      </c>
      <c r="I280" s="47">
        <f t="shared" si="48"/>
        <v>5.110199999762699E-3</v>
      </c>
      <c r="O280" s="47">
        <f t="shared" ca="1" si="45"/>
        <v>7.4909920264159616E-2</v>
      </c>
      <c r="P280" s="47">
        <f t="shared" si="45"/>
        <v>0</v>
      </c>
      <c r="Q280" s="81">
        <f t="shared" si="47"/>
        <v>26856.959000000003</v>
      </c>
      <c r="R280" s="81"/>
      <c r="S280" s="47">
        <f t="shared" si="42"/>
        <v>5.110199999762699E-3</v>
      </c>
      <c r="T280" s="82"/>
      <c r="U280" s="89"/>
    </row>
    <row r="281" spans="1:36" ht="12.95" customHeight="1" x14ac:dyDescent="0.2">
      <c r="A281" s="85" t="s">
        <v>2200</v>
      </c>
      <c r="B281" s="86" t="s">
        <v>1475</v>
      </c>
      <c r="C281" s="87">
        <v>41875.461000000003</v>
      </c>
      <c r="D281" s="87" t="s">
        <v>1546</v>
      </c>
      <c r="E281" s="88">
        <f t="shared" si="46"/>
        <v>-4178.9870928695454</v>
      </c>
      <c r="F281" s="47">
        <f t="shared" si="44"/>
        <v>-4179</v>
      </c>
      <c r="G281" s="47">
        <f t="shared" si="43"/>
        <v>7.1102000001701526E-3</v>
      </c>
      <c r="I281" s="47">
        <f t="shared" si="48"/>
        <v>7.1102000001701526E-3</v>
      </c>
      <c r="O281" s="47">
        <f t="shared" ca="1" si="45"/>
        <v>7.4909920264159616E-2</v>
      </c>
      <c r="P281" s="47">
        <f t="shared" si="45"/>
        <v>0</v>
      </c>
      <c r="Q281" s="81">
        <f t="shared" si="47"/>
        <v>26856.961000000003</v>
      </c>
      <c r="R281" s="81"/>
      <c r="S281" s="47">
        <f t="shared" si="42"/>
        <v>7.1102000001701526E-3</v>
      </c>
      <c r="T281" s="82"/>
      <c r="U281" s="89"/>
    </row>
    <row r="282" spans="1:36" ht="12.95" customHeight="1" x14ac:dyDescent="0.2">
      <c r="A282" s="85" t="s">
        <v>2200</v>
      </c>
      <c r="B282" s="86" t="s">
        <v>1475</v>
      </c>
      <c r="C282" s="87">
        <v>41875.466</v>
      </c>
      <c r="D282" s="87" t="s">
        <v>1546</v>
      </c>
      <c r="E282" s="88">
        <f t="shared" si="46"/>
        <v>-4178.9780163805253</v>
      </c>
      <c r="F282" s="47">
        <f t="shared" si="44"/>
        <v>-4179</v>
      </c>
      <c r="G282" s="47">
        <f t="shared" si="43"/>
        <v>1.2110199997550808E-2</v>
      </c>
      <c r="I282" s="47">
        <f t="shared" si="48"/>
        <v>1.2110199997550808E-2</v>
      </c>
      <c r="O282" s="47">
        <f t="shared" ca="1" si="45"/>
        <v>7.4909920264159616E-2</v>
      </c>
      <c r="P282" s="47">
        <f t="shared" si="45"/>
        <v>0</v>
      </c>
      <c r="Q282" s="81">
        <f t="shared" si="47"/>
        <v>26856.966</v>
      </c>
      <c r="R282" s="81"/>
      <c r="S282" s="47">
        <f t="shared" si="42"/>
        <v>1.2110199997550808E-2</v>
      </c>
      <c r="T282" s="82"/>
      <c r="U282" s="89"/>
    </row>
    <row r="283" spans="1:36" ht="12.95" customHeight="1" x14ac:dyDescent="0.2">
      <c r="A283" s="88" t="s">
        <v>1347</v>
      </c>
      <c r="B283" s="92"/>
      <c r="C283" s="93">
        <v>41893.633999999998</v>
      </c>
      <c r="D283" s="93"/>
      <c r="E283" s="47">
        <f t="shared" si="46"/>
        <v>-4145.9976858583659</v>
      </c>
      <c r="F283" s="47">
        <f t="shared" si="44"/>
        <v>-4146</v>
      </c>
      <c r="G283" s="47">
        <f t="shared" si="43"/>
        <v>1.2747999935527332E-3</v>
      </c>
      <c r="I283" s="47">
        <f t="shared" si="48"/>
        <v>1.2747999935527332E-3</v>
      </c>
      <c r="Q283" s="81">
        <f t="shared" si="47"/>
        <v>26875.133999999998</v>
      </c>
      <c r="R283" s="81"/>
      <c r="S283" s="47">
        <f t="shared" si="42"/>
        <v>1.2747999935527332E-3</v>
      </c>
      <c r="T283" s="82"/>
      <c r="AF283" s="47">
        <v>9</v>
      </c>
      <c r="AG283" s="47" t="s">
        <v>1343</v>
      </c>
      <c r="AJ283" s="47" t="s">
        <v>1328</v>
      </c>
    </row>
    <row r="284" spans="1:36" ht="12.95" customHeight="1" x14ac:dyDescent="0.2">
      <c r="A284" s="88" t="s">
        <v>1347</v>
      </c>
      <c r="B284" s="92"/>
      <c r="C284" s="93">
        <v>41893.642</v>
      </c>
      <c r="D284" s="93"/>
      <c r="E284" s="47">
        <f t="shared" si="46"/>
        <v>-4145.9831634759221</v>
      </c>
      <c r="F284" s="47">
        <f t="shared" si="44"/>
        <v>-4146</v>
      </c>
      <c r="G284" s="47">
        <f t="shared" si="43"/>
        <v>9.2747999951825477E-3</v>
      </c>
      <c r="I284" s="47">
        <f t="shared" si="48"/>
        <v>9.2747999951825477E-3</v>
      </c>
      <c r="Q284" s="81">
        <f t="shared" si="47"/>
        <v>26875.142</v>
      </c>
      <c r="R284" s="81"/>
      <c r="S284" s="47">
        <f t="shared" si="42"/>
        <v>9.2747999951825477E-3</v>
      </c>
      <c r="T284" s="82"/>
      <c r="AF284" s="47">
        <v>7</v>
      </c>
      <c r="AG284" s="47" t="s">
        <v>1346</v>
      </c>
      <c r="AJ284" s="47" t="s">
        <v>1328</v>
      </c>
    </row>
    <row r="285" spans="1:36" ht="12.95" customHeight="1" x14ac:dyDescent="0.2">
      <c r="A285" s="88" t="s">
        <v>1348</v>
      </c>
      <c r="B285" s="92"/>
      <c r="C285" s="93">
        <v>41901.357000000004</v>
      </c>
      <c r="D285" s="93"/>
      <c r="E285" s="47">
        <f t="shared" si="46"/>
        <v>-4131.9781409099487</v>
      </c>
      <c r="F285" s="47">
        <f t="shared" si="44"/>
        <v>-4132</v>
      </c>
      <c r="G285" s="47">
        <f t="shared" si="43"/>
        <v>1.2041599999065511E-2</v>
      </c>
      <c r="I285" s="47">
        <f t="shared" si="48"/>
        <v>1.2041599999065511E-2</v>
      </c>
      <c r="Q285" s="81">
        <f t="shared" si="47"/>
        <v>26882.857000000004</v>
      </c>
      <c r="R285" s="81"/>
      <c r="S285" s="47">
        <f t="shared" si="42"/>
        <v>1.2041599999065511E-2</v>
      </c>
      <c r="T285" s="82"/>
      <c r="AF285" s="47">
        <v>6</v>
      </c>
      <c r="AG285" s="47" t="s">
        <v>1326</v>
      </c>
      <c r="AJ285" s="47" t="s">
        <v>1328</v>
      </c>
    </row>
    <row r="286" spans="1:36" ht="12.95" customHeight="1" x14ac:dyDescent="0.2">
      <c r="A286" s="88" t="s">
        <v>1348</v>
      </c>
      <c r="B286" s="92"/>
      <c r="C286" s="93">
        <v>41907.406000000003</v>
      </c>
      <c r="D286" s="93"/>
      <c r="E286" s="47">
        <f t="shared" si="46"/>
        <v>-4120.9974044871979</v>
      </c>
      <c r="F286" s="47">
        <f t="shared" si="44"/>
        <v>-4121</v>
      </c>
      <c r="G286" s="47">
        <f t="shared" si="43"/>
        <v>1.4298000023700297E-3</v>
      </c>
      <c r="I286" s="47">
        <f t="shared" si="48"/>
        <v>1.4298000023700297E-3</v>
      </c>
      <c r="Q286" s="81">
        <f t="shared" si="47"/>
        <v>26888.906000000003</v>
      </c>
      <c r="R286" s="81"/>
      <c r="S286" s="47">
        <f t="shared" si="42"/>
        <v>1.4298000023700297E-3</v>
      </c>
      <c r="T286" s="82"/>
      <c r="AF286" s="47">
        <v>9</v>
      </c>
      <c r="AG286" s="47" t="s">
        <v>1341</v>
      </c>
      <c r="AJ286" s="47" t="s">
        <v>1328</v>
      </c>
    </row>
    <row r="287" spans="1:36" ht="12.95" customHeight="1" x14ac:dyDescent="0.2">
      <c r="A287" s="88" t="s">
        <v>1348</v>
      </c>
      <c r="B287" s="92"/>
      <c r="C287" s="93">
        <v>41912.357000000004</v>
      </c>
      <c r="D287" s="93"/>
      <c r="E287" s="47">
        <f t="shared" si="46"/>
        <v>-4112.0098650543896</v>
      </c>
      <c r="F287" s="47">
        <f t="shared" si="44"/>
        <v>-4112</v>
      </c>
      <c r="G287" s="47">
        <f t="shared" si="43"/>
        <v>-5.4344000018318184E-3</v>
      </c>
      <c r="I287" s="47">
        <f t="shared" si="48"/>
        <v>-5.4344000018318184E-3</v>
      </c>
      <c r="Q287" s="81">
        <f t="shared" si="47"/>
        <v>26893.857000000004</v>
      </c>
      <c r="R287" s="81"/>
      <c r="S287" s="47">
        <f t="shared" si="42"/>
        <v>-5.4344000018318184E-3</v>
      </c>
      <c r="T287" s="82"/>
      <c r="AF287" s="47">
        <v>6</v>
      </c>
      <c r="AG287" s="47" t="s">
        <v>1338</v>
      </c>
      <c r="AJ287" s="47" t="s">
        <v>1328</v>
      </c>
    </row>
    <row r="288" spans="1:36" ht="12.95" customHeight="1" x14ac:dyDescent="0.2">
      <c r="A288" s="88" t="s">
        <v>1348</v>
      </c>
      <c r="B288" s="92"/>
      <c r="C288" s="93">
        <v>41918.421999999999</v>
      </c>
      <c r="D288" s="93"/>
      <c r="E288" s="47">
        <f t="shared" si="46"/>
        <v>-4101.0000838667656</v>
      </c>
      <c r="F288" s="47">
        <f t="shared" si="44"/>
        <v>-4101</v>
      </c>
      <c r="G288" s="47">
        <f t="shared" si="43"/>
        <v>-4.6200002543628216E-5</v>
      </c>
      <c r="I288" s="47">
        <f t="shared" si="48"/>
        <v>-4.6200002543628216E-5</v>
      </c>
      <c r="Q288" s="81">
        <f t="shared" si="47"/>
        <v>26899.921999999999</v>
      </c>
      <c r="R288" s="81"/>
      <c r="S288" s="47">
        <f t="shared" si="42"/>
        <v>-4.6200002543628216E-5</v>
      </c>
      <c r="T288" s="82"/>
      <c r="AF288" s="47">
        <v>12</v>
      </c>
      <c r="AG288" s="47" t="s">
        <v>1341</v>
      </c>
      <c r="AJ288" s="47" t="s">
        <v>1328</v>
      </c>
    </row>
    <row r="289" spans="1:36" ht="12.95" customHeight="1" x14ac:dyDescent="0.2">
      <c r="A289" s="88" t="s">
        <v>1348</v>
      </c>
      <c r="B289" s="92"/>
      <c r="C289" s="93">
        <v>41932.745000000003</v>
      </c>
      <c r="D289" s="93"/>
      <c r="E289" s="47">
        <f t="shared" si="46"/>
        <v>-4074.9995734050153</v>
      </c>
      <c r="F289" s="47">
        <f t="shared" si="44"/>
        <v>-4075</v>
      </c>
      <c r="G289" s="47">
        <f t="shared" si="43"/>
        <v>2.3499999952036887E-4</v>
      </c>
      <c r="I289" s="47">
        <f t="shared" si="48"/>
        <v>2.3499999952036887E-4</v>
      </c>
      <c r="Q289" s="81">
        <f t="shared" si="47"/>
        <v>26914.245000000003</v>
      </c>
      <c r="R289" s="81"/>
      <c r="S289" s="47">
        <f t="shared" si="42"/>
        <v>2.3499999952036887E-4</v>
      </c>
      <c r="T289" s="82"/>
      <c r="AF289" s="47">
        <v>10</v>
      </c>
      <c r="AG289" s="47" t="s">
        <v>1346</v>
      </c>
      <c r="AJ289" s="47" t="s">
        <v>1328</v>
      </c>
    </row>
    <row r="290" spans="1:36" ht="12.95" customHeight="1" x14ac:dyDescent="0.2">
      <c r="A290" s="88" t="s">
        <v>1348</v>
      </c>
      <c r="B290" s="92"/>
      <c r="C290" s="93">
        <v>41934.402999999998</v>
      </c>
      <c r="D290" s="93"/>
      <c r="E290" s="47">
        <f t="shared" si="46"/>
        <v>-4071.9898096442485</v>
      </c>
      <c r="F290" s="47">
        <f t="shared" si="44"/>
        <v>-4072</v>
      </c>
      <c r="G290" s="47">
        <f t="shared" si="43"/>
        <v>5.6135999984689988E-3</v>
      </c>
      <c r="I290" s="47">
        <f t="shared" si="48"/>
        <v>5.6135999984689988E-3</v>
      </c>
      <c r="Q290" s="81">
        <f t="shared" si="47"/>
        <v>26915.902999999998</v>
      </c>
      <c r="R290" s="81"/>
      <c r="S290" s="47">
        <f t="shared" si="42"/>
        <v>5.6135999984689988E-3</v>
      </c>
      <c r="T290" s="82"/>
      <c r="AF290" s="47">
        <v>9</v>
      </c>
      <c r="AG290" s="47" t="s">
        <v>1341</v>
      </c>
      <c r="AJ290" s="47" t="s">
        <v>1328</v>
      </c>
    </row>
    <row r="291" spans="1:36" ht="12.95" customHeight="1" x14ac:dyDescent="0.2">
      <c r="A291" s="88" t="s">
        <v>1348</v>
      </c>
      <c r="B291" s="92"/>
      <c r="C291" s="93">
        <v>41936.603999999999</v>
      </c>
      <c r="D291" s="93"/>
      <c r="E291" s="47">
        <f t="shared" si="46"/>
        <v>-4067.99433917533</v>
      </c>
      <c r="F291" s="47">
        <f t="shared" si="44"/>
        <v>-4068</v>
      </c>
      <c r="G291" s="47">
        <f t="shared" si="43"/>
        <v>3.1183999963104725E-3</v>
      </c>
      <c r="I291" s="47">
        <f t="shared" si="48"/>
        <v>3.1183999963104725E-3</v>
      </c>
      <c r="Q291" s="81">
        <f t="shared" si="47"/>
        <v>26918.103999999999</v>
      </c>
      <c r="R291" s="81"/>
      <c r="S291" s="47">
        <f t="shared" si="42"/>
        <v>3.1183999963104725E-3</v>
      </c>
      <c r="T291" s="82"/>
      <c r="AF291" s="47">
        <v>11</v>
      </c>
      <c r="AG291" s="47" t="s">
        <v>1343</v>
      </c>
      <c r="AJ291" s="47" t="s">
        <v>1328</v>
      </c>
    </row>
    <row r="292" spans="1:36" ht="12.95" customHeight="1" x14ac:dyDescent="0.2">
      <c r="A292" s="88" t="s">
        <v>1348</v>
      </c>
      <c r="B292" s="92"/>
      <c r="C292" s="93">
        <v>41936.605000000003</v>
      </c>
      <c r="D292" s="93"/>
      <c r="E292" s="47">
        <f t="shared" si="46"/>
        <v>-4067.9925238775181</v>
      </c>
      <c r="F292" s="47">
        <f t="shared" si="44"/>
        <v>-4068</v>
      </c>
      <c r="G292" s="47">
        <f t="shared" si="43"/>
        <v>4.1184000001521781E-3</v>
      </c>
      <c r="I292" s="47">
        <f t="shared" si="48"/>
        <v>4.1184000001521781E-3</v>
      </c>
      <c r="Q292" s="81">
        <f t="shared" si="47"/>
        <v>26918.105000000003</v>
      </c>
      <c r="R292" s="81"/>
      <c r="S292" s="47">
        <f t="shared" si="42"/>
        <v>4.1184000001521781E-3</v>
      </c>
      <c r="T292" s="82"/>
      <c r="AF292" s="47">
        <v>11</v>
      </c>
      <c r="AG292" s="47" t="s">
        <v>1346</v>
      </c>
      <c r="AJ292" s="47" t="s">
        <v>1328</v>
      </c>
    </row>
    <row r="293" spans="1:36" ht="12.95" customHeight="1" x14ac:dyDescent="0.2">
      <c r="A293" s="88" t="s">
        <v>1348</v>
      </c>
      <c r="B293" s="92"/>
      <c r="C293" s="93">
        <v>41939.362000000001</v>
      </c>
      <c r="D293" s="93"/>
      <c r="E293" s="47">
        <f t="shared" si="46"/>
        <v>-4062.9877478289968</v>
      </c>
      <c r="F293" s="47">
        <f t="shared" si="44"/>
        <v>-4063</v>
      </c>
      <c r="G293" s="47">
        <f t="shared" si="43"/>
        <v>6.7493999958969653E-3</v>
      </c>
      <c r="I293" s="47">
        <f t="shared" si="48"/>
        <v>6.7493999958969653E-3</v>
      </c>
      <c r="Q293" s="81">
        <f t="shared" si="47"/>
        <v>26920.862000000001</v>
      </c>
      <c r="R293" s="81"/>
      <c r="S293" s="47">
        <f t="shared" si="42"/>
        <v>6.7493999958969653E-3</v>
      </c>
      <c r="T293" s="82"/>
      <c r="AF293" s="47">
        <v>9</v>
      </c>
      <c r="AG293" s="47" t="s">
        <v>1341</v>
      </c>
      <c r="AJ293" s="47" t="s">
        <v>1328</v>
      </c>
    </row>
    <row r="294" spans="1:36" ht="12.95" customHeight="1" x14ac:dyDescent="0.2">
      <c r="A294" s="88" t="s">
        <v>1348</v>
      </c>
      <c r="B294" s="92"/>
      <c r="C294" s="93">
        <v>41941.557999999997</v>
      </c>
      <c r="D294" s="93"/>
      <c r="E294" s="47">
        <f t="shared" si="46"/>
        <v>-4059.0013538491121</v>
      </c>
      <c r="F294" s="47">
        <f t="shared" si="44"/>
        <v>-4059</v>
      </c>
      <c r="G294" s="47">
        <f t="shared" si="43"/>
        <v>-7.4580000364221632E-4</v>
      </c>
      <c r="I294" s="47">
        <f t="shared" si="48"/>
        <v>-7.4580000364221632E-4</v>
      </c>
      <c r="Q294" s="81">
        <f t="shared" si="47"/>
        <v>26923.057999999997</v>
      </c>
      <c r="R294" s="81"/>
      <c r="S294" s="47">
        <f t="shared" si="42"/>
        <v>-7.4580000364221632E-4</v>
      </c>
      <c r="T294" s="82"/>
      <c r="AF294" s="47">
        <v>6</v>
      </c>
      <c r="AG294" s="47" t="s">
        <v>1346</v>
      </c>
      <c r="AJ294" s="47" t="s">
        <v>1328</v>
      </c>
    </row>
    <row r="295" spans="1:36" ht="12.95" customHeight="1" x14ac:dyDescent="0.2">
      <c r="A295" s="88" t="s">
        <v>1349</v>
      </c>
      <c r="B295" s="92"/>
      <c r="C295" s="93">
        <v>41982.324999999997</v>
      </c>
      <c r="D295" s="93"/>
      <c r="E295" s="47">
        <f t="shared" si="46"/>
        <v>-3984.997108230606</v>
      </c>
      <c r="F295" s="47">
        <f t="shared" si="44"/>
        <v>-3985</v>
      </c>
      <c r="G295" s="47">
        <f t="shared" si="43"/>
        <v>1.592999993590638E-3</v>
      </c>
      <c r="I295" s="47">
        <f t="shared" si="48"/>
        <v>1.592999993590638E-3</v>
      </c>
      <c r="Q295" s="81">
        <f t="shared" si="47"/>
        <v>26963.824999999997</v>
      </c>
      <c r="R295" s="81"/>
      <c r="S295" s="47">
        <f t="shared" si="42"/>
        <v>1.592999993590638E-3</v>
      </c>
      <c r="T295" s="82"/>
      <c r="AF295" s="47">
        <v>10</v>
      </c>
      <c r="AG295" s="47" t="s">
        <v>1341</v>
      </c>
      <c r="AJ295" s="47" t="s">
        <v>1328</v>
      </c>
    </row>
    <row r="296" spans="1:36" ht="12.95" customHeight="1" x14ac:dyDescent="0.2">
      <c r="A296" s="88" t="s">
        <v>1350</v>
      </c>
      <c r="B296" s="92"/>
      <c r="C296" s="93">
        <v>42131.614999999998</v>
      </c>
      <c r="D296" s="93"/>
      <c r="E296" s="47">
        <f t="shared" si="46"/>
        <v>-3713.9912989145687</v>
      </c>
      <c r="F296" s="47">
        <f t="shared" si="44"/>
        <v>-3714</v>
      </c>
      <c r="G296" s="47">
        <f t="shared" si="43"/>
        <v>4.793199994310271E-3</v>
      </c>
      <c r="I296" s="47">
        <f t="shared" si="48"/>
        <v>4.793199994310271E-3</v>
      </c>
      <c r="Q296" s="81">
        <f t="shared" si="47"/>
        <v>27113.114999999998</v>
      </c>
      <c r="R296" s="81"/>
      <c r="S296" s="47">
        <f t="shared" si="42"/>
        <v>4.793199994310271E-3</v>
      </c>
      <c r="T296" s="82"/>
      <c r="AF296" s="47">
        <v>7</v>
      </c>
      <c r="AG296" s="47" t="s">
        <v>1335</v>
      </c>
      <c r="AJ296" s="47" t="s">
        <v>1328</v>
      </c>
    </row>
    <row r="297" spans="1:36" ht="12.95" customHeight="1" x14ac:dyDescent="0.2">
      <c r="A297" s="88" t="s">
        <v>1351</v>
      </c>
      <c r="B297" s="92"/>
      <c r="C297" s="93">
        <v>42146.478000000003</v>
      </c>
      <c r="D297" s="93"/>
      <c r="E297" s="47">
        <f t="shared" si="46"/>
        <v>-3687.0105276380896</v>
      </c>
      <c r="F297" s="47">
        <f t="shared" si="44"/>
        <v>-3687</v>
      </c>
      <c r="G297" s="47">
        <f t="shared" si="43"/>
        <v>-5.7994000017060898E-3</v>
      </c>
      <c r="I297" s="47">
        <f t="shared" si="48"/>
        <v>-5.7994000017060898E-3</v>
      </c>
      <c r="Q297" s="81">
        <f t="shared" si="47"/>
        <v>27127.978000000003</v>
      </c>
      <c r="R297" s="81"/>
      <c r="S297" s="47">
        <f t="shared" si="42"/>
        <v>-5.7994000017060898E-3</v>
      </c>
      <c r="T297" s="82"/>
      <c r="AF297" s="47">
        <v>10</v>
      </c>
      <c r="AG297" s="47" t="s">
        <v>1338</v>
      </c>
      <c r="AJ297" s="47" t="s">
        <v>1328</v>
      </c>
    </row>
    <row r="298" spans="1:36" ht="12.95" customHeight="1" x14ac:dyDescent="0.2">
      <c r="A298" s="88" t="s">
        <v>1351</v>
      </c>
      <c r="B298" s="92"/>
      <c r="C298" s="93">
        <v>42156.398999999998</v>
      </c>
      <c r="D298" s="93"/>
      <c r="E298" s="47">
        <f t="shared" si="46"/>
        <v>-3669.0009581141899</v>
      </c>
      <c r="F298" s="47">
        <f t="shared" si="44"/>
        <v>-3669</v>
      </c>
      <c r="G298" s="47">
        <f t="shared" si="43"/>
        <v>-5.2780000260099769E-4</v>
      </c>
      <c r="I298" s="47">
        <f t="shared" si="48"/>
        <v>-5.2780000260099769E-4</v>
      </c>
      <c r="Q298" s="81">
        <f t="shared" si="47"/>
        <v>27137.898999999998</v>
      </c>
      <c r="R298" s="81"/>
      <c r="S298" s="47">
        <f t="shared" si="42"/>
        <v>-5.2780000260099769E-4</v>
      </c>
      <c r="T298" s="82"/>
      <c r="AF298" s="47">
        <v>10</v>
      </c>
      <c r="AG298" s="47" t="s">
        <v>1338</v>
      </c>
      <c r="AJ298" s="47" t="s">
        <v>1328</v>
      </c>
    </row>
    <row r="299" spans="1:36" ht="12.95" customHeight="1" x14ac:dyDescent="0.2">
      <c r="A299" s="88" t="s">
        <v>1351</v>
      </c>
      <c r="B299" s="92"/>
      <c r="C299" s="93">
        <v>42157.49</v>
      </c>
      <c r="D299" s="93"/>
      <c r="E299" s="47">
        <f t="shared" si="46"/>
        <v>-3667.0204682088788</v>
      </c>
      <c r="F299" s="47">
        <f t="shared" si="44"/>
        <v>-3667</v>
      </c>
      <c r="G299" s="47">
        <f t="shared" si="43"/>
        <v>-1.1275400007434655E-2</v>
      </c>
      <c r="I299" s="47">
        <f t="shared" si="48"/>
        <v>-1.1275400007434655E-2</v>
      </c>
      <c r="Q299" s="81">
        <f t="shared" si="47"/>
        <v>27138.989999999998</v>
      </c>
      <c r="R299" s="81"/>
      <c r="S299" s="47">
        <f t="shared" si="42"/>
        <v>-1.1275400007434655E-2</v>
      </c>
      <c r="T299" s="82"/>
      <c r="AF299" s="47">
        <v>8</v>
      </c>
      <c r="AG299" s="47" t="s">
        <v>1326</v>
      </c>
      <c r="AJ299" s="47" t="s">
        <v>1328</v>
      </c>
    </row>
    <row r="300" spans="1:36" ht="12.95" customHeight="1" x14ac:dyDescent="0.2">
      <c r="A300" s="88" t="s">
        <v>1351</v>
      </c>
      <c r="B300" s="92"/>
      <c r="C300" s="93">
        <v>42183.394999999997</v>
      </c>
      <c r="D300" s="93"/>
      <c r="E300" s="47">
        <f t="shared" si="46"/>
        <v>-3619.99517856904</v>
      </c>
      <c r="F300" s="47">
        <f t="shared" si="44"/>
        <v>-3620</v>
      </c>
      <c r="G300" s="47">
        <f t="shared" si="43"/>
        <v>2.6559999969322234E-3</v>
      </c>
      <c r="I300" s="47">
        <f t="shared" si="48"/>
        <v>2.6559999969322234E-3</v>
      </c>
      <c r="Q300" s="81">
        <f t="shared" si="47"/>
        <v>27164.894999999997</v>
      </c>
      <c r="R300" s="81"/>
      <c r="S300" s="47">
        <f t="shared" si="42"/>
        <v>2.6559999969322234E-3</v>
      </c>
      <c r="T300" s="82"/>
      <c r="AF300" s="47">
        <v>7</v>
      </c>
      <c r="AG300" s="47" t="s">
        <v>1326</v>
      </c>
      <c r="AJ300" s="47" t="s">
        <v>1328</v>
      </c>
    </row>
    <row r="301" spans="1:36" ht="12.95" customHeight="1" x14ac:dyDescent="0.2">
      <c r="A301" s="88" t="s">
        <v>1352</v>
      </c>
      <c r="B301" s="92"/>
      <c r="C301" s="93">
        <v>42200.474999999999</v>
      </c>
      <c r="D301" s="93"/>
      <c r="E301" s="47">
        <f t="shared" si="46"/>
        <v>-3588.9898920587689</v>
      </c>
      <c r="F301" s="47">
        <f t="shared" si="44"/>
        <v>-3589</v>
      </c>
      <c r="G301" s="47">
        <f t="shared" si="43"/>
        <v>5.5681999947410077E-3</v>
      </c>
      <c r="I301" s="47">
        <f t="shared" si="48"/>
        <v>5.5681999947410077E-3</v>
      </c>
      <c r="Q301" s="81">
        <f t="shared" si="47"/>
        <v>27181.974999999999</v>
      </c>
      <c r="R301" s="81"/>
      <c r="S301" s="47">
        <f t="shared" si="42"/>
        <v>5.5681999947410077E-3</v>
      </c>
      <c r="T301" s="82"/>
      <c r="AF301" s="47">
        <v>14</v>
      </c>
      <c r="AG301" s="47" t="s">
        <v>1341</v>
      </c>
      <c r="AJ301" s="47" t="s">
        <v>1328</v>
      </c>
    </row>
    <row r="302" spans="1:36" ht="12.95" customHeight="1" x14ac:dyDescent="0.2">
      <c r="A302" s="88" t="s">
        <v>1352</v>
      </c>
      <c r="B302" s="92"/>
      <c r="C302" s="93">
        <v>42205.428999999996</v>
      </c>
      <c r="D302" s="93"/>
      <c r="E302" s="47">
        <f t="shared" si="46"/>
        <v>-3579.996906732551</v>
      </c>
      <c r="F302" s="47">
        <f t="shared" si="44"/>
        <v>-3580</v>
      </c>
      <c r="G302" s="47">
        <f t="shared" si="43"/>
        <v>1.7039999947883189E-3</v>
      </c>
      <c r="I302" s="47">
        <f t="shared" si="48"/>
        <v>1.7039999947883189E-3</v>
      </c>
      <c r="Q302" s="81">
        <f t="shared" si="47"/>
        <v>27186.928999999996</v>
      </c>
      <c r="R302" s="81"/>
      <c r="S302" s="47">
        <f t="shared" si="42"/>
        <v>1.7039999947883189E-3</v>
      </c>
      <c r="T302" s="82"/>
      <c r="AF302" s="47">
        <v>6</v>
      </c>
      <c r="AG302" s="47" t="s">
        <v>1335</v>
      </c>
      <c r="AJ302" s="47" t="s">
        <v>1328</v>
      </c>
    </row>
    <row r="303" spans="1:36" ht="12.95" customHeight="1" x14ac:dyDescent="0.2">
      <c r="A303" s="9" t="s">
        <v>1486</v>
      </c>
      <c r="B303" s="15"/>
      <c r="C303" s="9">
        <v>42229.667999999998</v>
      </c>
      <c r="D303" s="9">
        <v>5.0000000000000001E-3</v>
      </c>
      <c r="E303" s="47">
        <f t="shared" si="46"/>
        <v>-3535.9959032359216</v>
      </c>
      <c r="F303" s="47">
        <f t="shared" si="44"/>
        <v>-3536</v>
      </c>
      <c r="G303" s="47">
        <f t="shared" ref="G303:G307" si="49">C303-(C$7+F303*C$8)</f>
        <v>2.2567999985767528E-3</v>
      </c>
      <c r="I303" s="47">
        <f t="shared" si="48"/>
        <v>2.2567999985767528E-3</v>
      </c>
      <c r="Q303" s="81">
        <f t="shared" si="47"/>
        <v>27211.167999999998</v>
      </c>
      <c r="R303" s="81"/>
      <c r="S303" s="47">
        <f t="shared" si="42"/>
        <v>2.2567999985767528E-3</v>
      </c>
      <c r="T303" s="82"/>
    </row>
    <row r="304" spans="1:36" ht="12.95" customHeight="1" x14ac:dyDescent="0.2">
      <c r="A304" s="9" t="s">
        <v>1486</v>
      </c>
      <c r="B304" s="15"/>
      <c r="C304" s="9">
        <v>42234.618999999999</v>
      </c>
      <c r="D304" s="9">
        <v>5.0000000000000001E-3</v>
      </c>
      <c r="E304" s="47">
        <f t="shared" si="46"/>
        <v>-3527.0083638031133</v>
      </c>
      <c r="F304" s="47">
        <f t="shared" si="44"/>
        <v>-3527</v>
      </c>
      <c r="G304" s="47">
        <f t="shared" si="49"/>
        <v>-4.6074000056250952E-3</v>
      </c>
      <c r="I304" s="47">
        <f t="shared" si="48"/>
        <v>-4.6074000056250952E-3</v>
      </c>
      <c r="Q304" s="81">
        <f t="shared" si="47"/>
        <v>27216.118999999999</v>
      </c>
      <c r="R304" s="81"/>
      <c r="S304" s="47">
        <f t="shared" si="42"/>
        <v>-4.6074000056250952E-3</v>
      </c>
      <c r="T304" s="82"/>
    </row>
    <row r="305" spans="1:36" ht="12.95" customHeight="1" x14ac:dyDescent="0.2">
      <c r="A305" s="9" t="s">
        <v>1486</v>
      </c>
      <c r="B305" s="15"/>
      <c r="C305" s="9">
        <v>42235.722999999998</v>
      </c>
      <c r="D305" s="9">
        <v>5.0000000000000001E-3</v>
      </c>
      <c r="E305" s="47">
        <f t="shared" si="46"/>
        <v>-3525.0042750263383</v>
      </c>
      <c r="F305" s="47">
        <f t="shared" si="44"/>
        <v>-3525</v>
      </c>
      <c r="G305" s="47">
        <f t="shared" si="49"/>
        <v>-2.3550000041723251E-3</v>
      </c>
      <c r="I305" s="47">
        <f>+G305</f>
        <v>-2.3550000041723251E-3</v>
      </c>
      <c r="Q305" s="81">
        <f t="shared" si="47"/>
        <v>27217.222999999998</v>
      </c>
      <c r="R305" s="81"/>
      <c r="S305" s="47">
        <f t="shared" si="42"/>
        <v>-2.3550000041723251E-3</v>
      </c>
      <c r="T305" s="82"/>
    </row>
    <row r="306" spans="1:36" ht="12.95" customHeight="1" x14ac:dyDescent="0.2">
      <c r="A306" s="9" t="s">
        <v>1486</v>
      </c>
      <c r="B306" s="15"/>
      <c r="C306" s="9">
        <v>42240.682000000001</v>
      </c>
      <c r="D306" s="9">
        <v>5.0000000000000001E-3</v>
      </c>
      <c r="E306" s="47">
        <f t="shared" si="46"/>
        <v>-3516.0022132110867</v>
      </c>
      <c r="F306" s="47">
        <f t="shared" si="44"/>
        <v>-3516</v>
      </c>
      <c r="G306" s="47">
        <f t="shared" si="49"/>
        <v>-1.2191999994684011E-3</v>
      </c>
      <c r="I306" s="47">
        <f t="shared" ref="I306:I337" si="50">G306</f>
        <v>-1.2191999994684011E-3</v>
      </c>
      <c r="Q306" s="81">
        <f t="shared" si="47"/>
        <v>27222.182000000001</v>
      </c>
      <c r="R306" s="81"/>
      <c r="S306" s="47">
        <f t="shared" si="42"/>
        <v>-1.2191999994684011E-3</v>
      </c>
      <c r="T306" s="82"/>
    </row>
    <row r="307" spans="1:36" ht="12.95" customHeight="1" x14ac:dyDescent="0.2">
      <c r="A307" s="9" t="s">
        <v>1486</v>
      </c>
      <c r="B307" s="15"/>
      <c r="C307" s="9">
        <v>42245.629000000001</v>
      </c>
      <c r="D307" s="9">
        <v>5.0000000000000001E-3</v>
      </c>
      <c r="E307" s="47">
        <f t="shared" si="46"/>
        <v>-3507.0219349695003</v>
      </c>
      <c r="F307" s="47">
        <f t="shared" si="44"/>
        <v>-3507</v>
      </c>
      <c r="G307" s="47">
        <f t="shared" si="49"/>
        <v>-1.2083400004485156E-2</v>
      </c>
      <c r="I307" s="47">
        <f t="shared" si="50"/>
        <v>-1.2083400004485156E-2</v>
      </c>
      <c r="Q307" s="81">
        <f t="shared" si="47"/>
        <v>27227.129000000001</v>
      </c>
      <c r="R307" s="81"/>
      <c r="S307" s="47">
        <f t="shared" si="42"/>
        <v>-1.2083400004485156E-2</v>
      </c>
      <c r="T307" s="82"/>
    </row>
    <row r="308" spans="1:36" ht="12.95" customHeight="1" x14ac:dyDescent="0.2">
      <c r="A308" s="88" t="s">
        <v>1352</v>
      </c>
      <c r="B308" s="92"/>
      <c r="C308" s="93">
        <v>42253.451999999997</v>
      </c>
      <c r="D308" s="93"/>
      <c r="E308" s="47">
        <f t="shared" si="46"/>
        <v>-3492.8208602405939</v>
      </c>
      <c r="F308" s="47">
        <f t="shared" si="44"/>
        <v>-3493</v>
      </c>
      <c r="I308" s="47">
        <f t="shared" si="50"/>
        <v>0</v>
      </c>
      <c r="L308" s="91"/>
      <c r="Q308" s="81">
        <f t="shared" si="47"/>
        <v>27234.951999999997</v>
      </c>
      <c r="R308" s="81"/>
      <c r="S308" s="47">
        <f t="shared" si="42"/>
        <v>0</v>
      </c>
      <c r="T308" s="82"/>
      <c r="AF308" s="47">
        <v>9</v>
      </c>
      <c r="AG308" s="47" t="s">
        <v>1341</v>
      </c>
      <c r="AJ308" s="47" t="s">
        <v>1328</v>
      </c>
    </row>
    <row r="309" spans="1:36" ht="12.95" customHeight="1" x14ac:dyDescent="0.2">
      <c r="A309" s="9" t="s">
        <v>1486</v>
      </c>
      <c r="B309" s="15"/>
      <c r="C309" s="9">
        <v>42253.625</v>
      </c>
      <c r="D309" s="9">
        <v>5.0000000000000001E-3</v>
      </c>
      <c r="E309" s="47">
        <f t="shared" si="46"/>
        <v>-3492.5068137203157</v>
      </c>
      <c r="F309" s="47">
        <f t="shared" si="44"/>
        <v>-3492.5</v>
      </c>
      <c r="G309" s="47">
        <f>C309-(C$7+F309*C$8)</f>
        <v>-3.753500001039356E-3</v>
      </c>
      <c r="I309" s="47">
        <f t="shared" si="50"/>
        <v>-3.753500001039356E-3</v>
      </c>
      <c r="Q309" s="81">
        <f t="shared" si="47"/>
        <v>27235.125</v>
      </c>
      <c r="R309" s="81"/>
      <c r="S309" s="47">
        <f t="shared" si="42"/>
        <v>-3.753500001039356E-3</v>
      </c>
      <c r="T309" s="82"/>
    </row>
    <row r="310" spans="1:36" ht="12.95" customHeight="1" x14ac:dyDescent="0.2">
      <c r="A310" s="85" t="s">
        <v>2325</v>
      </c>
      <c r="B310" s="86" t="s">
        <v>1475</v>
      </c>
      <c r="C310" s="87">
        <v>42254.451999999997</v>
      </c>
      <c r="D310" s="87" t="s">
        <v>1546</v>
      </c>
      <c r="E310" s="88">
        <f t="shared" si="46"/>
        <v>-3491.0055624355432</v>
      </c>
      <c r="F310" s="47">
        <f t="shared" si="44"/>
        <v>-3491</v>
      </c>
      <c r="G310" s="47">
        <f>C310-(C$7+F310*C$8)</f>
        <v>-3.0642000056104735E-3</v>
      </c>
      <c r="I310" s="47">
        <f t="shared" si="50"/>
        <v>-3.0642000056104735E-3</v>
      </c>
      <c r="O310" s="47">
        <f ca="1">+C$11+C$12*$F310</f>
        <v>7.4754687733711245E-2</v>
      </c>
      <c r="P310" s="47">
        <f>+D$11+D$12*$F310</f>
        <v>0</v>
      </c>
      <c r="Q310" s="81">
        <f t="shared" si="47"/>
        <v>27235.951999999997</v>
      </c>
      <c r="R310" s="81"/>
      <c r="S310" s="47">
        <f t="shared" si="42"/>
        <v>-3.0642000056104735E-3</v>
      </c>
      <c r="T310" s="82"/>
      <c r="U310" s="89"/>
    </row>
    <row r="311" spans="1:36" ht="12.95" customHeight="1" x14ac:dyDescent="0.2">
      <c r="A311" s="88" t="s">
        <v>1353</v>
      </c>
      <c r="B311" s="92"/>
      <c r="C311" s="93">
        <v>42261.605000000003</v>
      </c>
      <c r="D311" s="93"/>
      <c r="E311" s="47">
        <f t="shared" si="46"/>
        <v>-3478.0207372360042</v>
      </c>
      <c r="F311" s="47">
        <f t="shared" si="44"/>
        <v>-3478</v>
      </c>
      <c r="G311" s="47">
        <f>C311-(C$7+F311*C$8)</f>
        <v>-1.1423600000853185E-2</v>
      </c>
      <c r="I311" s="47">
        <f t="shared" si="50"/>
        <v>-1.1423600000853185E-2</v>
      </c>
      <c r="Q311" s="81">
        <f t="shared" si="47"/>
        <v>27243.105000000003</v>
      </c>
      <c r="R311" s="81"/>
      <c r="S311" s="47">
        <f t="shared" si="42"/>
        <v>-1.1423600000853185E-2</v>
      </c>
      <c r="T311" s="82"/>
      <c r="AF311" s="47">
        <v>6</v>
      </c>
      <c r="AG311" s="47" t="s">
        <v>1335</v>
      </c>
      <c r="AJ311" s="47" t="s">
        <v>1328</v>
      </c>
    </row>
    <row r="312" spans="1:36" ht="12.95" customHeight="1" x14ac:dyDescent="0.2">
      <c r="A312" s="88" t="s">
        <v>1353</v>
      </c>
      <c r="B312" s="92"/>
      <c r="C312" s="93">
        <v>42266.571000000004</v>
      </c>
      <c r="D312" s="93"/>
      <c r="E312" s="47">
        <f t="shared" si="46"/>
        <v>-3469.005968336121</v>
      </c>
      <c r="F312" s="47">
        <f t="shared" si="44"/>
        <v>-3469</v>
      </c>
      <c r="G312" s="47">
        <f>C312-(C$7+F312*C$8)</f>
        <v>-3.2877999983611517E-3</v>
      </c>
      <c r="I312" s="47">
        <f t="shared" si="50"/>
        <v>-3.2877999983611517E-3</v>
      </c>
      <c r="Q312" s="81">
        <f t="shared" si="47"/>
        <v>27248.071000000004</v>
      </c>
      <c r="R312" s="81"/>
      <c r="S312" s="47">
        <f t="shared" si="42"/>
        <v>-3.2877999983611517E-3</v>
      </c>
      <c r="T312" s="82"/>
      <c r="AF312" s="47">
        <v>6</v>
      </c>
      <c r="AG312" s="47" t="s">
        <v>1335</v>
      </c>
      <c r="AJ312" s="47" t="s">
        <v>1328</v>
      </c>
    </row>
    <row r="313" spans="1:36" ht="12.95" customHeight="1" x14ac:dyDescent="0.2">
      <c r="A313" s="9" t="s">
        <v>1486</v>
      </c>
      <c r="B313" s="15"/>
      <c r="C313" s="9">
        <v>42272.637999999999</v>
      </c>
      <c r="D313" s="9">
        <v>5.0000000000000001E-3</v>
      </c>
      <c r="E313" s="47">
        <f t="shared" si="46"/>
        <v>-3457.9925565528861</v>
      </c>
      <c r="F313" s="47">
        <f t="shared" si="44"/>
        <v>-3458</v>
      </c>
      <c r="G313" s="47">
        <f>C313-(C$7+F313*C$8)</f>
        <v>4.1003999940585345E-3</v>
      </c>
      <c r="I313" s="47">
        <f t="shared" si="50"/>
        <v>4.1003999940585345E-3</v>
      </c>
      <c r="Q313" s="81">
        <f t="shared" si="47"/>
        <v>27254.137999999999</v>
      </c>
      <c r="R313" s="81"/>
      <c r="S313" s="47">
        <f t="shared" si="42"/>
        <v>4.1003999940585345E-3</v>
      </c>
      <c r="T313" s="82"/>
    </row>
    <row r="314" spans="1:36" ht="12.95" customHeight="1" x14ac:dyDescent="0.2">
      <c r="A314" s="88" t="s">
        <v>1353</v>
      </c>
      <c r="B314" s="92"/>
      <c r="C314" s="93">
        <v>42273.387000000002</v>
      </c>
      <c r="D314" s="93"/>
      <c r="E314" s="47">
        <f t="shared" si="46"/>
        <v>-3456.6328984968968</v>
      </c>
      <c r="F314" s="47">
        <f t="shared" si="44"/>
        <v>-3456.5</v>
      </c>
      <c r="I314" s="47">
        <f t="shared" si="50"/>
        <v>0</v>
      </c>
      <c r="L314" s="91"/>
      <c r="Q314" s="81">
        <f t="shared" si="47"/>
        <v>27254.887000000002</v>
      </c>
      <c r="R314" s="81"/>
      <c r="S314" s="47">
        <f t="shared" si="42"/>
        <v>0</v>
      </c>
      <c r="T314" s="82"/>
      <c r="AF314" s="47">
        <v>10</v>
      </c>
      <c r="AG314" s="47" t="s">
        <v>1341</v>
      </c>
      <c r="AJ314" s="47" t="s">
        <v>1328</v>
      </c>
    </row>
    <row r="315" spans="1:36" ht="12.95" customHeight="1" x14ac:dyDescent="0.2">
      <c r="A315" s="88" t="s">
        <v>1353</v>
      </c>
      <c r="B315" s="92"/>
      <c r="C315" s="93">
        <v>42275.381000000001</v>
      </c>
      <c r="D315" s="93"/>
      <c r="E315" s="47">
        <f t="shared" si="46"/>
        <v>-3453.0131946736278</v>
      </c>
      <c r="F315" s="47">
        <f t="shared" si="44"/>
        <v>-3453</v>
      </c>
      <c r="G315" s="47">
        <f t="shared" ref="G315:G346" si="51">C315-(C$7+F315*C$8)</f>
        <v>-7.2685999984969385E-3</v>
      </c>
      <c r="I315" s="47">
        <f t="shared" si="50"/>
        <v>-7.2685999984969385E-3</v>
      </c>
      <c r="Q315" s="81">
        <f t="shared" si="47"/>
        <v>27256.881000000001</v>
      </c>
      <c r="R315" s="81"/>
      <c r="S315" s="47">
        <f t="shared" si="42"/>
        <v>-7.2685999984969385E-3</v>
      </c>
      <c r="T315" s="82"/>
      <c r="AF315" s="47">
        <v>10</v>
      </c>
      <c r="AG315" s="47" t="s">
        <v>1338</v>
      </c>
      <c r="AJ315" s="47" t="s">
        <v>1328</v>
      </c>
    </row>
    <row r="316" spans="1:36" ht="12.95" customHeight="1" x14ac:dyDescent="0.2">
      <c r="A316" s="85" t="s">
        <v>2346</v>
      </c>
      <c r="B316" s="86" t="s">
        <v>1475</v>
      </c>
      <c r="C316" s="87">
        <v>42275.387000000002</v>
      </c>
      <c r="D316" s="87" t="s">
        <v>1546</v>
      </c>
      <c r="E316" s="88">
        <f t="shared" si="46"/>
        <v>-3453.0023028867954</v>
      </c>
      <c r="F316" s="47">
        <f t="shared" si="44"/>
        <v>-3453</v>
      </c>
      <c r="G316" s="47">
        <f t="shared" si="51"/>
        <v>-1.2685999972745776E-3</v>
      </c>
      <c r="I316" s="47">
        <f t="shared" si="50"/>
        <v>-1.2685999972745776E-3</v>
      </c>
      <c r="O316" s="47">
        <f ca="1">+C$11+C$12*$F316</f>
        <v>7.4746113843948109E-2</v>
      </c>
      <c r="P316" s="47">
        <f>+D$11+D$12*$F316</f>
        <v>0</v>
      </c>
      <c r="Q316" s="81">
        <f t="shared" si="47"/>
        <v>27256.887000000002</v>
      </c>
      <c r="R316" s="81"/>
      <c r="S316" s="47">
        <f t="shared" si="42"/>
        <v>-1.2685999972745776E-3</v>
      </c>
      <c r="T316" s="82"/>
      <c r="U316" s="89"/>
    </row>
    <row r="317" spans="1:36" ht="12.95" customHeight="1" x14ac:dyDescent="0.2">
      <c r="A317" s="85" t="s">
        <v>2357</v>
      </c>
      <c r="B317" s="86" t="s">
        <v>1475</v>
      </c>
      <c r="C317" s="87">
        <v>42276.485000000001</v>
      </c>
      <c r="D317" s="87" t="s">
        <v>1546</v>
      </c>
      <c r="E317" s="88">
        <f t="shared" si="46"/>
        <v>-3451.0091058968528</v>
      </c>
      <c r="F317" s="47">
        <f t="shared" si="44"/>
        <v>-3451</v>
      </c>
      <c r="G317" s="47">
        <f t="shared" si="51"/>
        <v>-5.016200004320126E-3</v>
      </c>
      <c r="I317" s="47">
        <f t="shared" si="50"/>
        <v>-5.016200004320126E-3</v>
      </c>
      <c r="O317" s="47">
        <f ca="1">+C$11+C$12*$F317</f>
        <v>7.4745662586592154E-2</v>
      </c>
      <c r="P317" s="47">
        <f>+D$11+D$12*$F317</f>
        <v>0</v>
      </c>
      <c r="Q317" s="81">
        <f t="shared" si="47"/>
        <v>27257.985000000001</v>
      </c>
      <c r="R317" s="81"/>
      <c r="S317" s="47">
        <f t="shared" si="42"/>
        <v>-5.016200004320126E-3</v>
      </c>
      <c r="T317" s="82"/>
      <c r="U317" s="89"/>
    </row>
    <row r="318" spans="1:36" ht="12.95" customHeight="1" x14ac:dyDescent="0.2">
      <c r="A318" s="88" t="s">
        <v>1353</v>
      </c>
      <c r="B318" s="92"/>
      <c r="C318" s="93">
        <v>42296.309000000001</v>
      </c>
      <c r="D318" s="93"/>
      <c r="E318" s="47">
        <f t="shared" si="46"/>
        <v>-3415.0226422095247</v>
      </c>
      <c r="F318" s="47">
        <f t="shared" si="44"/>
        <v>-3415</v>
      </c>
      <c r="G318" s="47">
        <f t="shared" si="51"/>
        <v>-1.2473000002501067E-2</v>
      </c>
      <c r="I318" s="47">
        <f t="shared" si="50"/>
        <v>-1.2473000002501067E-2</v>
      </c>
      <c r="Q318" s="81">
        <f t="shared" si="47"/>
        <v>27277.809000000001</v>
      </c>
      <c r="R318" s="81"/>
      <c r="S318" s="47">
        <f t="shared" si="42"/>
        <v>-1.2473000002501067E-2</v>
      </c>
      <c r="T318" s="82"/>
      <c r="AF318" s="47">
        <v>7</v>
      </c>
      <c r="AG318" s="47" t="s">
        <v>1326</v>
      </c>
      <c r="AJ318" s="47" t="s">
        <v>1328</v>
      </c>
    </row>
    <row r="319" spans="1:36" ht="12.95" customHeight="1" x14ac:dyDescent="0.2">
      <c r="A319" s="88" t="s">
        <v>1353</v>
      </c>
      <c r="B319" s="92"/>
      <c r="C319" s="93">
        <v>42296.322</v>
      </c>
      <c r="D319" s="93"/>
      <c r="E319" s="47">
        <f t="shared" si="46"/>
        <v>-3414.9990433380608</v>
      </c>
      <c r="F319" s="47">
        <f t="shared" si="44"/>
        <v>-3415</v>
      </c>
      <c r="G319" s="47">
        <f t="shared" si="51"/>
        <v>5.2699999650940299E-4</v>
      </c>
      <c r="I319" s="47">
        <f t="shared" si="50"/>
        <v>5.2699999650940299E-4</v>
      </c>
      <c r="Q319" s="81">
        <f t="shared" si="47"/>
        <v>27277.822</v>
      </c>
      <c r="R319" s="81"/>
      <c r="S319" s="47">
        <f t="shared" si="42"/>
        <v>5.2699999650940299E-4</v>
      </c>
      <c r="T319" s="82"/>
      <c r="AF319" s="47">
        <v>7</v>
      </c>
      <c r="AG319" s="47" t="s">
        <v>1335</v>
      </c>
      <c r="AJ319" s="47" t="s">
        <v>1328</v>
      </c>
    </row>
    <row r="320" spans="1:36" ht="12.95" customHeight="1" x14ac:dyDescent="0.2">
      <c r="A320" s="88" t="s">
        <v>1353</v>
      </c>
      <c r="B320" s="92"/>
      <c r="C320" s="93">
        <v>42296.345999999998</v>
      </c>
      <c r="D320" s="93"/>
      <c r="E320" s="47">
        <f t="shared" si="46"/>
        <v>-3414.9554761907439</v>
      </c>
      <c r="F320" s="47">
        <f t="shared" si="44"/>
        <v>-3415</v>
      </c>
      <c r="G320" s="47">
        <f t="shared" si="51"/>
        <v>2.4526999994122889E-2</v>
      </c>
      <c r="I320" s="47">
        <f t="shared" si="50"/>
        <v>2.4526999994122889E-2</v>
      </c>
      <c r="Q320" s="81">
        <f t="shared" si="47"/>
        <v>27277.845999999998</v>
      </c>
      <c r="R320" s="81"/>
      <c r="S320" s="47">
        <f t="shared" si="42"/>
        <v>2.4526999994122889E-2</v>
      </c>
      <c r="T320" s="82"/>
      <c r="AF320" s="47">
        <v>7</v>
      </c>
      <c r="AG320" s="47" t="s">
        <v>1338</v>
      </c>
      <c r="AJ320" s="47" t="s">
        <v>1328</v>
      </c>
    </row>
    <row r="321" spans="1:36" ht="12.95" customHeight="1" x14ac:dyDescent="0.2">
      <c r="A321" s="88" t="s">
        <v>1353</v>
      </c>
      <c r="B321" s="92"/>
      <c r="C321" s="93">
        <v>42302.37</v>
      </c>
      <c r="D321" s="93"/>
      <c r="E321" s="47">
        <f t="shared" si="46"/>
        <v>-3404.0201222131091</v>
      </c>
      <c r="F321" s="47">
        <f t="shared" si="44"/>
        <v>-3404</v>
      </c>
      <c r="G321" s="47">
        <f t="shared" si="51"/>
        <v>-1.1084799996751826E-2</v>
      </c>
      <c r="I321" s="47">
        <f t="shared" si="50"/>
        <v>-1.1084799996751826E-2</v>
      </c>
      <c r="Q321" s="81">
        <f t="shared" si="47"/>
        <v>27283.870000000003</v>
      </c>
      <c r="R321" s="81"/>
      <c r="S321" s="47">
        <f t="shared" si="42"/>
        <v>-1.1084799996751826E-2</v>
      </c>
      <c r="T321" s="82"/>
      <c r="AF321" s="47">
        <v>9</v>
      </c>
      <c r="AG321" s="47" t="s">
        <v>1338</v>
      </c>
      <c r="AJ321" s="47" t="s">
        <v>1328</v>
      </c>
    </row>
    <row r="322" spans="1:36" ht="12.95" customHeight="1" x14ac:dyDescent="0.2">
      <c r="A322" s="88" t="s">
        <v>1353</v>
      </c>
      <c r="B322" s="92"/>
      <c r="C322" s="93">
        <v>42302.387999999999</v>
      </c>
      <c r="D322" s="93"/>
      <c r="E322" s="47">
        <f t="shared" si="46"/>
        <v>-3403.9874468526245</v>
      </c>
      <c r="F322" s="47">
        <f t="shared" si="44"/>
        <v>-3404</v>
      </c>
      <c r="G322" s="47">
        <f t="shared" si="51"/>
        <v>6.9151999996392988E-3</v>
      </c>
      <c r="I322" s="47">
        <f t="shared" si="50"/>
        <v>6.9151999996392988E-3</v>
      </c>
      <c r="Q322" s="81">
        <f t="shared" si="47"/>
        <v>27283.887999999999</v>
      </c>
      <c r="R322" s="81"/>
      <c r="S322" s="47">
        <f t="shared" si="42"/>
        <v>6.9151999996392988E-3</v>
      </c>
      <c r="T322" s="82"/>
      <c r="AF322" s="47">
        <v>11</v>
      </c>
      <c r="AG322" s="47" t="s">
        <v>1341</v>
      </c>
      <c r="AJ322" s="47" t="s">
        <v>1328</v>
      </c>
    </row>
    <row r="323" spans="1:36" ht="12.95" customHeight="1" x14ac:dyDescent="0.2">
      <c r="A323" s="88" t="s">
        <v>1353</v>
      </c>
      <c r="B323" s="92"/>
      <c r="C323" s="93">
        <v>42318.34</v>
      </c>
      <c r="D323" s="93"/>
      <c r="E323" s="47">
        <f t="shared" si="46"/>
        <v>-3375.0298162664585</v>
      </c>
      <c r="F323" s="47">
        <f t="shared" si="44"/>
        <v>-3375</v>
      </c>
      <c r="G323" s="47">
        <f t="shared" si="51"/>
        <v>-1.6425000008894131E-2</v>
      </c>
      <c r="I323" s="47">
        <f t="shared" si="50"/>
        <v>-1.6425000008894131E-2</v>
      </c>
      <c r="Q323" s="81">
        <f t="shared" si="47"/>
        <v>27299.839999999997</v>
      </c>
      <c r="R323" s="81"/>
      <c r="S323" s="47">
        <f t="shared" si="42"/>
        <v>-1.6425000008894131E-2</v>
      </c>
      <c r="T323" s="82"/>
      <c r="AF323" s="47">
        <v>8</v>
      </c>
      <c r="AG323" s="47" t="s">
        <v>1338</v>
      </c>
      <c r="AJ323" s="47" t="s">
        <v>1328</v>
      </c>
    </row>
    <row r="324" spans="1:36" ht="12.95" customHeight="1" x14ac:dyDescent="0.2">
      <c r="A324" s="9" t="s">
        <v>1486</v>
      </c>
      <c r="B324" s="15"/>
      <c r="C324" s="9">
        <v>42337.63</v>
      </c>
      <c r="D324" s="9">
        <v>5.0000000000000001E-3</v>
      </c>
      <c r="E324" s="47">
        <f t="shared" si="46"/>
        <v>-3340.0127216070268</v>
      </c>
      <c r="F324" s="47">
        <f t="shared" si="44"/>
        <v>-3340</v>
      </c>
      <c r="G324" s="47">
        <f t="shared" si="51"/>
        <v>-7.0080000077723525E-3</v>
      </c>
      <c r="I324" s="47">
        <f t="shared" si="50"/>
        <v>-7.0080000077723525E-3</v>
      </c>
      <c r="Q324" s="81">
        <f t="shared" si="47"/>
        <v>27319.129999999997</v>
      </c>
      <c r="R324" s="81"/>
      <c r="S324" s="47">
        <f t="shared" si="42"/>
        <v>-7.0080000077723525E-3</v>
      </c>
      <c r="T324" s="82"/>
    </row>
    <row r="325" spans="1:36" ht="12.95" customHeight="1" x14ac:dyDescent="0.2">
      <c r="A325" s="9" t="s">
        <v>1486</v>
      </c>
      <c r="B325" s="15"/>
      <c r="C325" s="9">
        <v>42342.595000000001</v>
      </c>
      <c r="D325" s="9">
        <v>5.0000000000000001E-3</v>
      </c>
      <c r="E325" s="47">
        <f t="shared" si="46"/>
        <v>-3330.9997680049428</v>
      </c>
      <c r="F325" s="47">
        <f t="shared" si="44"/>
        <v>-3331</v>
      </c>
      <c r="G325" s="47">
        <f t="shared" si="51"/>
        <v>1.2779999815393239E-4</v>
      </c>
      <c r="I325" s="47">
        <f t="shared" si="50"/>
        <v>1.2779999815393239E-4</v>
      </c>
      <c r="Q325" s="81">
        <f t="shared" si="47"/>
        <v>27324.095000000001</v>
      </c>
      <c r="R325" s="81"/>
      <c r="S325" s="47">
        <f t="shared" si="42"/>
        <v>1.2779999815393239E-4</v>
      </c>
      <c r="T325" s="82"/>
    </row>
    <row r="326" spans="1:36" ht="12.95" customHeight="1" x14ac:dyDescent="0.2">
      <c r="A326" s="9" t="s">
        <v>1486</v>
      </c>
      <c r="B326" s="15"/>
      <c r="C326" s="9">
        <v>42359.661</v>
      </c>
      <c r="D326" s="9">
        <v>5.0000000000000001E-3</v>
      </c>
      <c r="E326" s="47">
        <f t="shared" si="46"/>
        <v>-3300.0198956639474</v>
      </c>
      <c r="F326" s="47">
        <f t="shared" si="44"/>
        <v>-3300</v>
      </c>
      <c r="G326" s="47">
        <f t="shared" si="51"/>
        <v>-1.0959999999613501E-2</v>
      </c>
      <c r="I326" s="47">
        <f t="shared" si="50"/>
        <v>-1.0959999999613501E-2</v>
      </c>
      <c r="Q326" s="81">
        <f t="shared" si="47"/>
        <v>27341.161</v>
      </c>
      <c r="R326" s="81"/>
      <c r="S326" s="47">
        <f t="shared" si="42"/>
        <v>-1.0959999999613501E-2</v>
      </c>
      <c r="T326" s="82"/>
    </row>
    <row r="327" spans="1:36" ht="12.95" customHeight="1" x14ac:dyDescent="0.2">
      <c r="A327" s="88" t="s">
        <v>1354</v>
      </c>
      <c r="B327" s="92"/>
      <c r="C327" s="93">
        <v>42377.315000000002</v>
      </c>
      <c r="D327" s="93"/>
      <c r="E327" s="47">
        <f t="shared" si="46"/>
        <v>-3267.9726282135762</v>
      </c>
      <c r="F327" s="47">
        <f t="shared" si="44"/>
        <v>-3268</v>
      </c>
      <c r="G327" s="47">
        <f t="shared" si="51"/>
        <v>1.5078399999765679E-2</v>
      </c>
      <c r="I327" s="47">
        <f t="shared" si="50"/>
        <v>1.5078399999765679E-2</v>
      </c>
      <c r="Q327" s="81">
        <f t="shared" si="47"/>
        <v>27358.815000000002</v>
      </c>
      <c r="R327" s="81"/>
      <c r="S327" s="47">
        <f t="shared" si="42"/>
        <v>1.5078399999765679E-2</v>
      </c>
      <c r="T327" s="82"/>
      <c r="AF327" s="47">
        <v>8</v>
      </c>
      <c r="AG327" s="47" t="s">
        <v>1335</v>
      </c>
      <c r="AJ327" s="47" t="s">
        <v>1328</v>
      </c>
    </row>
    <row r="328" spans="1:36" ht="12.95" customHeight="1" x14ac:dyDescent="0.2">
      <c r="A328" s="85" t="s">
        <v>2382</v>
      </c>
      <c r="B328" s="86" t="s">
        <v>1475</v>
      </c>
      <c r="C328" s="87">
        <v>42412.553</v>
      </c>
      <c r="D328" s="87" t="s">
        <v>1546</v>
      </c>
      <c r="E328" s="88">
        <f t="shared" si="46"/>
        <v>-3204.0051641592004</v>
      </c>
      <c r="F328" s="47">
        <f t="shared" si="44"/>
        <v>-3204</v>
      </c>
      <c r="G328" s="47">
        <f t="shared" si="51"/>
        <v>-2.8448000011849217E-3</v>
      </c>
      <c r="I328" s="47">
        <f t="shared" si="50"/>
        <v>-2.8448000011849217E-3</v>
      </c>
      <c r="O328" s="47">
        <f ca="1">+C$11+C$12*$F328</f>
        <v>7.4689932303131756E-2</v>
      </c>
      <c r="P328" s="47">
        <f>+D$11+D$12*$F328</f>
        <v>0</v>
      </c>
      <c r="Q328" s="81">
        <f t="shared" si="47"/>
        <v>27394.053</v>
      </c>
      <c r="R328" s="81"/>
      <c r="S328" s="47">
        <f t="shared" si="42"/>
        <v>-2.8448000011849217E-3</v>
      </c>
      <c r="T328" s="82"/>
      <c r="U328" s="89"/>
    </row>
    <row r="329" spans="1:36" ht="12.95" customHeight="1" x14ac:dyDescent="0.2">
      <c r="A329" s="85" t="s">
        <v>2382</v>
      </c>
      <c r="B329" s="86" t="s">
        <v>1475</v>
      </c>
      <c r="C329" s="87">
        <v>42412.555999999997</v>
      </c>
      <c r="D329" s="87" t="s">
        <v>1546</v>
      </c>
      <c r="E329" s="88">
        <f t="shared" si="46"/>
        <v>-3203.9997182657908</v>
      </c>
      <c r="F329" s="47">
        <f t="shared" si="44"/>
        <v>-3204</v>
      </c>
      <c r="G329" s="47">
        <f t="shared" si="51"/>
        <v>1.5519999578827992E-4</v>
      </c>
      <c r="I329" s="47">
        <f t="shared" si="50"/>
        <v>1.5519999578827992E-4</v>
      </c>
      <c r="O329" s="47">
        <f ca="1">+C$11+C$12*$F329</f>
        <v>7.4689932303131756E-2</v>
      </c>
      <c r="P329" s="47">
        <f>+D$11+D$12*$F329</f>
        <v>0</v>
      </c>
      <c r="Q329" s="81">
        <f t="shared" si="47"/>
        <v>27394.055999999997</v>
      </c>
      <c r="R329" s="81"/>
      <c r="S329" s="47">
        <f t="shared" si="42"/>
        <v>1.5519999578827992E-4</v>
      </c>
      <c r="T329" s="82"/>
      <c r="U329" s="89"/>
    </row>
    <row r="330" spans="1:36" ht="12.95" customHeight="1" x14ac:dyDescent="0.2">
      <c r="A330" s="88" t="s">
        <v>1355</v>
      </c>
      <c r="B330" s="92"/>
      <c r="C330" s="93">
        <v>42529.351000000002</v>
      </c>
      <c r="D330" s="93"/>
      <c r="E330" s="47">
        <f t="shared" si="46"/>
        <v>-2991.982011124871</v>
      </c>
      <c r="F330" s="47">
        <f t="shared" si="44"/>
        <v>-2992</v>
      </c>
      <c r="G330" s="47">
        <f t="shared" si="51"/>
        <v>9.9095999976270832E-3</v>
      </c>
      <c r="I330" s="47">
        <f t="shared" si="50"/>
        <v>9.9095999976270832E-3</v>
      </c>
      <c r="Q330" s="81">
        <f t="shared" si="47"/>
        <v>27510.851000000002</v>
      </c>
      <c r="R330" s="81"/>
      <c r="S330" s="47">
        <f t="shared" ref="S330:S393" si="52">MAX(G330:N330)</f>
        <v>9.9095999976270832E-3</v>
      </c>
      <c r="T330" s="82"/>
      <c r="AF330" s="47">
        <v>8</v>
      </c>
      <c r="AG330" s="47" t="s">
        <v>1338</v>
      </c>
      <c r="AJ330" s="47" t="s">
        <v>1328</v>
      </c>
    </row>
    <row r="331" spans="1:36" ht="12.95" customHeight="1" x14ac:dyDescent="0.2">
      <c r="A331" s="88" t="s">
        <v>1355</v>
      </c>
      <c r="B331" s="92"/>
      <c r="C331" s="93">
        <v>42531.552000000003</v>
      </c>
      <c r="D331" s="93"/>
      <c r="E331" s="47">
        <f t="shared" si="46"/>
        <v>-2987.9865406559525</v>
      </c>
      <c r="F331" s="47">
        <f t="shared" si="44"/>
        <v>-2988</v>
      </c>
      <c r="G331" s="47">
        <f t="shared" si="51"/>
        <v>7.4144000027445145E-3</v>
      </c>
      <c r="I331" s="47">
        <f t="shared" si="50"/>
        <v>7.4144000027445145E-3</v>
      </c>
      <c r="Q331" s="81">
        <f t="shared" si="47"/>
        <v>27513.052000000003</v>
      </c>
      <c r="R331" s="81"/>
      <c r="S331" s="47">
        <f t="shared" si="52"/>
        <v>7.4144000027445145E-3</v>
      </c>
      <c r="T331" s="82"/>
      <c r="AF331" s="47">
        <v>7</v>
      </c>
      <c r="AG331" s="47" t="s">
        <v>1338</v>
      </c>
      <c r="AJ331" s="47" t="s">
        <v>1328</v>
      </c>
    </row>
    <row r="332" spans="1:36" ht="12.95" customHeight="1" x14ac:dyDescent="0.2">
      <c r="A332" s="85" t="s">
        <v>2393</v>
      </c>
      <c r="B332" s="86" t="s">
        <v>1475</v>
      </c>
      <c r="C332" s="87">
        <v>42538.701000000001</v>
      </c>
      <c r="D332" s="87" t="s">
        <v>1546</v>
      </c>
      <c r="E332" s="88">
        <f t="shared" si="46"/>
        <v>-2975.0089766476485</v>
      </c>
      <c r="F332" s="47">
        <f t="shared" si="44"/>
        <v>-2975</v>
      </c>
      <c r="G332" s="47">
        <f t="shared" si="51"/>
        <v>-4.9450000005890615E-3</v>
      </c>
      <c r="I332" s="47">
        <f t="shared" si="50"/>
        <v>-4.9450000005890615E-3</v>
      </c>
      <c r="O332" s="47">
        <f ca="1">+C$11+C$12*$F332</f>
        <v>7.4638263335874963E-2</v>
      </c>
      <c r="P332" s="47">
        <f>+D$11+D$12*$F332</f>
        <v>0</v>
      </c>
      <c r="Q332" s="81">
        <f t="shared" si="47"/>
        <v>27520.201000000001</v>
      </c>
      <c r="R332" s="81"/>
      <c r="S332" s="47">
        <f t="shared" si="52"/>
        <v>-4.9450000005890615E-3</v>
      </c>
      <c r="T332" s="82"/>
      <c r="U332" s="89"/>
    </row>
    <row r="333" spans="1:36" ht="12.95" customHeight="1" x14ac:dyDescent="0.2">
      <c r="A333" s="88" t="s">
        <v>1355</v>
      </c>
      <c r="B333" s="92"/>
      <c r="C333" s="93">
        <v>42546.411</v>
      </c>
      <c r="D333" s="93"/>
      <c r="E333" s="47">
        <f t="shared" si="46"/>
        <v>-2961.0130305707085</v>
      </c>
      <c r="F333" s="47">
        <f t="shared" si="44"/>
        <v>-2961</v>
      </c>
      <c r="G333" s="47">
        <f t="shared" si="51"/>
        <v>-7.1782000013627112E-3</v>
      </c>
      <c r="I333" s="47">
        <f t="shared" si="50"/>
        <v>-7.1782000013627112E-3</v>
      </c>
      <c r="Q333" s="81">
        <f t="shared" si="47"/>
        <v>27527.911</v>
      </c>
      <c r="R333" s="81"/>
      <c r="S333" s="47">
        <f t="shared" si="52"/>
        <v>-7.1782000013627112E-3</v>
      </c>
      <c r="T333" s="82"/>
      <c r="AF333" s="47">
        <v>8</v>
      </c>
      <c r="AG333" s="47" t="s">
        <v>1338</v>
      </c>
      <c r="AJ333" s="47" t="s">
        <v>1328</v>
      </c>
    </row>
    <row r="334" spans="1:36" ht="12.95" customHeight="1" x14ac:dyDescent="0.2">
      <c r="A334" s="85" t="s">
        <v>2357</v>
      </c>
      <c r="B334" s="86" t="s">
        <v>1475</v>
      </c>
      <c r="C334" s="87">
        <v>42546.421999999999</v>
      </c>
      <c r="D334" s="87" t="s">
        <v>1546</v>
      </c>
      <c r="E334" s="88">
        <f t="shared" si="46"/>
        <v>-2960.9930622948555</v>
      </c>
      <c r="F334" s="47">
        <f t="shared" si="44"/>
        <v>-2961</v>
      </c>
      <c r="G334" s="47">
        <f t="shared" si="51"/>
        <v>3.8217999972403049E-3</v>
      </c>
      <c r="I334" s="47">
        <f t="shared" si="50"/>
        <v>3.8217999972403049E-3</v>
      </c>
      <c r="O334" s="47">
        <f ca="1">+C$11+C$12*$F334</f>
        <v>7.4635104534383281E-2</v>
      </c>
      <c r="P334" s="47">
        <f>+D$11+D$12*$F334</f>
        <v>0</v>
      </c>
      <c r="Q334" s="81">
        <f t="shared" si="47"/>
        <v>27527.921999999999</v>
      </c>
      <c r="R334" s="81"/>
      <c r="S334" s="47">
        <f t="shared" si="52"/>
        <v>3.8217999972403049E-3</v>
      </c>
      <c r="T334" s="82"/>
      <c r="U334" s="89"/>
    </row>
    <row r="335" spans="1:36" ht="12.95" customHeight="1" x14ac:dyDescent="0.2">
      <c r="A335" s="88" t="s">
        <v>1355</v>
      </c>
      <c r="B335" s="92"/>
      <c r="C335" s="93">
        <v>42551.375</v>
      </c>
      <c r="D335" s="93"/>
      <c r="E335" s="47">
        <f t="shared" si="46"/>
        <v>-2952.0018922664362</v>
      </c>
      <c r="F335" s="47">
        <f t="shared" si="44"/>
        <v>-2952</v>
      </c>
      <c r="G335" s="47">
        <f t="shared" si="51"/>
        <v>-1.0423999992781319E-3</v>
      </c>
      <c r="I335" s="47">
        <f t="shared" si="50"/>
        <v>-1.0423999992781319E-3</v>
      </c>
      <c r="Q335" s="81">
        <f t="shared" si="47"/>
        <v>27532.875</v>
      </c>
      <c r="R335" s="81"/>
      <c r="S335" s="47">
        <f t="shared" si="52"/>
        <v>-1.0423999992781319E-3</v>
      </c>
      <c r="T335" s="82"/>
      <c r="AF335" s="47">
        <v>11</v>
      </c>
      <c r="AG335" s="47" t="s">
        <v>1338</v>
      </c>
      <c r="AJ335" s="47" t="s">
        <v>1328</v>
      </c>
    </row>
    <row r="336" spans="1:36" ht="12.95" customHeight="1" x14ac:dyDescent="0.2">
      <c r="A336" s="85" t="s">
        <v>2393</v>
      </c>
      <c r="B336" s="86" t="s">
        <v>1475</v>
      </c>
      <c r="C336" s="87">
        <v>42570.656999999999</v>
      </c>
      <c r="D336" s="87" t="s">
        <v>1546</v>
      </c>
      <c r="E336" s="88">
        <f t="shared" si="46"/>
        <v>-2916.9993199894479</v>
      </c>
      <c r="F336" s="47">
        <f t="shared" si="44"/>
        <v>-2917</v>
      </c>
      <c r="G336" s="47">
        <f t="shared" si="51"/>
        <v>3.7460000021383166E-4</v>
      </c>
      <c r="I336" s="47">
        <f t="shared" si="50"/>
        <v>3.7460000021383166E-4</v>
      </c>
      <c r="O336" s="47">
        <f ca="1">+C$11+C$12*$F336</f>
        <v>7.4625176872552282E-2</v>
      </c>
      <c r="P336" s="47">
        <f>+D$11+D$12*$F336</f>
        <v>0</v>
      </c>
      <c r="Q336" s="81">
        <f t="shared" si="47"/>
        <v>27552.156999999999</v>
      </c>
      <c r="R336" s="81"/>
      <c r="S336" s="47">
        <f t="shared" si="52"/>
        <v>3.7460000021383166E-4</v>
      </c>
      <c r="T336" s="82"/>
      <c r="U336" s="89"/>
    </row>
    <row r="337" spans="1:36" ht="12.95" customHeight="1" x14ac:dyDescent="0.2">
      <c r="A337" s="85" t="s">
        <v>2393</v>
      </c>
      <c r="B337" s="86" t="s">
        <v>1475</v>
      </c>
      <c r="C337" s="87">
        <v>42571.741000000002</v>
      </c>
      <c r="D337" s="87" t="s">
        <v>1546</v>
      </c>
      <c r="E337" s="88">
        <f t="shared" si="46"/>
        <v>-2915.031537168768</v>
      </c>
      <c r="F337" s="47">
        <f t="shared" si="44"/>
        <v>-2915</v>
      </c>
      <c r="G337" s="47">
        <f t="shared" si="51"/>
        <v>-1.7373000002407935E-2</v>
      </c>
      <c r="I337" s="47">
        <f t="shared" si="50"/>
        <v>-1.7373000002407935E-2</v>
      </c>
      <c r="O337" s="47">
        <f ca="1">+C$11+C$12*$F337</f>
        <v>7.4624725615196327E-2</v>
      </c>
      <c r="P337" s="47">
        <f>+D$11+D$12*$F337</f>
        <v>0</v>
      </c>
      <c r="Q337" s="81">
        <f t="shared" si="47"/>
        <v>27553.241000000002</v>
      </c>
      <c r="R337" s="81"/>
      <c r="S337" s="47">
        <f t="shared" si="52"/>
        <v>-1.7373000002407935E-2</v>
      </c>
      <c r="T337" s="82"/>
      <c r="U337" s="89"/>
    </row>
    <row r="338" spans="1:36" ht="12.95" customHeight="1" x14ac:dyDescent="0.2">
      <c r="A338" s="88" t="s">
        <v>1356</v>
      </c>
      <c r="B338" s="92"/>
      <c r="C338" s="93">
        <v>42573.408000000003</v>
      </c>
      <c r="D338" s="93"/>
      <c r="E338" s="47">
        <f t="shared" si="46"/>
        <v>-2912.0054357277459</v>
      </c>
      <c r="F338" s="47">
        <f t="shared" ref="F338:F357" si="53">ROUND(2*E338,0)/2</f>
        <v>-2912</v>
      </c>
      <c r="G338" s="47">
        <f t="shared" si="51"/>
        <v>-2.9943999979877844E-3</v>
      </c>
      <c r="I338" s="47">
        <f t="shared" ref="I338:I369" si="54">G338</f>
        <v>-2.9943999979877844E-3</v>
      </c>
      <c r="Q338" s="81">
        <f t="shared" si="47"/>
        <v>27554.908000000003</v>
      </c>
      <c r="R338" s="81"/>
      <c r="S338" s="47">
        <f t="shared" si="52"/>
        <v>-2.9943999979877844E-3</v>
      </c>
      <c r="T338" s="82"/>
      <c r="AF338" s="47">
        <v>7</v>
      </c>
      <c r="AG338" s="47" t="s">
        <v>1335</v>
      </c>
      <c r="AJ338" s="47" t="s">
        <v>1328</v>
      </c>
    </row>
    <row r="339" spans="1:36" ht="12.95" customHeight="1" x14ac:dyDescent="0.2">
      <c r="A339" s="85" t="s">
        <v>2382</v>
      </c>
      <c r="B339" s="86" t="s">
        <v>1475</v>
      </c>
      <c r="C339" s="87">
        <v>42576.714999999997</v>
      </c>
      <c r="D339" s="87" t="s">
        <v>1546</v>
      </c>
      <c r="E339" s="88">
        <f t="shared" si="46"/>
        <v>-2906.0022458864551</v>
      </c>
      <c r="F339" s="47">
        <f t="shared" si="53"/>
        <v>-2906</v>
      </c>
      <c r="G339" s="47">
        <f t="shared" si="51"/>
        <v>-1.2372000055620447E-3</v>
      </c>
      <c r="I339" s="47">
        <f t="shared" si="54"/>
        <v>-1.2372000055620447E-3</v>
      </c>
      <c r="O339" s="47">
        <f ca="1">+C$11+C$12*$F339</f>
        <v>7.4622694957094532E-2</v>
      </c>
      <c r="P339" s="47">
        <f>+D$11+D$12*$F339</f>
        <v>0</v>
      </c>
      <c r="Q339" s="81">
        <f t="shared" si="47"/>
        <v>27558.214999999997</v>
      </c>
      <c r="R339" s="81"/>
      <c r="S339" s="47">
        <f t="shared" si="52"/>
        <v>-1.2372000055620447E-3</v>
      </c>
      <c r="T339" s="82"/>
      <c r="U339" s="89"/>
    </row>
    <row r="340" spans="1:36" ht="12.95" customHeight="1" x14ac:dyDescent="0.2">
      <c r="A340" s="88" t="s">
        <v>1356</v>
      </c>
      <c r="B340" s="92"/>
      <c r="C340" s="93">
        <v>42589.38</v>
      </c>
      <c r="D340" s="93"/>
      <c r="E340" s="47">
        <f t="shared" si="46"/>
        <v>-2883.0114991854848</v>
      </c>
      <c r="F340" s="47">
        <f t="shared" si="53"/>
        <v>-2883</v>
      </c>
      <c r="G340" s="47">
        <f t="shared" si="51"/>
        <v>-6.3346000024466775E-3</v>
      </c>
      <c r="I340" s="47">
        <f t="shared" si="54"/>
        <v>-6.3346000024466775E-3</v>
      </c>
      <c r="Q340" s="81">
        <f t="shared" si="47"/>
        <v>27570.879999999997</v>
      </c>
      <c r="R340" s="81"/>
      <c r="S340" s="47">
        <f t="shared" si="52"/>
        <v>-6.3346000024466775E-3</v>
      </c>
      <c r="T340" s="82"/>
      <c r="AF340" s="47">
        <v>7</v>
      </c>
      <c r="AG340" s="47" t="s">
        <v>1338</v>
      </c>
      <c r="AJ340" s="47" t="s">
        <v>1328</v>
      </c>
    </row>
    <row r="341" spans="1:36" ht="12.95" customHeight="1" x14ac:dyDescent="0.2">
      <c r="A341" s="88" t="s">
        <v>1356</v>
      </c>
      <c r="B341" s="92"/>
      <c r="C341" s="93">
        <v>42600.398000000001</v>
      </c>
      <c r="D341" s="93"/>
      <c r="E341" s="47">
        <f t="shared" ref="E341:E404" si="55">(C341-C$7)/C$8</f>
        <v>-2863.0105479694284</v>
      </c>
      <c r="F341" s="47">
        <f t="shared" si="53"/>
        <v>-2863</v>
      </c>
      <c r="G341" s="47">
        <f t="shared" si="51"/>
        <v>-5.8105999996769242E-3</v>
      </c>
      <c r="I341" s="47">
        <f t="shared" si="54"/>
        <v>-5.8105999996769242E-3</v>
      </c>
      <c r="Q341" s="81">
        <f t="shared" ref="Q341:Q404" si="56">C341-15018.5</f>
        <v>27581.898000000001</v>
      </c>
      <c r="R341" s="81"/>
      <c r="S341" s="47">
        <f t="shared" si="52"/>
        <v>-5.8105999996769242E-3</v>
      </c>
      <c r="T341" s="82"/>
      <c r="AF341" s="47">
        <v>8</v>
      </c>
      <c r="AG341" s="47" t="s">
        <v>1338</v>
      </c>
      <c r="AJ341" s="47" t="s">
        <v>1328</v>
      </c>
    </row>
    <row r="342" spans="1:36" ht="12.95" customHeight="1" x14ac:dyDescent="0.2">
      <c r="A342" s="88" t="s">
        <v>1356</v>
      </c>
      <c r="B342" s="92"/>
      <c r="C342" s="93">
        <v>42606.464999999997</v>
      </c>
      <c r="D342" s="93"/>
      <c r="E342" s="47">
        <f t="shared" si="55"/>
        <v>-2851.9971361861931</v>
      </c>
      <c r="F342" s="47">
        <f t="shared" si="53"/>
        <v>-2852</v>
      </c>
      <c r="G342" s="47">
        <f t="shared" si="51"/>
        <v>1.577599992742762E-3</v>
      </c>
      <c r="I342" s="47">
        <f t="shared" si="54"/>
        <v>1.577599992742762E-3</v>
      </c>
      <c r="Q342" s="81">
        <f t="shared" si="56"/>
        <v>27587.964999999997</v>
      </c>
      <c r="R342" s="81"/>
      <c r="S342" s="47">
        <f t="shared" si="52"/>
        <v>1.577599992742762E-3</v>
      </c>
      <c r="T342" s="82"/>
      <c r="AF342" s="47">
        <v>10</v>
      </c>
      <c r="AG342" s="47" t="s">
        <v>1338</v>
      </c>
      <c r="AJ342" s="47" t="s">
        <v>1328</v>
      </c>
    </row>
    <row r="343" spans="1:36" ht="12.95" customHeight="1" x14ac:dyDescent="0.2">
      <c r="A343" s="88" t="s">
        <v>1356</v>
      </c>
      <c r="B343" s="92"/>
      <c r="C343" s="93">
        <v>42607.561000000002</v>
      </c>
      <c r="D343" s="93"/>
      <c r="E343" s="47">
        <f t="shared" si="55"/>
        <v>-2850.0075697918487</v>
      </c>
      <c r="F343" s="47">
        <f t="shared" si="53"/>
        <v>-2850</v>
      </c>
      <c r="G343" s="47">
        <f t="shared" si="51"/>
        <v>-4.1700000001583248E-3</v>
      </c>
      <c r="I343" s="47">
        <f t="shared" si="54"/>
        <v>-4.1700000001583248E-3</v>
      </c>
      <c r="Q343" s="81">
        <f t="shared" si="56"/>
        <v>27589.061000000002</v>
      </c>
      <c r="R343" s="81"/>
      <c r="S343" s="47">
        <f t="shared" si="52"/>
        <v>-4.1700000001583248E-3</v>
      </c>
      <c r="T343" s="82"/>
      <c r="AF343" s="47">
        <v>8</v>
      </c>
      <c r="AG343" s="47" t="s">
        <v>1326</v>
      </c>
      <c r="AJ343" s="47" t="s">
        <v>1328</v>
      </c>
    </row>
    <row r="344" spans="1:36" ht="12.95" customHeight="1" x14ac:dyDescent="0.2">
      <c r="A344" s="85" t="s">
        <v>2382</v>
      </c>
      <c r="B344" s="86" t="s">
        <v>1475</v>
      </c>
      <c r="C344" s="87">
        <v>42608.67</v>
      </c>
      <c r="D344" s="87" t="s">
        <v>1546</v>
      </c>
      <c r="E344" s="88">
        <f t="shared" si="55"/>
        <v>-2847.9944045260531</v>
      </c>
      <c r="F344" s="47">
        <f t="shared" si="53"/>
        <v>-2848</v>
      </c>
      <c r="G344" s="47">
        <f t="shared" si="51"/>
        <v>3.0823999986751005E-3</v>
      </c>
      <c r="I344" s="47">
        <f t="shared" si="54"/>
        <v>3.0823999986751005E-3</v>
      </c>
      <c r="O344" s="47">
        <f ca="1">+C$11+C$12*$F344</f>
        <v>7.4609608493771837E-2</v>
      </c>
      <c r="P344" s="47">
        <f>+D$11+D$12*$F344</f>
        <v>0</v>
      </c>
      <c r="Q344" s="81">
        <f t="shared" si="56"/>
        <v>27590.17</v>
      </c>
      <c r="R344" s="81"/>
      <c r="S344" s="47">
        <f t="shared" si="52"/>
        <v>3.0823999986751005E-3</v>
      </c>
      <c r="T344" s="82"/>
      <c r="U344" s="89"/>
    </row>
    <row r="345" spans="1:36" ht="12.95" customHeight="1" x14ac:dyDescent="0.2">
      <c r="A345" s="88" t="s">
        <v>1356</v>
      </c>
      <c r="B345" s="92"/>
      <c r="C345" s="93">
        <v>42616.374000000003</v>
      </c>
      <c r="D345" s="93"/>
      <c r="E345" s="47">
        <f t="shared" si="55"/>
        <v>-2834.0093502359323</v>
      </c>
      <c r="F345" s="47">
        <f t="shared" si="53"/>
        <v>-2834</v>
      </c>
      <c r="G345" s="47">
        <f t="shared" si="51"/>
        <v>-5.1507999960449524E-3</v>
      </c>
      <c r="I345" s="47">
        <f t="shared" si="54"/>
        <v>-5.1507999960449524E-3</v>
      </c>
      <c r="Q345" s="81">
        <f t="shared" si="56"/>
        <v>27597.874000000003</v>
      </c>
      <c r="R345" s="81"/>
      <c r="S345" s="47">
        <f t="shared" si="52"/>
        <v>-5.1507999960449524E-3</v>
      </c>
      <c r="T345" s="82"/>
      <c r="AF345" s="47">
        <v>9</v>
      </c>
      <c r="AG345" s="47" t="s">
        <v>1326</v>
      </c>
      <c r="AJ345" s="47" t="s">
        <v>1328</v>
      </c>
    </row>
    <row r="346" spans="1:36" ht="12.95" customHeight="1" x14ac:dyDescent="0.2">
      <c r="A346" s="88" t="s">
        <v>1356</v>
      </c>
      <c r="B346" s="92"/>
      <c r="C346" s="93">
        <v>42617.476000000002</v>
      </c>
      <c r="D346" s="93"/>
      <c r="E346" s="47">
        <f t="shared" si="55"/>
        <v>-2832.0088920547682</v>
      </c>
      <c r="F346" s="47">
        <f t="shared" si="53"/>
        <v>-2832</v>
      </c>
      <c r="G346" s="47">
        <f t="shared" si="51"/>
        <v>-4.8984000022755936E-3</v>
      </c>
      <c r="I346" s="47">
        <f t="shared" si="54"/>
        <v>-4.8984000022755936E-3</v>
      </c>
      <c r="Q346" s="81">
        <f t="shared" si="56"/>
        <v>27598.976000000002</v>
      </c>
      <c r="R346" s="81"/>
      <c r="S346" s="47">
        <f t="shared" si="52"/>
        <v>-4.8984000022755936E-3</v>
      </c>
      <c r="T346" s="82"/>
      <c r="AF346" s="47">
        <v>13</v>
      </c>
      <c r="AG346" s="47" t="s">
        <v>1341</v>
      </c>
      <c r="AJ346" s="47" t="s">
        <v>1328</v>
      </c>
    </row>
    <row r="347" spans="1:36" ht="12.95" customHeight="1" x14ac:dyDescent="0.2">
      <c r="A347" s="88" t="s">
        <v>1356</v>
      </c>
      <c r="B347" s="92"/>
      <c r="C347" s="93">
        <v>42633.449000000001</v>
      </c>
      <c r="D347" s="93"/>
      <c r="E347" s="47">
        <f t="shared" si="55"/>
        <v>-2803.0131402146949</v>
      </c>
      <c r="F347" s="47">
        <f t="shared" si="53"/>
        <v>-2803</v>
      </c>
      <c r="G347" s="47">
        <f t="shared" ref="G347:G378" si="57">C347-(C$7+F347*C$8)</f>
        <v>-7.238600002892781E-3</v>
      </c>
      <c r="I347" s="47">
        <f t="shared" si="54"/>
        <v>-7.238600002892781E-3</v>
      </c>
      <c r="Q347" s="81">
        <f t="shared" si="56"/>
        <v>27614.949000000001</v>
      </c>
      <c r="R347" s="81"/>
      <c r="S347" s="47">
        <f t="shared" si="52"/>
        <v>-7.238600002892781E-3</v>
      </c>
      <c r="T347" s="82"/>
      <c r="AF347" s="47">
        <v>7</v>
      </c>
      <c r="AG347" s="47" t="s">
        <v>1326</v>
      </c>
      <c r="AJ347" s="47" t="s">
        <v>1328</v>
      </c>
    </row>
    <row r="348" spans="1:36" ht="12.95" customHeight="1" x14ac:dyDescent="0.2">
      <c r="A348" s="88" t="s">
        <v>1356</v>
      </c>
      <c r="B348" s="92"/>
      <c r="C348" s="93">
        <v>42633.457999999999</v>
      </c>
      <c r="D348" s="93"/>
      <c r="E348" s="47">
        <f t="shared" si="55"/>
        <v>-2802.9968025344529</v>
      </c>
      <c r="F348" s="47">
        <f t="shared" si="53"/>
        <v>-2803</v>
      </c>
      <c r="G348" s="47">
        <f t="shared" si="57"/>
        <v>1.7613999953027815E-3</v>
      </c>
      <c r="I348" s="47">
        <f t="shared" si="54"/>
        <v>1.7613999953027815E-3</v>
      </c>
      <c r="Q348" s="81">
        <f t="shared" si="56"/>
        <v>27614.957999999999</v>
      </c>
      <c r="R348" s="81"/>
      <c r="S348" s="47">
        <f t="shared" si="52"/>
        <v>1.7613999953027815E-3</v>
      </c>
      <c r="T348" s="82"/>
      <c r="AF348" s="47">
        <v>10</v>
      </c>
      <c r="AG348" s="47" t="s">
        <v>1338</v>
      </c>
      <c r="AJ348" s="47" t="s">
        <v>1328</v>
      </c>
    </row>
    <row r="349" spans="1:36" ht="12.95" customHeight="1" x14ac:dyDescent="0.2">
      <c r="A349" s="88" t="s">
        <v>1356</v>
      </c>
      <c r="B349" s="92"/>
      <c r="C349" s="93">
        <v>42638.413</v>
      </c>
      <c r="D349" s="93"/>
      <c r="E349" s="47">
        <f t="shared" si="55"/>
        <v>-2794.0020019104227</v>
      </c>
      <c r="F349" s="47">
        <f t="shared" si="53"/>
        <v>-2794</v>
      </c>
      <c r="G349" s="47">
        <f t="shared" si="57"/>
        <v>-1.1028000008082017E-3</v>
      </c>
      <c r="I349" s="47">
        <f t="shared" si="54"/>
        <v>-1.1028000008082017E-3</v>
      </c>
      <c r="Q349" s="81">
        <f t="shared" si="56"/>
        <v>27619.913</v>
      </c>
      <c r="R349" s="81"/>
      <c r="S349" s="47">
        <f t="shared" si="52"/>
        <v>-1.1028000008082017E-3</v>
      </c>
      <c r="T349" s="82"/>
      <c r="AF349" s="47">
        <v>11</v>
      </c>
      <c r="AG349" s="47" t="s">
        <v>1341</v>
      </c>
      <c r="AJ349" s="47" t="s">
        <v>1328</v>
      </c>
    </row>
    <row r="350" spans="1:36" ht="12.95" customHeight="1" x14ac:dyDescent="0.2">
      <c r="A350" s="85" t="s">
        <v>2435</v>
      </c>
      <c r="B350" s="86" t="s">
        <v>1475</v>
      </c>
      <c r="C350" s="87">
        <v>42681.391000000003</v>
      </c>
      <c r="D350" s="87" t="s">
        <v>1546</v>
      </c>
      <c r="E350" s="88">
        <f t="shared" si="55"/>
        <v>-2715.9841328449438</v>
      </c>
      <c r="F350" s="47">
        <f t="shared" si="53"/>
        <v>-2716</v>
      </c>
      <c r="G350" s="47">
        <f t="shared" si="57"/>
        <v>8.7408000035793521E-3</v>
      </c>
      <c r="I350" s="47">
        <f t="shared" si="54"/>
        <v>8.7408000035793521E-3</v>
      </c>
      <c r="O350" s="47">
        <f ca="1">+C$11+C$12*$F350</f>
        <v>7.4579825508278838E-2</v>
      </c>
      <c r="P350" s="47">
        <f>+D$11+D$12*$F350</f>
        <v>0</v>
      </c>
      <c r="Q350" s="81">
        <f t="shared" si="56"/>
        <v>27662.891000000003</v>
      </c>
      <c r="R350" s="81"/>
      <c r="S350" s="47">
        <f t="shared" si="52"/>
        <v>8.7408000035793521E-3</v>
      </c>
      <c r="T350" s="82"/>
      <c r="U350" s="89"/>
    </row>
    <row r="351" spans="1:36" ht="12.95" customHeight="1" x14ac:dyDescent="0.2">
      <c r="A351" s="88" t="s">
        <v>1357</v>
      </c>
      <c r="B351" s="92"/>
      <c r="C351" s="93">
        <v>42713.338000000003</v>
      </c>
      <c r="D351" s="93"/>
      <c r="E351" s="47">
        <f t="shared" si="55"/>
        <v>-2657.9908138669853</v>
      </c>
      <c r="F351" s="47">
        <f t="shared" si="53"/>
        <v>-2658</v>
      </c>
      <c r="G351" s="47">
        <f t="shared" si="57"/>
        <v>5.0603999989107251E-3</v>
      </c>
      <c r="I351" s="47">
        <f t="shared" si="54"/>
        <v>5.0603999989107251E-3</v>
      </c>
      <c r="Q351" s="81">
        <f t="shared" si="56"/>
        <v>27694.838000000003</v>
      </c>
      <c r="R351" s="81"/>
      <c r="S351" s="47">
        <f t="shared" si="52"/>
        <v>5.0603999989107251E-3</v>
      </c>
      <c r="T351" s="82"/>
      <c r="AF351" s="47">
        <v>9</v>
      </c>
      <c r="AG351" s="47" t="s">
        <v>1338</v>
      </c>
      <c r="AJ351" s="47" t="s">
        <v>1328</v>
      </c>
    </row>
    <row r="352" spans="1:36" ht="12.95" customHeight="1" x14ac:dyDescent="0.2">
      <c r="A352" s="88" t="s">
        <v>1357</v>
      </c>
      <c r="B352" s="92"/>
      <c r="C352" s="93">
        <v>42729.315000000002</v>
      </c>
      <c r="D352" s="93"/>
      <c r="E352" s="47">
        <f t="shared" si="55"/>
        <v>-2628.9878008356905</v>
      </c>
      <c r="F352" s="47">
        <f t="shared" si="53"/>
        <v>-2629</v>
      </c>
      <c r="G352" s="47">
        <f t="shared" si="57"/>
        <v>6.7201999991084449E-3</v>
      </c>
      <c r="I352" s="47">
        <f t="shared" si="54"/>
        <v>6.7201999991084449E-3</v>
      </c>
      <c r="Q352" s="81">
        <f t="shared" si="56"/>
        <v>27710.815000000002</v>
      </c>
      <c r="R352" s="81"/>
      <c r="S352" s="47">
        <f t="shared" si="52"/>
        <v>6.7201999991084449E-3</v>
      </c>
      <c r="T352" s="82"/>
      <c r="AF352" s="47">
        <v>7</v>
      </c>
      <c r="AG352" s="47" t="s">
        <v>1338</v>
      </c>
      <c r="AJ352" s="47" t="s">
        <v>1328</v>
      </c>
    </row>
    <row r="353" spans="1:36" ht="12.95" customHeight="1" x14ac:dyDescent="0.2">
      <c r="A353" s="88" t="s">
        <v>1358</v>
      </c>
      <c r="B353" s="92"/>
      <c r="C353" s="93">
        <v>42887.413</v>
      </c>
      <c r="D353" s="93"/>
      <c r="E353" s="47">
        <f t="shared" si="55"/>
        <v>-2341.9928484527704</v>
      </c>
      <c r="F353" s="47">
        <f t="shared" si="53"/>
        <v>-2342</v>
      </c>
      <c r="G353" s="47">
        <f t="shared" si="57"/>
        <v>3.9395999992848374E-3</v>
      </c>
      <c r="I353" s="47">
        <f t="shared" si="54"/>
        <v>3.9395999992848374E-3</v>
      </c>
      <c r="Q353" s="81">
        <f t="shared" si="56"/>
        <v>27868.913</v>
      </c>
      <c r="R353" s="81"/>
      <c r="S353" s="47">
        <f t="shared" si="52"/>
        <v>3.9395999992848374E-3</v>
      </c>
      <c r="T353" s="82"/>
      <c r="AF353" s="47">
        <v>10</v>
      </c>
      <c r="AG353" s="47" t="s">
        <v>1341</v>
      </c>
      <c r="AJ353" s="47" t="s">
        <v>1328</v>
      </c>
    </row>
    <row r="354" spans="1:36" ht="12.95" customHeight="1" x14ac:dyDescent="0.2">
      <c r="A354" s="88" t="s">
        <v>1359</v>
      </c>
      <c r="B354" s="92"/>
      <c r="C354" s="93">
        <v>42905.584999999999</v>
      </c>
      <c r="D354" s="93"/>
      <c r="E354" s="47">
        <f t="shared" si="55"/>
        <v>-2309.0052567393896</v>
      </c>
      <c r="F354" s="47">
        <f t="shared" si="53"/>
        <v>-2309</v>
      </c>
      <c r="G354" s="47">
        <f t="shared" si="57"/>
        <v>-2.89580000389833E-3</v>
      </c>
      <c r="I354" s="47">
        <f t="shared" si="54"/>
        <v>-2.89580000389833E-3</v>
      </c>
      <c r="Q354" s="81">
        <f t="shared" si="56"/>
        <v>27887.084999999999</v>
      </c>
      <c r="R354" s="81"/>
      <c r="S354" s="47">
        <f t="shared" si="52"/>
        <v>-2.89580000389833E-3</v>
      </c>
      <c r="T354" s="82"/>
      <c r="AF354" s="47">
        <v>6</v>
      </c>
      <c r="AG354" s="47" t="s">
        <v>1326</v>
      </c>
      <c r="AJ354" s="47" t="s">
        <v>1328</v>
      </c>
    </row>
    <row r="355" spans="1:36" ht="12.95" customHeight="1" x14ac:dyDescent="0.2">
      <c r="A355" s="88" t="s">
        <v>1359</v>
      </c>
      <c r="B355" s="92"/>
      <c r="C355" s="93">
        <v>42914.396999999997</v>
      </c>
      <c r="D355" s="93"/>
      <c r="E355" s="47">
        <f t="shared" si="55"/>
        <v>-2293.0088524812854</v>
      </c>
      <c r="F355" s="47">
        <f t="shared" si="53"/>
        <v>-2293</v>
      </c>
      <c r="G355" s="47">
        <f t="shared" si="57"/>
        <v>-4.8766000036266632E-3</v>
      </c>
      <c r="I355" s="47">
        <f t="shared" si="54"/>
        <v>-4.8766000036266632E-3</v>
      </c>
      <c r="Q355" s="81">
        <f t="shared" si="56"/>
        <v>27895.896999999997</v>
      </c>
      <c r="R355" s="81"/>
      <c r="S355" s="47">
        <f t="shared" si="52"/>
        <v>-4.8766000036266632E-3</v>
      </c>
      <c r="T355" s="82"/>
      <c r="AF355" s="47">
        <v>11</v>
      </c>
      <c r="AG355" s="47" t="s">
        <v>1341</v>
      </c>
      <c r="AJ355" s="47" t="s">
        <v>1328</v>
      </c>
    </row>
    <row r="356" spans="1:36" ht="12.95" customHeight="1" x14ac:dyDescent="0.2">
      <c r="A356" s="85" t="s">
        <v>2382</v>
      </c>
      <c r="B356" s="86" t="s">
        <v>1475</v>
      </c>
      <c r="C356" s="87">
        <v>42922.661999999997</v>
      </c>
      <c r="D356" s="87" t="s">
        <v>1546</v>
      </c>
      <c r="E356" s="88">
        <f t="shared" si="55"/>
        <v>-2278.0054161225416</v>
      </c>
      <c r="F356" s="47">
        <f t="shared" si="53"/>
        <v>-2278</v>
      </c>
      <c r="G356" s="47">
        <f t="shared" si="57"/>
        <v>-2.9836000030627474E-3</v>
      </c>
      <c r="I356" s="47">
        <f t="shared" si="54"/>
        <v>-2.9836000030627474E-3</v>
      </c>
      <c r="O356" s="47">
        <f ca="1">+C$11+C$12*$F356</f>
        <v>7.4481000147324783E-2</v>
      </c>
      <c r="P356" s="47">
        <f>+D$11+D$12*$F356</f>
        <v>0</v>
      </c>
      <c r="Q356" s="81">
        <f t="shared" si="56"/>
        <v>27904.161999999997</v>
      </c>
      <c r="R356" s="81"/>
      <c r="S356" s="47">
        <f t="shared" si="52"/>
        <v>-2.9836000030627474E-3</v>
      </c>
      <c r="T356" s="82"/>
      <c r="U356" s="89"/>
    </row>
    <row r="357" spans="1:36" ht="12.95" customHeight="1" x14ac:dyDescent="0.2">
      <c r="A357" s="88" t="s">
        <v>1359</v>
      </c>
      <c r="B357" s="92"/>
      <c r="C357" s="93">
        <v>42936.434999999998</v>
      </c>
      <c r="D357" s="93"/>
      <c r="E357" s="47">
        <f t="shared" si="55"/>
        <v>-2253.0033194535745</v>
      </c>
      <c r="F357" s="47">
        <f t="shared" si="53"/>
        <v>-2253</v>
      </c>
      <c r="G357" s="47">
        <f t="shared" si="57"/>
        <v>-1.8286000049556606E-3</v>
      </c>
      <c r="I357" s="47">
        <f t="shared" si="54"/>
        <v>-1.8286000049556606E-3</v>
      </c>
      <c r="Q357" s="81">
        <f t="shared" si="56"/>
        <v>27917.934999999998</v>
      </c>
      <c r="R357" s="81"/>
      <c r="S357" s="47">
        <f t="shared" si="52"/>
        <v>-1.8286000049556606E-3</v>
      </c>
      <c r="T357" s="82"/>
      <c r="AF357" s="47">
        <v>9</v>
      </c>
      <c r="AG357" s="47" t="s">
        <v>1341</v>
      </c>
      <c r="AJ357" s="47" t="s">
        <v>1328</v>
      </c>
    </row>
    <row r="358" spans="1:36" ht="12.95" customHeight="1" x14ac:dyDescent="0.2">
      <c r="A358" s="88" t="s">
        <v>1450</v>
      </c>
      <c r="B358" s="15"/>
      <c r="C358" s="93">
        <v>42950.754000000001</v>
      </c>
      <c r="D358" s="93"/>
      <c r="E358" s="47">
        <f t="shared" si="55"/>
        <v>-2227.0100701830465</v>
      </c>
      <c r="F358" s="47">
        <v>-2227</v>
      </c>
      <c r="G358" s="47">
        <f t="shared" si="57"/>
        <v>-5.5474000037065707E-3</v>
      </c>
      <c r="I358" s="47">
        <f t="shared" si="54"/>
        <v>-5.5474000037065707E-3</v>
      </c>
      <c r="Q358" s="81">
        <f t="shared" si="56"/>
        <v>27932.254000000001</v>
      </c>
      <c r="R358" s="81"/>
      <c r="S358" s="47">
        <f t="shared" si="52"/>
        <v>-5.5474000037065707E-3</v>
      </c>
      <c r="T358" s="82"/>
    </row>
    <row r="359" spans="1:36" ht="12.95" customHeight="1" x14ac:dyDescent="0.2">
      <c r="A359" s="88" t="s">
        <v>1450</v>
      </c>
      <c r="B359" s="15"/>
      <c r="C359" s="93">
        <v>42950.764999999999</v>
      </c>
      <c r="D359" s="93"/>
      <c r="E359" s="47">
        <f t="shared" si="55"/>
        <v>-2226.9901019071935</v>
      </c>
      <c r="F359" s="47">
        <v>-2227</v>
      </c>
      <c r="G359" s="47">
        <f t="shared" si="57"/>
        <v>5.4525999948964454E-3</v>
      </c>
      <c r="I359" s="47">
        <f t="shared" si="54"/>
        <v>5.4525999948964454E-3</v>
      </c>
      <c r="Q359" s="81">
        <f t="shared" si="56"/>
        <v>27932.264999999999</v>
      </c>
      <c r="R359" s="81"/>
      <c r="S359" s="47">
        <f t="shared" si="52"/>
        <v>5.4525999948964454E-3</v>
      </c>
      <c r="T359" s="82"/>
    </row>
    <row r="360" spans="1:36" ht="12.95" customHeight="1" x14ac:dyDescent="0.2">
      <c r="A360" s="85" t="s">
        <v>2435</v>
      </c>
      <c r="B360" s="86" t="s">
        <v>1475</v>
      </c>
      <c r="C360" s="87">
        <v>42958.478000000003</v>
      </c>
      <c r="D360" s="87" t="s">
        <v>1546</v>
      </c>
      <c r="E360" s="88">
        <f t="shared" si="55"/>
        <v>-2212.9887099368302</v>
      </c>
      <c r="F360" s="47">
        <f>ROUND(2*E360,0)/2</f>
        <v>-2213</v>
      </c>
      <c r="G360" s="47">
        <f t="shared" si="57"/>
        <v>6.219399998371955E-3</v>
      </c>
      <c r="I360" s="47">
        <f t="shared" si="54"/>
        <v>6.219399998371955E-3</v>
      </c>
      <c r="O360" s="47">
        <f ca="1">+C$11+C$12*$F360</f>
        <v>7.4466334283256261E-2</v>
      </c>
      <c r="P360" s="47">
        <f>+D$11+D$12*$F360</f>
        <v>0</v>
      </c>
      <c r="Q360" s="81">
        <f t="shared" si="56"/>
        <v>27939.978000000003</v>
      </c>
      <c r="R360" s="81"/>
      <c r="S360" s="47">
        <f t="shared" si="52"/>
        <v>6.219399998371955E-3</v>
      </c>
      <c r="T360" s="82"/>
      <c r="U360" s="89"/>
    </row>
    <row r="361" spans="1:36" ht="12.95" customHeight="1" x14ac:dyDescent="0.2">
      <c r="A361" s="88" t="s">
        <v>1450</v>
      </c>
      <c r="B361" s="15"/>
      <c r="C361" s="93">
        <v>42960.667999999998</v>
      </c>
      <c r="D361" s="93"/>
      <c r="E361" s="47">
        <f t="shared" si="55"/>
        <v>-2209.0132077437779</v>
      </c>
      <c r="F361" s="47">
        <v>-2209</v>
      </c>
      <c r="G361" s="47">
        <f t="shared" si="57"/>
        <v>-7.2758000023895875E-3</v>
      </c>
      <c r="I361" s="47">
        <f t="shared" si="54"/>
        <v>-7.2758000023895875E-3</v>
      </c>
      <c r="Q361" s="81">
        <f t="shared" si="56"/>
        <v>27942.167999999998</v>
      </c>
      <c r="R361" s="81"/>
      <c r="S361" s="47">
        <f t="shared" si="52"/>
        <v>-7.2758000023895875E-3</v>
      </c>
      <c r="T361" s="82"/>
    </row>
    <row r="362" spans="1:36" ht="12.95" customHeight="1" x14ac:dyDescent="0.2">
      <c r="A362" s="85" t="s">
        <v>2435</v>
      </c>
      <c r="B362" s="86" t="s">
        <v>1475</v>
      </c>
      <c r="C362" s="87">
        <v>42963.423999999999</v>
      </c>
      <c r="D362" s="87" t="s">
        <v>1546</v>
      </c>
      <c r="E362" s="88">
        <f t="shared" si="55"/>
        <v>-2204.0102469930557</v>
      </c>
      <c r="F362" s="47">
        <f>ROUND(2*E362,0)/2</f>
        <v>-2204</v>
      </c>
      <c r="G362" s="47">
        <f t="shared" si="57"/>
        <v>-5.6448000032105483E-3</v>
      </c>
      <c r="I362" s="47">
        <f t="shared" si="54"/>
        <v>-5.6448000032105483E-3</v>
      </c>
      <c r="O362" s="47">
        <f ca="1">+C$11+C$12*$F362</f>
        <v>7.4464303625154465E-2</v>
      </c>
      <c r="P362" s="47">
        <f>+D$11+D$12*$F362</f>
        <v>0</v>
      </c>
      <c r="Q362" s="81">
        <f t="shared" si="56"/>
        <v>27944.923999999999</v>
      </c>
      <c r="R362" s="81"/>
      <c r="S362" s="47">
        <f t="shared" si="52"/>
        <v>-5.6448000032105483E-3</v>
      </c>
      <c r="T362" s="82"/>
      <c r="U362" s="89"/>
    </row>
    <row r="363" spans="1:36" ht="12.95" customHeight="1" x14ac:dyDescent="0.2">
      <c r="A363" s="88" t="s">
        <v>1450</v>
      </c>
      <c r="B363" s="15"/>
      <c r="C363" s="93">
        <v>42977.756999999998</v>
      </c>
      <c r="D363" s="93"/>
      <c r="E363" s="47">
        <f t="shared" si="55"/>
        <v>-2177.9915835532647</v>
      </c>
      <c r="F363" s="47">
        <v>-2178</v>
      </c>
      <c r="G363" s="47">
        <f t="shared" si="57"/>
        <v>4.6363999936147593E-3</v>
      </c>
      <c r="I363" s="47">
        <f t="shared" si="54"/>
        <v>4.6363999936147593E-3</v>
      </c>
      <c r="Q363" s="81">
        <f t="shared" si="56"/>
        <v>27959.256999999998</v>
      </c>
      <c r="R363" s="81"/>
      <c r="S363" s="47">
        <f t="shared" si="52"/>
        <v>4.6363999936147593E-3</v>
      </c>
      <c r="T363" s="82"/>
    </row>
    <row r="364" spans="1:36" ht="12.95" customHeight="1" x14ac:dyDescent="0.2">
      <c r="A364" s="88" t="s">
        <v>1450</v>
      </c>
      <c r="B364" s="15"/>
      <c r="C364" s="93">
        <v>42984.637000000002</v>
      </c>
      <c r="D364" s="93"/>
      <c r="E364" s="47">
        <f t="shared" si="55"/>
        <v>-2165.5023346545067</v>
      </c>
      <c r="F364" s="47">
        <v>-2165.5</v>
      </c>
      <c r="G364" s="47">
        <f t="shared" si="57"/>
        <v>-1.2860999995609745E-3</v>
      </c>
      <c r="I364" s="47">
        <f t="shared" si="54"/>
        <v>-1.2860999995609745E-3</v>
      </c>
      <c r="Q364" s="81">
        <f t="shared" si="56"/>
        <v>27966.137000000002</v>
      </c>
      <c r="R364" s="81"/>
      <c r="S364" s="47">
        <f t="shared" si="52"/>
        <v>-1.2860999995609745E-3</v>
      </c>
      <c r="T364" s="82"/>
    </row>
    <row r="365" spans="1:36" ht="12.95" customHeight="1" x14ac:dyDescent="0.2">
      <c r="A365" s="9" t="s">
        <v>1487</v>
      </c>
      <c r="B365" s="15"/>
      <c r="C365" s="9">
        <v>42984.641000000003</v>
      </c>
      <c r="D365" s="9">
        <v>5.0000000000000001E-3</v>
      </c>
      <c r="E365" s="47">
        <f t="shared" si="55"/>
        <v>-2165.4950734632853</v>
      </c>
      <c r="F365" s="47">
        <f>ROUND(2*E365,0)/2</f>
        <v>-2165.5</v>
      </c>
      <c r="G365" s="47">
        <f t="shared" si="57"/>
        <v>2.7139000012539327E-3</v>
      </c>
      <c r="I365" s="47">
        <f t="shared" si="54"/>
        <v>2.7139000012539327E-3</v>
      </c>
      <c r="Q365" s="81">
        <f t="shared" si="56"/>
        <v>27966.141000000003</v>
      </c>
      <c r="R365" s="81"/>
      <c r="S365" s="47">
        <f t="shared" si="52"/>
        <v>2.7139000012539327E-3</v>
      </c>
      <c r="T365" s="82"/>
    </row>
    <row r="366" spans="1:36" ht="12.95" customHeight="1" x14ac:dyDescent="0.2">
      <c r="A366" s="88" t="s">
        <v>1362</v>
      </c>
      <c r="B366" s="92"/>
      <c r="C366" s="93">
        <v>42990.421999999999</v>
      </c>
      <c r="D366" s="93"/>
      <c r="E366" s="47">
        <f t="shared" si="55"/>
        <v>-2155.0008368522945</v>
      </c>
      <c r="F366" s="47">
        <f>ROUND(2*E366,0)/2</f>
        <v>-2155</v>
      </c>
      <c r="G366" s="47">
        <f t="shared" si="57"/>
        <v>-4.6100000326987356E-4</v>
      </c>
      <c r="I366" s="47">
        <f t="shared" si="54"/>
        <v>-4.6100000326987356E-4</v>
      </c>
      <c r="Q366" s="81">
        <f t="shared" si="56"/>
        <v>27971.921999999999</v>
      </c>
      <c r="R366" s="81"/>
      <c r="S366" s="47">
        <f t="shared" si="52"/>
        <v>-4.6100000326987356E-4</v>
      </c>
      <c r="T366" s="82"/>
      <c r="AF366" s="47">
        <v>8</v>
      </c>
      <c r="AG366" s="47" t="s">
        <v>1341</v>
      </c>
      <c r="AJ366" s="47" t="s">
        <v>1328</v>
      </c>
    </row>
    <row r="367" spans="1:36" ht="12.95" customHeight="1" x14ac:dyDescent="0.2">
      <c r="A367" s="85" t="s">
        <v>2435</v>
      </c>
      <c r="B367" s="86" t="s">
        <v>1475</v>
      </c>
      <c r="C367" s="87">
        <v>42990.432000000001</v>
      </c>
      <c r="D367" s="87" t="s">
        <v>1546</v>
      </c>
      <c r="E367" s="88">
        <f t="shared" si="55"/>
        <v>-2154.9826838742406</v>
      </c>
      <c r="F367" s="47">
        <f>ROUND(2*E367,0)/2</f>
        <v>-2155</v>
      </c>
      <c r="G367" s="47">
        <f t="shared" si="57"/>
        <v>9.5389999987673946E-3</v>
      </c>
      <c r="I367" s="47">
        <f t="shared" si="54"/>
        <v>9.5389999987673946E-3</v>
      </c>
      <c r="O367" s="47">
        <f ca="1">+C$11+C$12*$F367</f>
        <v>7.445324781993358E-2</v>
      </c>
      <c r="P367" s="47">
        <f>+D$11+D$12*$F367</f>
        <v>0</v>
      </c>
      <c r="Q367" s="81">
        <f t="shared" si="56"/>
        <v>27971.932000000001</v>
      </c>
      <c r="R367" s="81"/>
      <c r="S367" s="47">
        <f t="shared" si="52"/>
        <v>9.5389999987673946E-3</v>
      </c>
      <c r="T367" s="82"/>
      <c r="U367" s="89"/>
    </row>
    <row r="368" spans="1:36" ht="12.95" customHeight="1" x14ac:dyDescent="0.2">
      <c r="A368" s="88" t="s">
        <v>1450</v>
      </c>
      <c r="B368" s="15"/>
      <c r="C368" s="93">
        <v>42993.726000000002</v>
      </c>
      <c r="D368" s="93"/>
      <c r="E368" s="47">
        <f t="shared" si="55"/>
        <v>-2149.0030929044001</v>
      </c>
      <c r="F368" s="47">
        <v>-2149</v>
      </c>
      <c r="G368" s="47">
        <f t="shared" si="57"/>
        <v>-1.7038000005413778E-3</v>
      </c>
      <c r="I368" s="47">
        <f t="shared" si="54"/>
        <v>-1.7038000005413778E-3</v>
      </c>
      <c r="Q368" s="81">
        <f t="shared" si="56"/>
        <v>27975.226000000002</v>
      </c>
      <c r="R368" s="81"/>
      <c r="S368" s="47">
        <f t="shared" si="52"/>
        <v>-1.7038000005413778E-3</v>
      </c>
      <c r="T368" s="82"/>
    </row>
    <row r="369" spans="1:36" ht="12.95" customHeight="1" x14ac:dyDescent="0.2">
      <c r="A369" s="85" t="s">
        <v>2479</v>
      </c>
      <c r="B369" s="86" t="s">
        <v>1475</v>
      </c>
      <c r="C369" s="87">
        <v>42996.49</v>
      </c>
      <c r="D369" s="87" t="s">
        <v>1546</v>
      </c>
      <c r="E369" s="88">
        <f t="shared" si="55"/>
        <v>-2143.9856097712477</v>
      </c>
      <c r="F369" s="47">
        <f>ROUND(2*E369,0)/2</f>
        <v>-2144</v>
      </c>
      <c r="G369" s="47">
        <f t="shared" si="57"/>
        <v>7.9271999929915182E-3</v>
      </c>
      <c r="I369" s="47">
        <f t="shared" si="54"/>
        <v>7.9271999929915182E-3</v>
      </c>
      <c r="O369" s="47">
        <f ca="1">+C$11+C$12*$F369</f>
        <v>7.445076590447583E-2</v>
      </c>
      <c r="P369" s="47">
        <f>+D$11+D$12*$F369</f>
        <v>0</v>
      </c>
      <c r="Q369" s="81">
        <f t="shared" si="56"/>
        <v>27977.989999999998</v>
      </c>
      <c r="R369" s="81"/>
      <c r="S369" s="47">
        <f t="shared" si="52"/>
        <v>7.9271999929915182E-3</v>
      </c>
      <c r="T369" s="82"/>
      <c r="U369" s="89"/>
    </row>
    <row r="370" spans="1:36" ht="12.95" customHeight="1" x14ac:dyDescent="0.2">
      <c r="A370" s="88" t="s">
        <v>1450</v>
      </c>
      <c r="B370" s="15"/>
      <c r="C370" s="93">
        <v>42998.684999999998</v>
      </c>
      <c r="D370" s="93"/>
      <c r="E370" s="47">
        <f t="shared" si="55"/>
        <v>-2140.0010310891616</v>
      </c>
      <c r="F370" s="47">
        <v>-2140</v>
      </c>
      <c r="G370" s="47">
        <f t="shared" si="57"/>
        <v>-5.6800000311341137E-4</v>
      </c>
      <c r="I370" s="47">
        <f t="shared" ref="I370:I391" si="58">G370</f>
        <v>-5.6800000311341137E-4</v>
      </c>
      <c r="Q370" s="81">
        <f t="shared" si="56"/>
        <v>27980.184999999998</v>
      </c>
      <c r="R370" s="81"/>
      <c r="S370" s="47">
        <f t="shared" si="52"/>
        <v>-5.6800000311341137E-4</v>
      </c>
      <c r="T370" s="82"/>
    </row>
    <row r="371" spans="1:36" ht="12.95" customHeight="1" x14ac:dyDescent="0.2">
      <c r="A371" s="85" t="s">
        <v>2382</v>
      </c>
      <c r="B371" s="86" t="s">
        <v>1475</v>
      </c>
      <c r="C371" s="87">
        <v>43008.599000000002</v>
      </c>
      <c r="D371" s="87" t="s">
        <v>1546</v>
      </c>
      <c r="E371" s="88">
        <f t="shared" si="55"/>
        <v>-2122.0041686498803</v>
      </c>
      <c r="F371" s="47">
        <f>ROUND(2*E371,0)/2</f>
        <v>-2122</v>
      </c>
      <c r="G371" s="47">
        <f t="shared" si="57"/>
        <v>-2.2964000017964281E-3</v>
      </c>
      <c r="I371" s="47">
        <f t="shared" si="58"/>
        <v>-2.2964000017964281E-3</v>
      </c>
      <c r="O371" s="47">
        <f ca="1">+C$11+C$12*$F371</f>
        <v>7.444580207356033E-2</v>
      </c>
      <c r="P371" s="47">
        <f>+D$11+D$12*$F371</f>
        <v>0</v>
      </c>
      <c r="Q371" s="81">
        <f t="shared" si="56"/>
        <v>27990.099000000002</v>
      </c>
      <c r="R371" s="81"/>
      <c r="S371" s="47">
        <f t="shared" si="52"/>
        <v>-2.2964000017964281E-3</v>
      </c>
      <c r="T371" s="82"/>
      <c r="U371" s="89"/>
    </row>
    <row r="372" spans="1:36" ht="12.95" customHeight="1" x14ac:dyDescent="0.2">
      <c r="A372" s="88" t="s">
        <v>1450</v>
      </c>
      <c r="B372" s="15"/>
      <c r="C372" s="93">
        <v>43009.703999999998</v>
      </c>
      <c r="D372" s="93"/>
      <c r="E372" s="47">
        <f t="shared" si="55"/>
        <v>-2119.9982645753062</v>
      </c>
      <c r="F372" s="47">
        <v>-2120</v>
      </c>
      <c r="G372" s="47">
        <f t="shared" si="57"/>
        <v>9.5599999622208998E-4</v>
      </c>
      <c r="I372" s="47">
        <f t="shared" si="58"/>
        <v>9.5599999622208998E-4</v>
      </c>
      <c r="Q372" s="81">
        <f t="shared" si="56"/>
        <v>27991.203999999998</v>
      </c>
      <c r="R372" s="81"/>
      <c r="S372" s="47">
        <f t="shared" si="52"/>
        <v>9.5599999622208998E-4</v>
      </c>
      <c r="T372" s="82"/>
    </row>
    <row r="373" spans="1:36" ht="12.95" customHeight="1" x14ac:dyDescent="0.2">
      <c r="A373" s="85" t="s">
        <v>8</v>
      </c>
      <c r="B373" s="86" t="s">
        <v>1475</v>
      </c>
      <c r="C373" s="87">
        <v>43012.461000000003</v>
      </c>
      <c r="D373" s="87" t="s">
        <v>1546</v>
      </c>
      <c r="E373" s="88">
        <f t="shared" si="55"/>
        <v>-2114.9934885267721</v>
      </c>
      <c r="F373" s="47">
        <f>ROUND(2*E373,0)/2</f>
        <v>-2115</v>
      </c>
      <c r="G373" s="47">
        <f t="shared" si="57"/>
        <v>3.5869999992428347E-3</v>
      </c>
      <c r="I373" s="47">
        <f t="shared" si="58"/>
        <v>3.5869999992428347E-3</v>
      </c>
      <c r="O373" s="47">
        <f ca="1">+C$11+C$12*$F373</f>
        <v>7.4444222672814489E-2</v>
      </c>
      <c r="P373" s="47">
        <f>+D$11+D$12*$F373</f>
        <v>0</v>
      </c>
      <c r="Q373" s="81">
        <f t="shared" si="56"/>
        <v>27993.961000000003</v>
      </c>
      <c r="R373" s="81"/>
      <c r="S373" s="47">
        <f t="shared" si="52"/>
        <v>3.5869999992428347E-3</v>
      </c>
      <c r="T373" s="82"/>
      <c r="U373" s="89"/>
    </row>
    <row r="374" spans="1:36" ht="12.95" customHeight="1" x14ac:dyDescent="0.2">
      <c r="A374" s="88" t="s">
        <v>1362</v>
      </c>
      <c r="B374" s="92"/>
      <c r="C374" s="93">
        <v>43016.319000000003</v>
      </c>
      <c r="D374" s="93"/>
      <c r="E374" s="47">
        <f t="shared" si="55"/>
        <v>-2107.9900695948859</v>
      </c>
      <c r="F374" s="47">
        <f>ROUND(2*E374,0)/2</f>
        <v>-2108</v>
      </c>
      <c r="G374" s="47">
        <f t="shared" si="57"/>
        <v>5.4703999994671904E-3</v>
      </c>
      <c r="I374" s="47">
        <f t="shared" si="58"/>
        <v>5.4703999994671904E-3</v>
      </c>
      <c r="Q374" s="81">
        <f t="shared" si="56"/>
        <v>27997.819000000003</v>
      </c>
      <c r="R374" s="81"/>
      <c r="S374" s="47">
        <f t="shared" si="52"/>
        <v>5.4703999994671904E-3</v>
      </c>
      <c r="T374" s="82"/>
      <c r="AF374" s="47">
        <v>8</v>
      </c>
      <c r="AG374" s="47" t="s">
        <v>1338</v>
      </c>
      <c r="AJ374" s="47" t="s">
        <v>1328</v>
      </c>
    </row>
    <row r="375" spans="1:36" ht="12.95" customHeight="1" x14ac:dyDescent="0.2">
      <c r="A375" s="88" t="s">
        <v>1362</v>
      </c>
      <c r="B375" s="92"/>
      <c r="C375" s="93">
        <v>43017.413</v>
      </c>
      <c r="D375" s="93"/>
      <c r="E375" s="47">
        <f t="shared" si="55"/>
        <v>-2106.0041337961648</v>
      </c>
      <c r="F375" s="47">
        <f>ROUND(2*E375,0)/2</f>
        <v>-2106</v>
      </c>
      <c r="G375" s="47">
        <f t="shared" si="57"/>
        <v>-2.2772000011173077E-3</v>
      </c>
      <c r="I375" s="47">
        <f t="shared" si="58"/>
        <v>-2.2772000011173077E-3</v>
      </c>
      <c r="Q375" s="81">
        <f t="shared" si="56"/>
        <v>27998.913</v>
      </c>
      <c r="R375" s="81"/>
      <c r="S375" s="47">
        <f t="shared" si="52"/>
        <v>-2.2772000011173077E-3</v>
      </c>
      <c r="T375" s="82"/>
      <c r="AF375" s="47">
        <v>10</v>
      </c>
      <c r="AG375" s="47" t="s">
        <v>1341</v>
      </c>
      <c r="AJ375" s="47" t="s">
        <v>1328</v>
      </c>
    </row>
    <row r="376" spans="1:36" ht="12.95" customHeight="1" x14ac:dyDescent="0.2">
      <c r="A376" s="88" t="s">
        <v>1450</v>
      </c>
      <c r="B376" s="15"/>
      <c r="C376" s="93">
        <v>43019.618000000002</v>
      </c>
      <c r="D376" s="93"/>
      <c r="E376" s="47">
        <f t="shared" si="55"/>
        <v>-2102.0014021360248</v>
      </c>
      <c r="F376" s="47">
        <v>-2102</v>
      </c>
      <c r="G376" s="47">
        <f t="shared" si="57"/>
        <v>-7.7240000246092677E-4</v>
      </c>
      <c r="I376" s="47">
        <f t="shared" si="58"/>
        <v>-7.7240000246092677E-4</v>
      </c>
      <c r="Q376" s="81">
        <f t="shared" si="56"/>
        <v>28001.118000000002</v>
      </c>
      <c r="R376" s="81"/>
      <c r="S376" s="47">
        <f t="shared" si="52"/>
        <v>-7.7240000246092677E-4</v>
      </c>
      <c r="T376" s="82"/>
    </row>
    <row r="377" spans="1:36" ht="12.95" customHeight="1" x14ac:dyDescent="0.2">
      <c r="A377" s="88" t="s">
        <v>1450</v>
      </c>
      <c r="B377" s="15"/>
      <c r="C377" s="93">
        <v>43036.695</v>
      </c>
      <c r="D377" s="93"/>
      <c r="E377" s="47">
        <f t="shared" si="55"/>
        <v>-2071.0015615191764</v>
      </c>
      <c r="F377" s="47">
        <v>-2071</v>
      </c>
      <c r="G377" s="47">
        <f t="shared" si="57"/>
        <v>-8.6020000162534416E-4</v>
      </c>
      <c r="I377" s="47">
        <f t="shared" si="58"/>
        <v>-8.6020000162534416E-4</v>
      </c>
      <c r="Q377" s="81">
        <f t="shared" si="56"/>
        <v>28018.195</v>
      </c>
      <c r="R377" s="81"/>
      <c r="S377" s="47">
        <f t="shared" si="52"/>
        <v>-8.6020000162534416E-4</v>
      </c>
      <c r="T377" s="82"/>
    </row>
    <row r="378" spans="1:36" ht="12.95" customHeight="1" x14ac:dyDescent="0.2">
      <c r="A378" s="88" t="s">
        <v>1363</v>
      </c>
      <c r="B378" s="92"/>
      <c r="C378" s="93">
        <v>43043.298000000003</v>
      </c>
      <c r="D378" s="93"/>
      <c r="E378" s="47">
        <f t="shared" si="55"/>
        <v>-2059.015150112421</v>
      </c>
      <c r="F378" s="47">
        <f>ROUND(2*E378,0)/2</f>
        <v>-2059</v>
      </c>
      <c r="G378" s="47">
        <f t="shared" si="57"/>
        <v>-8.3458000008249655E-3</v>
      </c>
      <c r="I378" s="47">
        <f t="shared" si="58"/>
        <v>-8.3458000008249655E-3</v>
      </c>
      <c r="Q378" s="81">
        <f t="shared" si="56"/>
        <v>28024.798000000003</v>
      </c>
      <c r="R378" s="81"/>
      <c r="S378" s="47">
        <f t="shared" si="52"/>
        <v>-8.3458000008249655E-3</v>
      </c>
      <c r="T378" s="82"/>
      <c r="AF378" s="47">
        <v>8</v>
      </c>
      <c r="AG378" s="47" t="s">
        <v>1338</v>
      </c>
      <c r="AJ378" s="47" t="s">
        <v>1328</v>
      </c>
    </row>
    <row r="379" spans="1:36" ht="12.95" customHeight="1" x14ac:dyDescent="0.2">
      <c r="A379" s="88" t="s">
        <v>1450</v>
      </c>
      <c r="B379" s="15"/>
      <c r="C379" s="93">
        <v>43046.614999999998</v>
      </c>
      <c r="D379" s="93"/>
      <c r="E379" s="47">
        <f t="shared" si="55"/>
        <v>-2052.9938072930759</v>
      </c>
      <c r="F379" s="47">
        <v>-2053</v>
      </c>
      <c r="G379" s="47">
        <f t="shared" ref="G379:G388" si="59">C379-(C$7+F379*C$8)</f>
        <v>3.4113999936380424E-3</v>
      </c>
      <c r="I379" s="47">
        <f t="shared" si="58"/>
        <v>3.4113999936380424E-3</v>
      </c>
      <c r="Q379" s="81">
        <f t="shared" si="56"/>
        <v>28028.114999999998</v>
      </c>
      <c r="R379" s="81"/>
      <c r="S379" s="47">
        <f t="shared" si="52"/>
        <v>3.4113999936380424E-3</v>
      </c>
      <c r="T379" s="82"/>
    </row>
    <row r="380" spans="1:36" ht="12.95" customHeight="1" x14ac:dyDescent="0.2">
      <c r="A380" s="85" t="s">
        <v>2435</v>
      </c>
      <c r="B380" s="86" t="s">
        <v>1475</v>
      </c>
      <c r="C380" s="87">
        <v>43076.353000000003</v>
      </c>
      <c r="D380" s="87" t="s">
        <v>1546</v>
      </c>
      <c r="E380" s="88">
        <f t="shared" si="55"/>
        <v>-1999.0104811664658</v>
      </c>
      <c r="F380" s="47">
        <f>ROUND(2*E380,0)/2</f>
        <v>-1999</v>
      </c>
      <c r="G380" s="47">
        <f t="shared" si="59"/>
        <v>-5.7738000032259151E-3</v>
      </c>
      <c r="I380" s="47">
        <f t="shared" si="58"/>
        <v>-5.7738000032259151E-3</v>
      </c>
      <c r="O380" s="47">
        <f ca="1">+C$11+C$12*$F380</f>
        <v>7.4418049746169126E-2</v>
      </c>
      <c r="P380" s="47">
        <f>+D$11+D$12*$F380</f>
        <v>0</v>
      </c>
      <c r="Q380" s="81">
        <f t="shared" si="56"/>
        <v>28057.853000000003</v>
      </c>
      <c r="R380" s="81"/>
      <c r="S380" s="47">
        <f t="shared" si="52"/>
        <v>-5.7738000032259151E-3</v>
      </c>
      <c r="T380" s="82"/>
      <c r="U380" s="89"/>
    </row>
    <row r="381" spans="1:36" ht="12.95" customHeight="1" x14ac:dyDescent="0.2">
      <c r="A381" s="88" t="s">
        <v>1364</v>
      </c>
      <c r="B381" s="92"/>
      <c r="C381" s="93">
        <v>43086.281000000003</v>
      </c>
      <c r="D381" s="93"/>
      <c r="E381" s="47">
        <f t="shared" si="55"/>
        <v>-1980.9882045579216</v>
      </c>
      <c r="F381" s="47">
        <f>ROUND(2*E381,0)/2</f>
        <v>-1981</v>
      </c>
      <c r="G381" s="47">
        <f t="shared" si="59"/>
        <v>6.4978000009432435E-3</v>
      </c>
      <c r="I381" s="47">
        <f t="shared" si="58"/>
        <v>6.4978000009432435E-3</v>
      </c>
      <c r="Q381" s="81">
        <f t="shared" si="56"/>
        <v>28067.781000000003</v>
      </c>
      <c r="R381" s="81"/>
      <c r="S381" s="47">
        <f t="shared" si="52"/>
        <v>6.4978000009432435E-3</v>
      </c>
      <c r="T381" s="82"/>
      <c r="AF381" s="47">
        <v>6</v>
      </c>
      <c r="AG381" s="47" t="s">
        <v>1338</v>
      </c>
      <c r="AJ381" s="47" t="s">
        <v>1328</v>
      </c>
    </row>
    <row r="382" spans="1:36" ht="12.95" customHeight="1" x14ac:dyDescent="0.2">
      <c r="A382" s="88" t="s">
        <v>1450</v>
      </c>
      <c r="B382" s="15"/>
      <c r="C382" s="93">
        <v>43105.552000000003</v>
      </c>
      <c r="D382" s="93"/>
      <c r="E382" s="47">
        <f t="shared" si="55"/>
        <v>-1946.0056005567862</v>
      </c>
      <c r="F382" s="47">
        <v>-1946</v>
      </c>
      <c r="G382" s="47">
        <f t="shared" si="59"/>
        <v>-3.0851999981678091E-3</v>
      </c>
      <c r="I382" s="47">
        <f t="shared" si="58"/>
        <v>-3.0851999981678091E-3</v>
      </c>
      <c r="Q382" s="81">
        <f t="shared" si="56"/>
        <v>28087.052000000003</v>
      </c>
      <c r="R382" s="81"/>
      <c r="S382" s="47">
        <f t="shared" si="52"/>
        <v>-3.0851999981678091E-3</v>
      </c>
      <c r="T382" s="82"/>
    </row>
    <row r="383" spans="1:36" ht="12.95" customHeight="1" x14ac:dyDescent="0.2">
      <c r="A383" s="88" t="s">
        <v>1450</v>
      </c>
      <c r="B383" s="15"/>
      <c r="C383" s="93">
        <v>43286.786999999997</v>
      </c>
      <c r="D383" s="93"/>
      <c r="E383" s="47">
        <f t="shared" si="55"/>
        <v>-1617.0101028584145</v>
      </c>
      <c r="F383" s="47">
        <v>-1617</v>
      </c>
      <c r="G383" s="47">
        <f t="shared" si="59"/>
        <v>-5.5654000025242567E-3</v>
      </c>
      <c r="I383" s="47">
        <f t="shared" si="58"/>
        <v>-5.5654000025242567E-3</v>
      </c>
      <c r="Q383" s="81">
        <f t="shared" si="56"/>
        <v>28268.286999999997</v>
      </c>
      <c r="R383" s="81"/>
      <c r="S383" s="47">
        <f t="shared" si="52"/>
        <v>-5.5654000025242567E-3</v>
      </c>
      <c r="T383" s="82"/>
    </row>
    <row r="384" spans="1:36" ht="12.95" customHeight="1" x14ac:dyDescent="0.2">
      <c r="A384" s="88" t="s">
        <v>1450</v>
      </c>
      <c r="B384" s="15"/>
      <c r="C384" s="93">
        <v>43290.648000000001</v>
      </c>
      <c r="D384" s="93"/>
      <c r="E384" s="47">
        <f t="shared" si="55"/>
        <v>-1610.0012380331052</v>
      </c>
      <c r="F384" s="47">
        <v>-1610</v>
      </c>
      <c r="G384" s="47">
        <f t="shared" si="59"/>
        <v>-6.8199999805074185E-4</v>
      </c>
      <c r="I384" s="47">
        <f t="shared" si="58"/>
        <v>-6.8199999805074185E-4</v>
      </c>
      <c r="Q384" s="81">
        <f t="shared" si="56"/>
        <v>28272.148000000001</v>
      </c>
      <c r="R384" s="81"/>
      <c r="S384" s="47">
        <f t="shared" si="52"/>
        <v>-6.8199999805074185E-4</v>
      </c>
      <c r="T384" s="82"/>
    </row>
    <row r="385" spans="1:36" ht="12.95" customHeight="1" x14ac:dyDescent="0.2">
      <c r="A385" s="88" t="s">
        <v>1365</v>
      </c>
      <c r="B385" s="92"/>
      <c r="C385" s="93">
        <v>43347.396000000001</v>
      </c>
      <c r="D385" s="93"/>
      <c r="E385" s="47">
        <f t="shared" si="55"/>
        <v>-1506.9867181920824</v>
      </c>
      <c r="F385" s="47">
        <f>ROUND(2*E385,0)/2</f>
        <v>-1507</v>
      </c>
      <c r="G385" s="47">
        <f t="shared" si="59"/>
        <v>7.3166000001947396E-3</v>
      </c>
      <c r="I385" s="47">
        <f t="shared" si="58"/>
        <v>7.3166000001947396E-3</v>
      </c>
      <c r="Q385" s="81">
        <f t="shared" si="56"/>
        <v>28328.896000000001</v>
      </c>
      <c r="R385" s="81"/>
      <c r="S385" s="47">
        <f t="shared" si="52"/>
        <v>7.3166000001947396E-3</v>
      </c>
      <c r="T385" s="82"/>
      <c r="AF385" s="47">
        <v>8</v>
      </c>
      <c r="AG385" s="47" t="s">
        <v>1338</v>
      </c>
      <c r="AJ385" s="47" t="s">
        <v>1328</v>
      </c>
    </row>
    <row r="386" spans="1:36" ht="12.95" customHeight="1" x14ac:dyDescent="0.2">
      <c r="A386" s="88" t="s">
        <v>1450</v>
      </c>
      <c r="B386" s="15"/>
      <c r="C386" s="93">
        <v>43398.625</v>
      </c>
      <c r="D386" s="93"/>
      <c r="E386" s="47">
        <f t="shared" si="55"/>
        <v>-1413.9908269371356</v>
      </c>
      <c r="F386" s="47">
        <v>-1414</v>
      </c>
      <c r="G386" s="47">
        <f t="shared" si="59"/>
        <v>5.0531999950180762E-3</v>
      </c>
      <c r="I386" s="47">
        <f t="shared" si="58"/>
        <v>5.0531999950180762E-3</v>
      </c>
      <c r="Q386" s="81">
        <f t="shared" si="56"/>
        <v>28380.125</v>
      </c>
      <c r="R386" s="81"/>
      <c r="S386" s="47">
        <f t="shared" si="52"/>
        <v>5.0531999950180762E-3</v>
      </c>
      <c r="T386" s="82"/>
    </row>
    <row r="387" spans="1:36" ht="12.95" customHeight="1" x14ac:dyDescent="0.2">
      <c r="A387" s="88" t="s">
        <v>1450</v>
      </c>
      <c r="B387" s="15"/>
      <c r="C387" s="93">
        <v>43404.680999999997</v>
      </c>
      <c r="D387" s="93"/>
      <c r="E387" s="47">
        <f t="shared" si="55"/>
        <v>-1402.9973834297537</v>
      </c>
      <c r="F387" s="47">
        <v>-1403</v>
      </c>
      <c r="G387" s="47">
        <f t="shared" si="59"/>
        <v>1.4413999961107038E-3</v>
      </c>
      <c r="I387" s="47">
        <f t="shared" si="58"/>
        <v>1.4413999961107038E-3</v>
      </c>
      <c r="Q387" s="81">
        <f t="shared" si="56"/>
        <v>28386.180999999997</v>
      </c>
      <c r="R387" s="81"/>
      <c r="S387" s="47">
        <f t="shared" si="52"/>
        <v>1.4413999961107038E-3</v>
      </c>
      <c r="T387" s="82"/>
    </row>
    <row r="388" spans="1:36" ht="12.95" customHeight="1" x14ac:dyDescent="0.2">
      <c r="A388" s="88" t="s">
        <v>1450</v>
      </c>
      <c r="B388" s="15"/>
      <c r="C388" s="93">
        <v>43432.777000000002</v>
      </c>
      <c r="D388" s="93"/>
      <c r="E388" s="47">
        <f t="shared" si="55"/>
        <v>-1351.9947762990369</v>
      </c>
      <c r="F388" s="47">
        <v>-1352</v>
      </c>
      <c r="G388" s="47">
        <f t="shared" si="59"/>
        <v>2.8775999962817878E-3</v>
      </c>
      <c r="I388" s="47">
        <f t="shared" si="58"/>
        <v>2.8775999962817878E-3</v>
      </c>
      <c r="Q388" s="81">
        <f t="shared" si="56"/>
        <v>28414.277000000002</v>
      </c>
      <c r="R388" s="81"/>
      <c r="S388" s="47">
        <f t="shared" si="52"/>
        <v>2.8775999962817878E-3</v>
      </c>
      <c r="T388" s="82"/>
    </row>
    <row r="389" spans="1:36" ht="12.95" customHeight="1" x14ac:dyDescent="0.2">
      <c r="A389" s="88" t="s">
        <v>1366</v>
      </c>
      <c r="B389" s="92"/>
      <c r="C389" s="93">
        <v>43433.372000000003</v>
      </c>
      <c r="D389" s="93"/>
      <c r="E389" s="47">
        <f t="shared" si="55"/>
        <v>-1350.9146741050295</v>
      </c>
      <c r="F389" s="47">
        <f>ROUND(2*E389,0)/2</f>
        <v>-1351</v>
      </c>
      <c r="I389" s="47">
        <f t="shared" si="58"/>
        <v>0</v>
      </c>
      <c r="L389" s="91"/>
      <c r="Q389" s="81">
        <f t="shared" si="56"/>
        <v>28414.872000000003</v>
      </c>
      <c r="R389" s="81"/>
      <c r="S389" s="47">
        <f t="shared" si="52"/>
        <v>0</v>
      </c>
      <c r="T389" s="82"/>
      <c r="AF389" s="47">
        <v>7</v>
      </c>
      <c r="AG389" s="47" t="s">
        <v>1338</v>
      </c>
      <c r="AJ389" s="47" t="s">
        <v>1328</v>
      </c>
    </row>
    <row r="390" spans="1:36" ht="12.95" customHeight="1" x14ac:dyDescent="0.2">
      <c r="A390" s="88" t="s">
        <v>1367</v>
      </c>
      <c r="B390" s="92"/>
      <c r="C390" s="93">
        <v>43481.247000000003</v>
      </c>
      <c r="D390" s="93"/>
      <c r="E390" s="47">
        <f t="shared" si="55"/>
        <v>-1264.0072916882218</v>
      </c>
      <c r="F390" s="47">
        <f>ROUND(2*E390,0)/2</f>
        <v>-1264</v>
      </c>
      <c r="G390" s="47">
        <f t="shared" ref="G390:G453" si="60">C390-(C$7+F390*C$8)</f>
        <v>-4.0167999977711588E-3</v>
      </c>
      <c r="I390" s="47">
        <f t="shared" si="58"/>
        <v>-4.0167999977711588E-3</v>
      </c>
      <c r="Q390" s="81">
        <f t="shared" si="56"/>
        <v>28462.747000000003</v>
      </c>
      <c r="R390" s="81"/>
      <c r="S390" s="47">
        <f t="shared" si="52"/>
        <v>-4.0167999977711588E-3</v>
      </c>
      <c r="T390" s="82"/>
      <c r="AF390" s="47">
        <v>7</v>
      </c>
      <c r="AG390" s="47" t="s">
        <v>1338</v>
      </c>
      <c r="AJ390" s="47" t="s">
        <v>1328</v>
      </c>
    </row>
    <row r="391" spans="1:36" ht="12.95" customHeight="1" x14ac:dyDescent="0.2">
      <c r="A391" s="88" t="s">
        <v>1450</v>
      </c>
      <c r="B391" s="15"/>
      <c r="C391" s="93">
        <v>43631.631000000001</v>
      </c>
      <c r="D391" s="93"/>
      <c r="E391" s="47">
        <f t="shared" si="55"/>
        <v>-991.01554657346389</v>
      </c>
      <c r="F391" s="47">
        <v>-991</v>
      </c>
      <c r="G391" s="47">
        <f t="shared" si="60"/>
        <v>-8.5641999976360239E-3</v>
      </c>
      <c r="I391" s="47">
        <f t="shared" si="58"/>
        <v>-8.5641999976360239E-3</v>
      </c>
      <c r="P391" s="47">
        <f t="shared" ref="P391:P454" si="61">+D$11+D$12*$F391</f>
        <v>0</v>
      </c>
      <c r="Q391" s="81">
        <f t="shared" si="56"/>
        <v>28613.131000000001</v>
      </c>
      <c r="R391" s="81"/>
      <c r="S391" s="47">
        <f t="shared" si="52"/>
        <v>-8.5641999976360239E-3</v>
      </c>
      <c r="T391" s="82"/>
    </row>
    <row r="392" spans="1:36" ht="12.95" customHeight="1" x14ac:dyDescent="0.2">
      <c r="A392" s="85" t="s">
        <v>56</v>
      </c>
      <c r="B392" s="86" t="s">
        <v>1475</v>
      </c>
      <c r="C392" s="87">
        <v>43637.146699999998</v>
      </c>
      <c r="D392" s="87" t="s">
        <v>1546</v>
      </c>
      <c r="E392" s="88">
        <f t="shared" si="55"/>
        <v>-981.00290847015185</v>
      </c>
      <c r="F392" s="47">
        <f>ROUND(2*E392,0)/2</f>
        <v>-981</v>
      </c>
      <c r="G392" s="47">
        <f t="shared" si="60"/>
        <v>-1.6022000054363161E-3</v>
      </c>
      <c r="J392" s="47">
        <f>+G392</f>
        <v>-1.6022000054363161E-3</v>
      </c>
      <c r="O392" s="47">
        <f ca="1">+C$11+C$12*$F392</f>
        <v>7.4188359751988245E-2</v>
      </c>
      <c r="P392" s="47">
        <f t="shared" si="61"/>
        <v>0</v>
      </c>
      <c r="Q392" s="81">
        <f t="shared" si="56"/>
        <v>28618.646699999998</v>
      </c>
      <c r="R392" s="81"/>
      <c r="S392" s="47">
        <f t="shared" si="52"/>
        <v>-1.6022000054363161E-3</v>
      </c>
      <c r="T392" s="82"/>
      <c r="U392" s="89"/>
    </row>
    <row r="393" spans="1:36" ht="12.95" customHeight="1" x14ac:dyDescent="0.2">
      <c r="A393" s="88" t="s">
        <v>1450</v>
      </c>
      <c r="B393" s="15"/>
      <c r="C393" s="93">
        <v>43659.724000000002</v>
      </c>
      <c r="D393" s="93"/>
      <c r="E393" s="47">
        <f t="shared" si="55"/>
        <v>-940.01838533617001</v>
      </c>
      <c r="F393" s="47">
        <v>-940</v>
      </c>
      <c r="G393" s="47">
        <f t="shared" si="60"/>
        <v>-1.0128000001714099E-2</v>
      </c>
      <c r="I393" s="47">
        <f>G393</f>
        <v>-1.0128000001714099E-2</v>
      </c>
      <c r="P393" s="47">
        <f t="shared" si="61"/>
        <v>0</v>
      </c>
      <c r="Q393" s="81">
        <f t="shared" si="56"/>
        <v>28641.224000000002</v>
      </c>
      <c r="R393" s="81"/>
      <c r="S393" s="47">
        <f t="shared" si="52"/>
        <v>-1.0128000001714099E-2</v>
      </c>
      <c r="T393" s="82"/>
    </row>
    <row r="394" spans="1:36" ht="12.95" customHeight="1" x14ac:dyDescent="0.2">
      <c r="A394" s="88" t="s">
        <v>1367</v>
      </c>
      <c r="B394" s="92"/>
      <c r="C394" s="93">
        <v>43662.493999999999</v>
      </c>
      <c r="D394" s="93"/>
      <c r="E394" s="47">
        <f t="shared" si="55"/>
        <v>-934.9900104161851</v>
      </c>
      <c r="F394" s="47">
        <f>ROUND(2*E394,0)/2</f>
        <v>-935</v>
      </c>
      <c r="G394" s="47">
        <f t="shared" si="60"/>
        <v>5.5029999930411577E-3</v>
      </c>
      <c r="I394" s="47">
        <f>G394</f>
        <v>5.5029999930411577E-3</v>
      </c>
      <c r="P394" s="47">
        <f t="shared" si="61"/>
        <v>0</v>
      </c>
      <c r="Q394" s="81">
        <f t="shared" si="56"/>
        <v>28643.993999999999</v>
      </c>
      <c r="R394" s="81"/>
      <c r="S394" s="47">
        <f t="shared" ref="S394:S457" si="62">MAX(G394:N394)</f>
        <v>5.5029999930411577E-3</v>
      </c>
      <c r="T394" s="82"/>
      <c r="AF394" s="47">
        <v>8</v>
      </c>
      <c r="AG394" s="47" t="s">
        <v>1341</v>
      </c>
      <c r="AJ394" s="47" t="s">
        <v>1328</v>
      </c>
    </row>
    <row r="395" spans="1:36" ht="12.95" customHeight="1" x14ac:dyDescent="0.2">
      <c r="A395" s="85" t="s">
        <v>56</v>
      </c>
      <c r="B395" s="86" t="s">
        <v>1475</v>
      </c>
      <c r="C395" s="87">
        <v>43664.139799999997</v>
      </c>
      <c r="D395" s="87" t="s">
        <v>1546</v>
      </c>
      <c r="E395" s="88">
        <f t="shared" si="55"/>
        <v>-932.00239328863529</v>
      </c>
      <c r="F395" s="47">
        <f>ROUND(2*E395,0)/2</f>
        <v>-932</v>
      </c>
      <c r="G395" s="47">
        <f t="shared" si="60"/>
        <v>-1.3184000054025091E-3</v>
      </c>
      <c r="J395" s="47">
        <f>+G395</f>
        <v>-1.3184000054025091E-3</v>
      </c>
      <c r="O395" s="47">
        <f ca="1">+C$11+C$12*$F395</f>
        <v>7.4177303946767359E-2</v>
      </c>
      <c r="P395" s="47">
        <f t="shared" si="61"/>
        <v>0</v>
      </c>
      <c r="Q395" s="81">
        <f t="shared" si="56"/>
        <v>28645.639799999997</v>
      </c>
      <c r="R395" s="81"/>
      <c r="S395" s="47">
        <f t="shared" si="62"/>
        <v>-1.3184000054025091E-3</v>
      </c>
      <c r="T395" s="82"/>
      <c r="U395" s="89"/>
    </row>
    <row r="396" spans="1:36" ht="12.95" customHeight="1" x14ac:dyDescent="0.2">
      <c r="A396" s="88" t="s">
        <v>1450</v>
      </c>
      <c r="B396" s="15"/>
      <c r="C396" s="93">
        <v>43669.650999999998</v>
      </c>
      <c r="D396" s="93"/>
      <c r="E396" s="47">
        <f t="shared" si="55"/>
        <v>-921.99792402543778</v>
      </c>
      <c r="F396" s="47">
        <v>-922</v>
      </c>
      <c r="G396" s="47">
        <f t="shared" si="60"/>
        <v>1.1435999986133538E-3</v>
      </c>
      <c r="I396" s="47">
        <f>G396</f>
        <v>1.1435999986133538E-3</v>
      </c>
      <c r="P396" s="47">
        <f t="shared" si="61"/>
        <v>0</v>
      </c>
      <c r="Q396" s="81">
        <f t="shared" si="56"/>
        <v>28651.150999999998</v>
      </c>
      <c r="R396" s="81"/>
      <c r="S396" s="47">
        <f t="shared" si="62"/>
        <v>1.1435999986133538E-3</v>
      </c>
      <c r="T396" s="82"/>
    </row>
    <row r="397" spans="1:36" ht="12.95" customHeight="1" x14ac:dyDescent="0.2">
      <c r="A397" s="88" t="s">
        <v>1450</v>
      </c>
      <c r="B397" s="15"/>
      <c r="C397" s="93">
        <v>43670.741000000002</v>
      </c>
      <c r="D397" s="93"/>
      <c r="E397" s="47">
        <f t="shared" si="55"/>
        <v>-920.01924941792549</v>
      </c>
      <c r="F397" s="47">
        <v>-920</v>
      </c>
      <c r="G397" s="47">
        <f t="shared" si="60"/>
        <v>-1.0604000002786051E-2</v>
      </c>
      <c r="I397" s="47">
        <f>G397</f>
        <v>-1.0604000002786051E-2</v>
      </c>
      <c r="P397" s="47">
        <f t="shared" si="61"/>
        <v>0</v>
      </c>
      <c r="Q397" s="81">
        <f t="shared" si="56"/>
        <v>28652.241000000002</v>
      </c>
      <c r="R397" s="81"/>
      <c r="S397" s="47">
        <f t="shared" si="62"/>
        <v>-1.0604000002786051E-2</v>
      </c>
      <c r="T397" s="82"/>
    </row>
    <row r="398" spans="1:36" ht="12.95" customHeight="1" x14ac:dyDescent="0.2">
      <c r="A398" s="85" t="s">
        <v>56</v>
      </c>
      <c r="B398" s="86" t="s">
        <v>1475</v>
      </c>
      <c r="C398" s="87">
        <v>43686.174200000001</v>
      </c>
      <c r="D398" s="87" t="s">
        <v>1546</v>
      </c>
      <c r="E398" s="88">
        <f t="shared" si="55"/>
        <v>-892.00339533301633</v>
      </c>
      <c r="F398" s="47">
        <f>ROUND(2*E398,0)/2</f>
        <v>-892</v>
      </c>
      <c r="G398" s="47">
        <f t="shared" si="60"/>
        <v>-1.8704000030993484E-3</v>
      </c>
      <c r="J398" s="47">
        <f>+G398</f>
        <v>-1.8704000030993484E-3</v>
      </c>
      <c r="O398" s="47">
        <f ca="1">+C$11+C$12*$F398</f>
        <v>7.4168278799648268E-2</v>
      </c>
      <c r="P398" s="47">
        <f t="shared" si="61"/>
        <v>0</v>
      </c>
      <c r="Q398" s="81">
        <f t="shared" si="56"/>
        <v>28667.674200000001</v>
      </c>
      <c r="R398" s="81"/>
      <c r="S398" s="47">
        <f t="shared" si="62"/>
        <v>-1.8704000030993484E-3</v>
      </c>
      <c r="T398" s="82"/>
      <c r="U398" s="89"/>
    </row>
    <row r="399" spans="1:36" ht="12.95" customHeight="1" x14ac:dyDescent="0.2">
      <c r="A399" s="88" t="s">
        <v>1367</v>
      </c>
      <c r="B399" s="92"/>
      <c r="C399" s="93">
        <v>43699.408000000003</v>
      </c>
      <c r="D399" s="93"/>
      <c r="E399" s="47">
        <f t="shared" si="55"/>
        <v>-867.98010724053165</v>
      </c>
      <c r="F399" s="47">
        <f>ROUND(2*E399,0)/2</f>
        <v>-868</v>
      </c>
      <c r="G399" s="47">
        <f t="shared" si="60"/>
        <v>1.0958400001982227E-2</v>
      </c>
      <c r="I399" s="47">
        <f>G399</f>
        <v>1.0958400001982227E-2</v>
      </c>
      <c r="P399" s="47">
        <f t="shared" si="61"/>
        <v>0</v>
      </c>
      <c r="Q399" s="81">
        <f t="shared" si="56"/>
        <v>28680.908000000003</v>
      </c>
      <c r="R399" s="81"/>
      <c r="S399" s="47">
        <f t="shared" si="62"/>
        <v>1.0958400001982227E-2</v>
      </c>
      <c r="T399" s="82"/>
      <c r="AF399" s="47">
        <v>8</v>
      </c>
      <c r="AG399" s="47" t="s">
        <v>1341</v>
      </c>
      <c r="AJ399" s="47" t="s">
        <v>1328</v>
      </c>
    </row>
    <row r="400" spans="1:36" ht="12.95" customHeight="1" x14ac:dyDescent="0.2">
      <c r="A400" s="88" t="s">
        <v>1450</v>
      </c>
      <c r="B400" s="15"/>
      <c r="C400" s="93">
        <v>43713.724999999999</v>
      </c>
      <c r="D400" s="93"/>
      <c r="E400" s="47">
        <f t="shared" si="55"/>
        <v>-841.9904885656274</v>
      </c>
      <c r="F400" s="47">
        <v>-842</v>
      </c>
      <c r="G400" s="47">
        <f t="shared" si="60"/>
        <v>5.2395999955479056E-3</v>
      </c>
      <c r="I400" s="47">
        <f>G400</f>
        <v>5.2395999955479056E-3</v>
      </c>
      <c r="P400" s="47">
        <f t="shared" si="61"/>
        <v>0</v>
      </c>
      <c r="Q400" s="81">
        <f t="shared" si="56"/>
        <v>28695.224999999999</v>
      </c>
      <c r="R400" s="81"/>
      <c r="S400" s="47">
        <f t="shared" si="62"/>
        <v>5.2395999955479056E-3</v>
      </c>
      <c r="T400" s="82"/>
    </row>
    <row r="401" spans="1:36" ht="12.95" customHeight="1" x14ac:dyDescent="0.2">
      <c r="A401" s="85" t="s">
        <v>81</v>
      </c>
      <c r="B401" s="86" t="s">
        <v>1475</v>
      </c>
      <c r="C401" s="87">
        <v>43721.440000000002</v>
      </c>
      <c r="D401" s="87" t="s">
        <v>1546</v>
      </c>
      <c r="E401" s="88">
        <f t="shared" si="55"/>
        <v>-827.98546599965346</v>
      </c>
      <c r="F401" s="47">
        <f t="shared" ref="F401:F419" si="63">ROUND(2*E401,0)/2</f>
        <v>-828</v>
      </c>
      <c r="G401" s="47">
        <f t="shared" si="60"/>
        <v>8.0063999994308688E-3</v>
      </c>
      <c r="I401" s="47">
        <f>G401</f>
        <v>8.0063999994308688E-3</v>
      </c>
      <c r="O401" s="47">
        <f t="shared" ref="O401:O408" ca="1" si="64">+C$11+C$12*$F401</f>
        <v>7.4153838564257724E-2</v>
      </c>
      <c r="P401" s="47">
        <f t="shared" si="61"/>
        <v>0</v>
      </c>
      <c r="Q401" s="81">
        <f t="shared" si="56"/>
        <v>28702.940000000002</v>
      </c>
      <c r="R401" s="81"/>
      <c r="S401" s="47">
        <f t="shared" si="62"/>
        <v>8.0063999994308688E-3</v>
      </c>
      <c r="T401" s="82"/>
      <c r="U401" s="89"/>
    </row>
    <row r="402" spans="1:36" ht="12.95" customHeight="1" x14ac:dyDescent="0.2">
      <c r="A402" s="85" t="s">
        <v>81</v>
      </c>
      <c r="B402" s="86" t="s">
        <v>1475</v>
      </c>
      <c r="C402" s="87">
        <v>43721.447999999997</v>
      </c>
      <c r="D402" s="87" t="s">
        <v>1546</v>
      </c>
      <c r="E402" s="88">
        <f t="shared" si="55"/>
        <v>-827.97094361722327</v>
      </c>
      <c r="F402" s="47">
        <f t="shared" si="63"/>
        <v>-828</v>
      </c>
      <c r="G402" s="47">
        <f t="shared" si="60"/>
        <v>1.6006399993784726E-2</v>
      </c>
      <c r="I402" s="47">
        <f>G402</f>
        <v>1.6006399993784726E-2</v>
      </c>
      <c r="O402" s="47">
        <f t="shared" ca="1" si="64"/>
        <v>7.4153838564257724E-2</v>
      </c>
      <c r="P402" s="47">
        <f t="shared" si="61"/>
        <v>0</v>
      </c>
      <c r="Q402" s="81">
        <f t="shared" si="56"/>
        <v>28702.947999999997</v>
      </c>
      <c r="R402" s="81"/>
      <c r="S402" s="47">
        <f t="shared" si="62"/>
        <v>1.6006399993784726E-2</v>
      </c>
      <c r="T402" s="82"/>
      <c r="U402" s="89"/>
    </row>
    <row r="403" spans="1:36" ht="12.95" customHeight="1" x14ac:dyDescent="0.2">
      <c r="A403" s="85" t="s">
        <v>56</v>
      </c>
      <c r="B403" s="86" t="s">
        <v>1475</v>
      </c>
      <c r="C403" s="87">
        <v>43724.186699999998</v>
      </c>
      <c r="D403" s="87" t="s">
        <v>1546</v>
      </c>
      <c r="E403" s="88">
        <f t="shared" si="55"/>
        <v>-822.99938751852756</v>
      </c>
      <c r="F403" s="47">
        <f t="shared" si="63"/>
        <v>-823</v>
      </c>
      <c r="G403" s="47">
        <f t="shared" si="60"/>
        <v>3.3739999344106764E-4</v>
      </c>
      <c r="J403" s="47">
        <f>+G403</f>
        <v>3.3739999344106764E-4</v>
      </c>
      <c r="O403" s="47">
        <f t="shared" ca="1" si="64"/>
        <v>7.4152710420867837E-2</v>
      </c>
      <c r="P403" s="47">
        <f t="shared" si="61"/>
        <v>0</v>
      </c>
      <c r="Q403" s="81">
        <f t="shared" si="56"/>
        <v>28705.686699999998</v>
      </c>
      <c r="R403" s="81"/>
      <c r="S403" s="47">
        <f t="shared" si="62"/>
        <v>3.3739999344106764E-4</v>
      </c>
      <c r="T403" s="82"/>
      <c r="U403" s="89"/>
    </row>
    <row r="404" spans="1:36" ht="12.95" customHeight="1" x14ac:dyDescent="0.2">
      <c r="A404" s="85" t="s">
        <v>81</v>
      </c>
      <c r="B404" s="86" t="s">
        <v>1475</v>
      </c>
      <c r="C404" s="87">
        <v>43726.41</v>
      </c>
      <c r="D404" s="87" t="s">
        <v>1546</v>
      </c>
      <c r="E404" s="88">
        <f t="shared" si="55"/>
        <v>-818.96343590854883</v>
      </c>
      <c r="F404" s="47">
        <f t="shared" si="63"/>
        <v>-819</v>
      </c>
      <c r="G404" s="47">
        <f t="shared" si="60"/>
        <v>2.0142200002737809E-2</v>
      </c>
      <c r="I404" s="47">
        <f t="shared" ref="I404:I434" si="65">G404</f>
        <v>2.0142200002737809E-2</v>
      </c>
      <c r="O404" s="47">
        <f t="shared" ca="1" si="64"/>
        <v>7.4151807906155928E-2</v>
      </c>
      <c r="P404" s="47">
        <f t="shared" si="61"/>
        <v>0</v>
      </c>
      <c r="Q404" s="81">
        <f t="shared" si="56"/>
        <v>28707.910000000003</v>
      </c>
      <c r="R404" s="81"/>
      <c r="S404" s="47">
        <f t="shared" si="62"/>
        <v>2.0142200002737809E-2</v>
      </c>
      <c r="T404" s="82"/>
      <c r="U404" s="89"/>
    </row>
    <row r="405" spans="1:36" ht="12.95" customHeight="1" x14ac:dyDescent="0.2">
      <c r="A405" s="85" t="s">
        <v>81</v>
      </c>
      <c r="B405" s="86" t="s">
        <v>1475</v>
      </c>
      <c r="C405" s="87">
        <v>43726.41</v>
      </c>
      <c r="D405" s="87" t="s">
        <v>1546</v>
      </c>
      <c r="E405" s="88">
        <f t="shared" ref="E405:E468" si="66">(C405-C$7)/C$8</f>
        <v>-818.96343590854883</v>
      </c>
      <c r="F405" s="47">
        <f t="shared" si="63"/>
        <v>-819</v>
      </c>
      <c r="G405" s="47">
        <f t="shared" si="60"/>
        <v>2.0142200002737809E-2</v>
      </c>
      <c r="I405" s="47">
        <f t="shared" si="65"/>
        <v>2.0142200002737809E-2</v>
      </c>
      <c r="O405" s="47">
        <f t="shared" ca="1" si="64"/>
        <v>7.4151807906155928E-2</v>
      </c>
      <c r="P405" s="47">
        <f t="shared" si="61"/>
        <v>0</v>
      </c>
      <c r="Q405" s="81">
        <f t="shared" ref="Q405:Q468" si="67">C405-15018.5</f>
        <v>28707.910000000003</v>
      </c>
      <c r="R405" s="81"/>
      <c r="S405" s="47">
        <f t="shared" si="62"/>
        <v>2.0142200002737809E-2</v>
      </c>
      <c r="T405" s="82"/>
      <c r="U405" s="89"/>
    </row>
    <row r="406" spans="1:36" ht="12.95" customHeight="1" x14ac:dyDescent="0.2">
      <c r="A406" s="85" t="s">
        <v>81</v>
      </c>
      <c r="B406" s="86" t="s">
        <v>1475</v>
      </c>
      <c r="C406" s="87">
        <v>43726.411999999997</v>
      </c>
      <c r="D406" s="87" t="s">
        <v>1546</v>
      </c>
      <c r="E406" s="88">
        <f t="shared" si="66"/>
        <v>-818.95980531295118</v>
      </c>
      <c r="F406" s="47">
        <f t="shared" si="63"/>
        <v>-819</v>
      </c>
      <c r="G406" s="47">
        <f t="shared" si="60"/>
        <v>2.2142199995869305E-2</v>
      </c>
      <c r="I406" s="47">
        <f t="shared" si="65"/>
        <v>2.2142199995869305E-2</v>
      </c>
      <c r="O406" s="47">
        <f t="shared" ca="1" si="64"/>
        <v>7.4151807906155928E-2</v>
      </c>
      <c r="P406" s="47">
        <f t="shared" si="61"/>
        <v>0</v>
      </c>
      <c r="Q406" s="81">
        <f t="shared" si="67"/>
        <v>28707.911999999997</v>
      </c>
      <c r="R406" s="81"/>
      <c r="S406" s="47">
        <f t="shared" si="62"/>
        <v>2.2142199995869305E-2</v>
      </c>
      <c r="T406" s="82"/>
      <c r="U406" s="89"/>
    </row>
    <row r="407" spans="1:36" ht="12.95" customHeight="1" x14ac:dyDescent="0.2">
      <c r="A407" s="85" t="s">
        <v>81</v>
      </c>
      <c r="B407" s="86" t="s">
        <v>1475</v>
      </c>
      <c r="C407" s="87">
        <v>43726.413</v>
      </c>
      <c r="D407" s="87" t="s">
        <v>1546</v>
      </c>
      <c r="E407" s="88">
        <f t="shared" si="66"/>
        <v>-818.95799001513922</v>
      </c>
      <c r="F407" s="47">
        <f t="shared" si="63"/>
        <v>-819</v>
      </c>
      <c r="G407" s="47">
        <f t="shared" si="60"/>
        <v>2.3142199999711011E-2</v>
      </c>
      <c r="I407" s="47">
        <f t="shared" si="65"/>
        <v>2.3142199999711011E-2</v>
      </c>
      <c r="O407" s="47">
        <f t="shared" ca="1" si="64"/>
        <v>7.4151807906155928E-2</v>
      </c>
      <c r="P407" s="47">
        <f t="shared" si="61"/>
        <v>0</v>
      </c>
      <c r="Q407" s="81">
        <f t="shared" si="67"/>
        <v>28707.913</v>
      </c>
      <c r="R407" s="81"/>
      <c r="S407" s="47">
        <f t="shared" si="62"/>
        <v>2.3142199999711011E-2</v>
      </c>
      <c r="T407" s="82"/>
      <c r="U407" s="89"/>
    </row>
    <row r="408" spans="1:36" ht="12.95" customHeight="1" x14ac:dyDescent="0.2">
      <c r="A408" s="85" t="s">
        <v>81</v>
      </c>
      <c r="B408" s="86" t="s">
        <v>1475</v>
      </c>
      <c r="C408" s="87">
        <v>43726.419000000002</v>
      </c>
      <c r="D408" s="87" t="s">
        <v>1546</v>
      </c>
      <c r="E408" s="88">
        <f t="shared" si="66"/>
        <v>-818.94709822830669</v>
      </c>
      <c r="F408" s="47">
        <f t="shared" si="63"/>
        <v>-819</v>
      </c>
      <c r="G408" s="47">
        <f t="shared" si="60"/>
        <v>2.9142200000933371E-2</v>
      </c>
      <c r="I408" s="47">
        <f t="shared" si="65"/>
        <v>2.9142200000933371E-2</v>
      </c>
      <c r="O408" s="47">
        <f t="shared" ca="1" si="64"/>
        <v>7.4151807906155928E-2</v>
      </c>
      <c r="P408" s="47">
        <f t="shared" si="61"/>
        <v>0</v>
      </c>
      <c r="Q408" s="81">
        <f t="shared" si="67"/>
        <v>28707.919000000002</v>
      </c>
      <c r="R408" s="81"/>
      <c r="S408" s="47">
        <f t="shared" si="62"/>
        <v>2.9142200000933371E-2</v>
      </c>
      <c r="T408" s="82"/>
      <c r="U408" s="89"/>
    </row>
    <row r="409" spans="1:36" ht="12.95" customHeight="1" x14ac:dyDescent="0.2">
      <c r="A409" s="88" t="s">
        <v>1367</v>
      </c>
      <c r="B409" s="92"/>
      <c r="C409" s="93">
        <v>43732.446000000004</v>
      </c>
      <c r="D409" s="93"/>
      <c r="E409" s="47">
        <f t="shared" si="66"/>
        <v>-808.00629835726204</v>
      </c>
      <c r="F409" s="47">
        <f t="shared" si="63"/>
        <v>-808</v>
      </c>
      <c r="G409" s="47">
        <f t="shared" si="60"/>
        <v>-3.4696000002440996E-3</v>
      </c>
      <c r="I409" s="47">
        <f t="shared" si="65"/>
        <v>-3.4696000002440996E-3</v>
      </c>
      <c r="P409" s="47">
        <f t="shared" si="61"/>
        <v>0</v>
      </c>
      <c r="Q409" s="81">
        <f t="shared" si="67"/>
        <v>28713.946000000004</v>
      </c>
      <c r="R409" s="81"/>
      <c r="S409" s="47">
        <f t="shared" si="62"/>
        <v>-3.4696000002440996E-3</v>
      </c>
      <c r="T409" s="82"/>
      <c r="AF409" s="47">
        <v>7</v>
      </c>
      <c r="AG409" s="47" t="s">
        <v>1341</v>
      </c>
      <c r="AJ409" s="47" t="s">
        <v>1328</v>
      </c>
    </row>
    <row r="410" spans="1:36" ht="12.95" customHeight="1" x14ac:dyDescent="0.2">
      <c r="A410" s="88" t="s">
        <v>1367</v>
      </c>
      <c r="B410" s="92"/>
      <c r="C410" s="93">
        <v>43742.345999999998</v>
      </c>
      <c r="D410" s="93"/>
      <c r="E410" s="47">
        <f t="shared" si="66"/>
        <v>-790.03485008726955</v>
      </c>
      <c r="F410" s="47">
        <f t="shared" si="63"/>
        <v>-790</v>
      </c>
      <c r="G410" s="47">
        <f t="shared" si="60"/>
        <v>-1.9198000001779292E-2</v>
      </c>
      <c r="I410" s="47">
        <f t="shared" si="65"/>
        <v>-1.9198000001779292E-2</v>
      </c>
      <c r="P410" s="47">
        <f t="shared" si="61"/>
        <v>0</v>
      </c>
      <c r="Q410" s="81">
        <f t="shared" si="67"/>
        <v>28723.845999999998</v>
      </c>
      <c r="R410" s="81"/>
      <c r="S410" s="47">
        <f t="shared" si="62"/>
        <v>-1.9198000001779292E-2</v>
      </c>
      <c r="T410" s="82"/>
      <c r="AF410" s="47">
        <v>7</v>
      </c>
      <c r="AG410" s="47" t="s">
        <v>1338</v>
      </c>
      <c r="AJ410" s="47" t="s">
        <v>1328</v>
      </c>
    </row>
    <row r="411" spans="1:36" ht="12.95" customHeight="1" x14ac:dyDescent="0.2">
      <c r="A411" s="88" t="s">
        <v>1367</v>
      </c>
      <c r="B411" s="92"/>
      <c r="C411" s="93">
        <v>43764.402000000002</v>
      </c>
      <c r="D411" s="93"/>
      <c r="E411" s="47">
        <f t="shared" si="66"/>
        <v>-749.99664169906134</v>
      </c>
      <c r="F411" s="47">
        <f t="shared" si="63"/>
        <v>-750</v>
      </c>
      <c r="G411" s="47">
        <f t="shared" si="60"/>
        <v>1.8500000005587935E-3</v>
      </c>
      <c r="I411" s="47">
        <f t="shared" si="65"/>
        <v>1.8500000005587935E-3</v>
      </c>
      <c r="P411" s="47">
        <f t="shared" si="61"/>
        <v>0</v>
      </c>
      <c r="Q411" s="81">
        <f t="shared" si="67"/>
        <v>28745.902000000002</v>
      </c>
      <c r="R411" s="81"/>
      <c r="S411" s="47">
        <f t="shared" si="62"/>
        <v>1.8500000005587935E-3</v>
      </c>
      <c r="T411" s="82"/>
      <c r="AF411" s="47">
        <v>8</v>
      </c>
      <c r="AG411" s="47" t="s">
        <v>1341</v>
      </c>
      <c r="AJ411" s="47" t="s">
        <v>1328</v>
      </c>
    </row>
    <row r="412" spans="1:36" ht="12.95" customHeight="1" x14ac:dyDescent="0.2">
      <c r="A412" s="88" t="s">
        <v>1367</v>
      </c>
      <c r="B412" s="92"/>
      <c r="C412" s="93">
        <v>43769.360999999997</v>
      </c>
      <c r="D412" s="93"/>
      <c r="E412" s="47">
        <f t="shared" si="66"/>
        <v>-740.99457988382289</v>
      </c>
      <c r="F412" s="47">
        <f t="shared" si="63"/>
        <v>-741</v>
      </c>
      <c r="G412" s="47">
        <f t="shared" si="60"/>
        <v>2.98579999798676E-3</v>
      </c>
      <c r="I412" s="47">
        <f t="shared" si="65"/>
        <v>2.98579999798676E-3</v>
      </c>
      <c r="P412" s="47">
        <f t="shared" si="61"/>
        <v>0</v>
      </c>
      <c r="Q412" s="81">
        <f t="shared" si="67"/>
        <v>28750.860999999997</v>
      </c>
      <c r="R412" s="81"/>
      <c r="S412" s="47">
        <f t="shared" si="62"/>
        <v>2.98579999798676E-3</v>
      </c>
      <c r="T412" s="82"/>
      <c r="AF412" s="47">
        <v>11</v>
      </c>
      <c r="AG412" s="47" t="s">
        <v>1326</v>
      </c>
      <c r="AJ412" s="47" t="s">
        <v>1328</v>
      </c>
    </row>
    <row r="413" spans="1:36" ht="12.95" customHeight="1" x14ac:dyDescent="0.2">
      <c r="A413" s="88" t="s">
        <v>1367</v>
      </c>
      <c r="B413" s="92"/>
      <c r="C413" s="93">
        <v>43775.42</v>
      </c>
      <c r="D413" s="93"/>
      <c r="E413" s="47">
        <f t="shared" si="66"/>
        <v>-729.99569048301805</v>
      </c>
      <c r="F413" s="47">
        <f t="shared" si="63"/>
        <v>-730</v>
      </c>
      <c r="G413" s="47">
        <f t="shared" si="60"/>
        <v>2.3739999960525893E-3</v>
      </c>
      <c r="I413" s="47">
        <f t="shared" si="65"/>
        <v>2.3739999960525893E-3</v>
      </c>
      <c r="P413" s="47">
        <f t="shared" si="61"/>
        <v>0</v>
      </c>
      <c r="Q413" s="81">
        <f t="shared" si="67"/>
        <v>28756.92</v>
      </c>
      <c r="R413" s="81"/>
      <c r="S413" s="47">
        <f t="shared" si="62"/>
        <v>2.3739999960525893E-3</v>
      </c>
      <c r="T413" s="82"/>
      <c r="AF413" s="47">
        <v>9</v>
      </c>
      <c r="AG413" s="47" t="s">
        <v>1341</v>
      </c>
      <c r="AJ413" s="47" t="s">
        <v>1328</v>
      </c>
    </row>
    <row r="414" spans="1:36" ht="12.95" customHeight="1" x14ac:dyDescent="0.2">
      <c r="A414" s="88" t="s">
        <v>1367</v>
      </c>
      <c r="B414" s="92"/>
      <c r="C414" s="93">
        <v>43790.294000000002</v>
      </c>
      <c r="D414" s="93"/>
      <c r="E414" s="47">
        <f t="shared" si="66"/>
        <v>-702.99495093068606</v>
      </c>
      <c r="F414" s="47">
        <f t="shared" si="63"/>
        <v>-703</v>
      </c>
      <c r="G414" s="47">
        <f t="shared" si="60"/>
        <v>2.7813999986392446E-3</v>
      </c>
      <c r="I414" s="47">
        <f t="shared" si="65"/>
        <v>2.7813999986392446E-3</v>
      </c>
      <c r="P414" s="47">
        <f t="shared" si="61"/>
        <v>0</v>
      </c>
      <c r="Q414" s="81">
        <f t="shared" si="67"/>
        <v>28771.794000000002</v>
      </c>
      <c r="R414" s="81"/>
      <c r="S414" s="47">
        <f t="shared" si="62"/>
        <v>2.7813999986392446E-3</v>
      </c>
      <c r="T414" s="82"/>
      <c r="AF414" s="47">
        <v>6</v>
      </c>
      <c r="AG414" s="47" t="s">
        <v>1326</v>
      </c>
      <c r="AJ414" s="47" t="s">
        <v>1328</v>
      </c>
    </row>
    <row r="415" spans="1:36" ht="12.95" customHeight="1" x14ac:dyDescent="0.2">
      <c r="A415" s="88" t="s">
        <v>1367</v>
      </c>
      <c r="B415" s="92"/>
      <c r="C415" s="93">
        <v>43795.245999999999</v>
      </c>
      <c r="D415" s="93"/>
      <c r="E415" s="47">
        <f t="shared" si="66"/>
        <v>-694.00559620007891</v>
      </c>
      <c r="F415" s="47">
        <f t="shared" si="63"/>
        <v>-694</v>
      </c>
      <c r="G415" s="47">
        <f t="shared" si="60"/>
        <v>-3.0828000017208979E-3</v>
      </c>
      <c r="I415" s="47">
        <f t="shared" si="65"/>
        <v>-3.0828000017208979E-3</v>
      </c>
      <c r="P415" s="47">
        <f t="shared" si="61"/>
        <v>0</v>
      </c>
      <c r="Q415" s="81">
        <f t="shared" si="67"/>
        <v>28776.745999999999</v>
      </c>
      <c r="R415" s="81"/>
      <c r="S415" s="47">
        <f t="shared" si="62"/>
        <v>-3.0828000017208979E-3</v>
      </c>
      <c r="T415" s="82"/>
      <c r="AF415" s="47">
        <v>8</v>
      </c>
      <c r="AG415" s="47" t="s">
        <v>1338</v>
      </c>
      <c r="AJ415" s="47" t="s">
        <v>1328</v>
      </c>
    </row>
    <row r="416" spans="1:36" ht="12.95" customHeight="1" x14ac:dyDescent="0.2">
      <c r="A416" s="88" t="s">
        <v>1367</v>
      </c>
      <c r="B416" s="92"/>
      <c r="C416" s="93">
        <v>43796.36</v>
      </c>
      <c r="D416" s="93"/>
      <c r="E416" s="47">
        <f t="shared" si="66"/>
        <v>-691.9833544452498</v>
      </c>
      <c r="F416" s="47">
        <f t="shared" si="63"/>
        <v>-692</v>
      </c>
      <c r="G416" s="47">
        <f t="shared" si="60"/>
        <v>9.1696000017691404E-3</v>
      </c>
      <c r="I416" s="47">
        <f t="shared" si="65"/>
        <v>9.1696000017691404E-3</v>
      </c>
      <c r="P416" s="47">
        <f t="shared" si="61"/>
        <v>0</v>
      </c>
      <c r="Q416" s="81">
        <f t="shared" si="67"/>
        <v>28777.86</v>
      </c>
      <c r="R416" s="81"/>
      <c r="S416" s="47">
        <f t="shared" si="62"/>
        <v>9.1696000017691404E-3</v>
      </c>
      <c r="T416" s="82"/>
      <c r="AF416" s="47">
        <v>8</v>
      </c>
      <c r="AG416" s="47" t="s">
        <v>1341</v>
      </c>
      <c r="AJ416" s="47" t="s">
        <v>1328</v>
      </c>
    </row>
    <row r="417" spans="1:36" ht="12.95" customHeight="1" x14ac:dyDescent="0.2">
      <c r="A417" s="88" t="s">
        <v>1367</v>
      </c>
      <c r="B417" s="92"/>
      <c r="C417" s="93">
        <v>43806.260999999999</v>
      </c>
      <c r="D417" s="93"/>
      <c r="E417" s="47">
        <f t="shared" si="66"/>
        <v>-674.01009087744535</v>
      </c>
      <c r="F417" s="47">
        <f t="shared" si="63"/>
        <v>-674</v>
      </c>
      <c r="G417" s="47">
        <f t="shared" si="60"/>
        <v>-5.5588000032003038E-3</v>
      </c>
      <c r="I417" s="47">
        <f t="shared" si="65"/>
        <v>-5.5588000032003038E-3</v>
      </c>
      <c r="P417" s="47">
        <f t="shared" si="61"/>
        <v>0</v>
      </c>
      <c r="Q417" s="81">
        <f t="shared" si="67"/>
        <v>28787.760999999999</v>
      </c>
      <c r="R417" s="81"/>
      <c r="S417" s="47">
        <f t="shared" si="62"/>
        <v>-5.5588000032003038E-3</v>
      </c>
      <c r="T417" s="82"/>
      <c r="AF417" s="47">
        <v>7</v>
      </c>
      <c r="AG417" s="47" t="s">
        <v>1338</v>
      </c>
      <c r="AJ417" s="47" t="s">
        <v>1328</v>
      </c>
    </row>
    <row r="418" spans="1:36" ht="12.95" customHeight="1" x14ac:dyDescent="0.2">
      <c r="A418" s="88" t="s">
        <v>1367</v>
      </c>
      <c r="B418" s="92"/>
      <c r="C418" s="93">
        <v>44002.370999999999</v>
      </c>
      <c r="D418" s="93"/>
      <c r="E418" s="47">
        <f t="shared" si="66"/>
        <v>-318.01203832892946</v>
      </c>
      <c r="F418" s="47">
        <f t="shared" si="63"/>
        <v>-318</v>
      </c>
      <c r="G418" s="47">
        <f t="shared" si="60"/>
        <v>-6.6316000011283904E-3</v>
      </c>
      <c r="I418" s="47">
        <f t="shared" si="65"/>
        <v>-6.6316000011283904E-3</v>
      </c>
      <c r="P418" s="47">
        <f t="shared" si="61"/>
        <v>0</v>
      </c>
      <c r="Q418" s="81">
        <f t="shared" si="67"/>
        <v>28983.870999999999</v>
      </c>
      <c r="R418" s="81"/>
      <c r="S418" s="47">
        <f t="shared" si="62"/>
        <v>-6.6316000011283904E-3</v>
      </c>
      <c r="T418" s="82"/>
      <c r="AE418" s="47" t="s">
        <v>1360</v>
      </c>
      <c r="AF418" s="47">
        <v>9</v>
      </c>
      <c r="AG418" s="47" t="s">
        <v>1338</v>
      </c>
      <c r="AJ418" s="47" t="s">
        <v>1328</v>
      </c>
    </row>
    <row r="419" spans="1:36" ht="12.95" customHeight="1" x14ac:dyDescent="0.2">
      <c r="A419" s="88" t="s">
        <v>1368</v>
      </c>
      <c r="B419" s="92"/>
      <c r="C419" s="93">
        <v>44018.377999999997</v>
      </c>
      <c r="D419" s="93"/>
      <c r="E419" s="47">
        <f t="shared" si="66"/>
        <v>-288.95456636348513</v>
      </c>
      <c r="F419" s="47">
        <f t="shared" si="63"/>
        <v>-289</v>
      </c>
      <c r="G419" s="47">
        <f t="shared" si="60"/>
        <v>2.5028199997905176E-2</v>
      </c>
      <c r="I419" s="47">
        <f t="shared" si="65"/>
        <v>2.5028199997905176E-2</v>
      </c>
      <c r="P419" s="47">
        <f t="shared" si="61"/>
        <v>0</v>
      </c>
      <c r="Q419" s="81">
        <f t="shared" si="67"/>
        <v>28999.877999999997</v>
      </c>
      <c r="R419" s="81"/>
      <c r="S419" s="47">
        <f t="shared" si="62"/>
        <v>2.5028199997905176E-2</v>
      </c>
      <c r="T419" s="82"/>
      <c r="AE419" s="47" t="s">
        <v>1360</v>
      </c>
      <c r="AJ419" s="47" t="s">
        <v>1369</v>
      </c>
    </row>
    <row r="420" spans="1:36" ht="12.95" customHeight="1" x14ac:dyDescent="0.2">
      <c r="A420" s="88" t="s">
        <v>1450</v>
      </c>
      <c r="B420" s="15"/>
      <c r="C420" s="93">
        <v>44022.766000000003</v>
      </c>
      <c r="D420" s="93"/>
      <c r="E420" s="47">
        <f t="shared" si="66"/>
        <v>-280.98903959491076</v>
      </c>
      <c r="F420" s="47">
        <v>-281</v>
      </c>
      <c r="G420" s="47">
        <f t="shared" si="60"/>
        <v>6.0377999980119057E-3</v>
      </c>
      <c r="I420" s="47">
        <f t="shared" si="65"/>
        <v>6.0377999980119057E-3</v>
      </c>
      <c r="P420" s="47">
        <f t="shared" si="61"/>
        <v>0</v>
      </c>
      <c r="Q420" s="81">
        <f t="shared" si="67"/>
        <v>29004.266000000003</v>
      </c>
      <c r="R420" s="81"/>
      <c r="S420" s="47">
        <f t="shared" si="62"/>
        <v>6.0377999980119057E-3</v>
      </c>
      <c r="T420" s="82"/>
    </row>
    <row r="421" spans="1:36" ht="12.95" customHeight="1" x14ac:dyDescent="0.2">
      <c r="A421" s="88" t="s">
        <v>1367</v>
      </c>
      <c r="B421" s="92"/>
      <c r="C421" s="93">
        <v>44024.402999999998</v>
      </c>
      <c r="D421" s="93"/>
      <c r="E421" s="47">
        <f t="shared" si="66"/>
        <v>-278.01739708805138</v>
      </c>
      <c r="F421" s="47">
        <f t="shared" ref="F421:F434" si="68">ROUND(2*E421,0)/2</f>
        <v>-278</v>
      </c>
      <c r="G421" s="47">
        <f t="shared" si="60"/>
        <v>-9.5836000036797486E-3</v>
      </c>
      <c r="I421" s="47">
        <f t="shared" si="65"/>
        <v>-9.5836000036797486E-3</v>
      </c>
      <c r="P421" s="47">
        <f t="shared" si="61"/>
        <v>0</v>
      </c>
      <c r="Q421" s="81">
        <f t="shared" si="67"/>
        <v>29005.902999999998</v>
      </c>
      <c r="R421" s="81"/>
      <c r="S421" s="47">
        <f t="shared" si="62"/>
        <v>-9.5836000036797486E-3</v>
      </c>
      <c r="T421" s="82"/>
      <c r="AE421" s="47" t="s">
        <v>1360</v>
      </c>
      <c r="AF421" s="47">
        <v>7</v>
      </c>
      <c r="AG421" s="47" t="s">
        <v>1338</v>
      </c>
      <c r="AJ421" s="47" t="s">
        <v>1328</v>
      </c>
    </row>
    <row r="422" spans="1:36" ht="12.95" customHeight="1" x14ac:dyDescent="0.2">
      <c r="A422" s="88" t="s">
        <v>1367</v>
      </c>
      <c r="B422" s="92"/>
      <c r="C422" s="93">
        <v>44046.447</v>
      </c>
      <c r="D422" s="93"/>
      <c r="E422" s="47">
        <f t="shared" si="66"/>
        <v>-238.00097227350821</v>
      </c>
      <c r="F422" s="47">
        <f t="shared" si="68"/>
        <v>-238</v>
      </c>
      <c r="G422" s="47">
        <f t="shared" si="60"/>
        <v>-5.3560000378638506E-4</v>
      </c>
      <c r="I422" s="47">
        <f t="shared" si="65"/>
        <v>-5.3560000378638506E-4</v>
      </c>
      <c r="P422" s="47">
        <f t="shared" si="61"/>
        <v>0</v>
      </c>
      <c r="Q422" s="81">
        <f t="shared" si="67"/>
        <v>29027.947</v>
      </c>
      <c r="R422" s="81"/>
      <c r="S422" s="47">
        <f t="shared" si="62"/>
        <v>-5.3560000378638506E-4</v>
      </c>
      <c r="T422" s="82"/>
      <c r="AE422" s="47" t="s">
        <v>1360</v>
      </c>
      <c r="AF422" s="47">
        <v>6</v>
      </c>
      <c r="AG422" s="47" t="s">
        <v>1338</v>
      </c>
      <c r="AJ422" s="47" t="s">
        <v>1328</v>
      </c>
    </row>
    <row r="423" spans="1:36" ht="12.95" customHeight="1" x14ac:dyDescent="0.2">
      <c r="A423" s="88" t="s">
        <v>1367</v>
      </c>
      <c r="B423" s="92"/>
      <c r="C423" s="93">
        <v>44073.432999999997</v>
      </c>
      <c r="D423" s="93"/>
      <c r="E423" s="47">
        <f t="shared" si="66"/>
        <v>-189.01334570641217</v>
      </c>
      <c r="F423" s="47">
        <f t="shared" si="68"/>
        <v>-189</v>
      </c>
      <c r="G423" s="47">
        <f t="shared" si="60"/>
        <v>-7.3518000062904321E-3</v>
      </c>
      <c r="I423" s="47">
        <f t="shared" si="65"/>
        <v>-7.3518000062904321E-3</v>
      </c>
      <c r="P423" s="47">
        <f t="shared" si="61"/>
        <v>0</v>
      </c>
      <c r="Q423" s="81">
        <f t="shared" si="67"/>
        <v>29054.932999999997</v>
      </c>
      <c r="R423" s="81"/>
      <c r="S423" s="47">
        <f t="shared" si="62"/>
        <v>-7.3518000062904321E-3</v>
      </c>
      <c r="T423" s="82"/>
      <c r="AE423" s="47" t="s">
        <v>1360</v>
      </c>
      <c r="AF423" s="47">
        <v>8</v>
      </c>
      <c r="AG423" s="47" t="s">
        <v>1338</v>
      </c>
      <c r="AJ423" s="47" t="s">
        <v>1328</v>
      </c>
    </row>
    <row r="424" spans="1:36" ht="12.95" customHeight="1" x14ac:dyDescent="0.2">
      <c r="A424" s="88" t="s">
        <v>1367</v>
      </c>
      <c r="B424" s="92"/>
      <c r="C424" s="93">
        <v>44078.396999999997</v>
      </c>
      <c r="D424" s="93"/>
      <c r="E424" s="47">
        <f t="shared" si="66"/>
        <v>-180.00220740214004</v>
      </c>
      <c r="F424" s="47">
        <f t="shared" si="68"/>
        <v>-180</v>
      </c>
      <c r="G424" s="47">
        <f t="shared" si="60"/>
        <v>-1.2160000042058527E-3</v>
      </c>
      <c r="I424" s="47">
        <f t="shared" si="65"/>
        <v>-1.2160000042058527E-3</v>
      </c>
      <c r="P424" s="47">
        <f t="shared" si="61"/>
        <v>0</v>
      </c>
      <c r="Q424" s="81">
        <f t="shared" si="67"/>
        <v>29059.896999999997</v>
      </c>
      <c r="R424" s="81"/>
      <c r="S424" s="47">
        <f t="shared" si="62"/>
        <v>-1.2160000042058527E-3</v>
      </c>
      <c r="T424" s="82"/>
      <c r="AE424" s="47" t="s">
        <v>1360</v>
      </c>
      <c r="AF424" s="47">
        <v>8</v>
      </c>
      <c r="AG424" s="47" t="s">
        <v>1341</v>
      </c>
      <c r="AJ424" s="47" t="s">
        <v>1328</v>
      </c>
    </row>
    <row r="425" spans="1:36" ht="12.95" customHeight="1" x14ac:dyDescent="0.2">
      <c r="A425" s="88" t="s">
        <v>1368</v>
      </c>
      <c r="B425" s="92"/>
      <c r="C425" s="93">
        <v>44083.37</v>
      </c>
      <c r="D425" s="93"/>
      <c r="E425" s="47">
        <f t="shared" si="66"/>
        <v>-170.97473141761253</v>
      </c>
      <c r="F425" s="47">
        <f t="shared" si="68"/>
        <v>-171</v>
      </c>
      <c r="G425" s="47">
        <f t="shared" si="60"/>
        <v>1.3919800003350247E-2</v>
      </c>
      <c r="I425" s="47">
        <f t="shared" si="65"/>
        <v>1.3919800003350247E-2</v>
      </c>
      <c r="P425" s="47">
        <f t="shared" si="61"/>
        <v>0</v>
      </c>
      <c r="Q425" s="81">
        <f t="shared" si="67"/>
        <v>29064.870000000003</v>
      </c>
      <c r="R425" s="81"/>
      <c r="S425" s="47">
        <f t="shared" si="62"/>
        <v>1.3919800003350247E-2</v>
      </c>
      <c r="T425" s="82"/>
      <c r="AE425" s="47" t="s">
        <v>1360</v>
      </c>
      <c r="AJ425" s="47" t="s">
        <v>1369</v>
      </c>
    </row>
    <row r="426" spans="1:36" ht="12.95" customHeight="1" x14ac:dyDescent="0.2">
      <c r="A426" s="88" t="s">
        <v>1367</v>
      </c>
      <c r="B426" s="92"/>
      <c r="C426" s="93">
        <v>44099.328000000001</v>
      </c>
      <c r="D426" s="93"/>
      <c r="E426" s="47">
        <f t="shared" si="66"/>
        <v>-142.006209044614</v>
      </c>
      <c r="F426" s="47">
        <f t="shared" si="68"/>
        <v>-142</v>
      </c>
      <c r="G426" s="47">
        <f t="shared" si="60"/>
        <v>-3.4204000039608218E-3</v>
      </c>
      <c r="I426" s="47">
        <f t="shared" si="65"/>
        <v>-3.4204000039608218E-3</v>
      </c>
      <c r="P426" s="47">
        <f t="shared" si="61"/>
        <v>0</v>
      </c>
      <c r="Q426" s="81">
        <f t="shared" si="67"/>
        <v>29080.828000000001</v>
      </c>
      <c r="R426" s="81"/>
      <c r="S426" s="47">
        <f t="shared" si="62"/>
        <v>-3.4204000039608218E-3</v>
      </c>
      <c r="T426" s="82"/>
      <c r="AE426" s="47" t="s">
        <v>1360</v>
      </c>
      <c r="AF426" s="47">
        <v>7</v>
      </c>
      <c r="AG426" s="47" t="s">
        <v>1338</v>
      </c>
      <c r="AJ426" s="47" t="s">
        <v>1328</v>
      </c>
    </row>
    <row r="427" spans="1:36" ht="12.95" customHeight="1" x14ac:dyDescent="0.2">
      <c r="A427" s="88" t="s">
        <v>1368</v>
      </c>
      <c r="B427" s="92"/>
      <c r="C427" s="93">
        <v>44111.446000000004</v>
      </c>
      <c r="D427" s="93"/>
      <c r="E427" s="47">
        <f t="shared" si="66"/>
        <v>-120.00843024300423</v>
      </c>
      <c r="F427" s="47">
        <f t="shared" si="68"/>
        <v>-120</v>
      </c>
      <c r="G427" s="47">
        <f t="shared" si="60"/>
        <v>-4.6440000005532056E-3</v>
      </c>
      <c r="I427" s="47">
        <f t="shared" si="65"/>
        <v>-4.6440000005532056E-3</v>
      </c>
      <c r="P427" s="47">
        <f t="shared" si="61"/>
        <v>0</v>
      </c>
      <c r="Q427" s="81">
        <f t="shared" si="67"/>
        <v>29092.946000000004</v>
      </c>
      <c r="R427" s="81"/>
      <c r="S427" s="47">
        <f t="shared" si="62"/>
        <v>-4.6440000005532056E-3</v>
      </c>
      <c r="T427" s="82"/>
      <c r="AE427" s="47" t="s">
        <v>1360</v>
      </c>
      <c r="AJ427" s="47" t="s">
        <v>1369</v>
      </c>
    </row>
    <row r="428" spans="1:36" ht="12.95" customHeight="1" x14ac:dyDescent="0.2">
      <c r="A428" s="88" t="s">
        <v>1368</v>
      </c>
      <c r="B428" s="92"/>
      <c r="C428" s="93">
        <v>44111.455000000002</v>
      </c>
      <c r="D428" s="93"/>
      <c r="E428" s="47">
        <f t="shared" si="66"/>
        <v>-119.99209256276205</v>
      </c>
      <c r="F428" s="47">
        <f t="shared" si="68"/>
        <v>-120</v>
      </c>
      <c r="G428" s="47">
        <f t="shared" si="60"/>
        <v>4.3559999976423569E-3</v>
      </c>
      <c r="I428" s="47">
        <f t="shared" si="65"/>
        <v>4.3559999976423569E-3</v>
      </c>
      <c r="P428" s="47">
        <f t="shared" si="61"/>
        <v>0</v>
      </c>
      <c r="Q428" s="81">
        <f t="shared" si="67"/>
        <v>29092.955000000002</v>
      </c>
      <c r="R428" s="81"/>
      <c r="S428" s="47">
        <f t="shared" si="62"/>
        <v>4.3559999976423569E-3</v>
      </c>
      <c r="T428" s="82"/>
      <c r="AE428" s="47" t="s">
        <v>1360</v>
      </c>
      <c r="AJ428" s="47" t="s">
        <v>1369</v>
      </c>
    </row>
    <row r="429" spans="1:36" ht="12.95" customHeight="1" x14ac:dyDescent="0.2">
      <c r="A429" s="88" t="s">
        <v>1368</v>
      </c>
      <c r="B429" s="92"/>
      <c r="C429" s="93">
        <v>44111.457999999999</v>
      </c>
      <c r="D429" s="93"/>
      <c r="E429" s="47">
        <f t="shared" si="66"/>
        <v>-119.9866466693524</v>
      </c>
      <c r="F429" s="47">
        <f t="shared" si="68"/>
        <v>-120</v>
      </c>
      <c r="G429" s="47">
        <f t="shared" si="60"/>
        <v>7.3559999946155585E-3</v>
      </c>
      <c r="I429" s="47">
        <f t="shared" si="65"/>
        <v>7.3559999946155585E-3</v>
      </c>
      <c r="P429" s="47">
        <f t="shared" si="61"/>
        <v>0</v>
      </c>
      <c r="Q429" s="81">
        <f t="shared" si="67"/>
        <v>29092.957999999999</v>
      </c>
      <c r="R429" s="81"/>
      <c r="S429" s="47">
        <f t="shared" si="62"/>
        <v>7.3559999946155585E-3</v>
      </c>
      <c r="T429" s="82"/>
      <c r="AE429" s="47" t="s">
        <v>1360</v>
      </c>
      <c r="AJ429" s="47" t="s">
        <v>1369</v>
      </c>
    </row>
    <row r="430" spans="1:36" ht="12.95" customHeight="1" x14ac:dyDescent="0.2">
      <c r="A430" s="88" t="s">
        <v>1368</v>
      </c>
      <c r="B430" s="92"/>
      <c r="C430" s="93">
        <v>44111.459000000003</v>
      </c>
      <c r="D430" s="93"/>
      <c r="E430" s="47">
        <f t="shared" si="66"/>
        <v>-119.98483137154037</v>
      </c>
      <c r="F430" s="47">
        <f t="shared" si="68"/>
        <v>-120</v>
      </c>
      <c r="G430" s="47">
        <f t="shared" si="60"/>
        <v>8.3559999984572642E-3</v>
      </c>
      <c r="I430" s="47">
        <f t="shared" si="65"/>
        <v>8.3559999984572642E-3</v>
      </c>
      <c r="P430" s="47">
        <f t="shared" si="61"/>
        <v>0</v>
      </c>
      <c r="Q430" s="81">
        <f t="shared" si="67"/>
        <v>29092.959000000003</v>
      </c>
      <c r="R430" s="81"/>
      <c r="S430" s="47">
        <f t="shared" si="62"/>
        <v>8.3559999984572642E-3</v>
      </c>
      <c r="T430" s="82"/>
      <c r="AE430" s="47" t="s">
        <v>1360</v>
      </c>
      <c r="AJ430" s="47" t="s">
        <v>1369</v>
      </c>
    </row>
    <row r="431" spans="1:36" ht="12.95" customHeight="1" x14ac:dyDescent="0.2">
      <c r="A431" s="88" t="s">
        <v>1368</v>
      </c>
      <c r="B431" s="92"/>
      <c r="C431" s="93">
        <v>44111.46</v>
      </c>
      <c r="D431" s="93"/>
      <c r="E431" s="47">
        <f t="shared" si="66"/>
        <v>-119.98301607374155</v>
      </c>
      <c r="F431" s="47">
        <f t="shared" si="68"/>
        <v>-120</v>
      </c>
      <c r="G431" s="47">
        <f t="shared" si="60"/>
        <v>9.3559999950230122E-3</v>
      </c>
      <c r="I431" s="47">
        <f t="shared" si="65"/>
        <v>9.3559999950230122E-3</v>
      </c>
      <c r="P431" s="47">
        <f t="shared" si="61"/>
        <v>0</v>
      </c>
      <c r="Q431" s="81">
        <f t="shared" si="67"/>
        <v>29092.959999999999</v>
      </c>
      <c r="R431" s="81"/>
      <c r="S431" s="47">
        <f t="shared" si="62"/>
        <v>9.3559999950230122E-3</v>
      </c>
      <c r="T431" s="82"/>
      <c r="AE431" s="47" t="s">
        <v>1360</v>
      </c>
      <c r="AJ431" s="47" t="s">
        <v>1369</v>
      </c>
    </row>
    <row r="432" spans="1:36" ht="12.95" customHeight="1" x14ac:dyDescent="0.2">
      <c r="A432" s="88" t="s">
        <v>1368</v>
      </c>
      <c r="B432" s="92"/>
      <c r="C432" s="93">
        <v>44111.462</v>
      </c>
      <c r="D432" s="93"/>
      <c r="E432" s="47">
        <f t="shared" si="66"/>
        <v>-119.97938547813071</v>
      </c>
      <c r="F432" s="47">
        <f t="shared" si="68"/>
        <v>-120</v>
      </c>
      <c r="G432" s="47">
        <f t="shared" si="60"/>
        <v>1.1355999995430466E-2</v>
      </c>
      <c r="I432" s="47">
        <f t="shared" si="65"/>
        <v>1.1355999995430466E-2</v>
      </c>
      <c r="P432" s="47">
        <f t="shared" si="61"/>
        <v>0</v>
      </c>
      <c r="Q432" s="81">
        <f t="shared" si="67"/>
        <v>29092.962</v>
      </c>
      <c r="R432" s="81"/>
      <c r="S432" s="47">
        <f t="shared" si="62"/>
        <v>1.1355999995430466E-2</v>
      </c>
      <c r="T432" s="82"/>
      <c r="AE432" s="47" t="s">
        <v>1360</v>
      </c>
      <c r="AJ432" s="47" t="s">
        <v>1369</v>
      </c>
    </row>
    <row r="433" spans="1:36" ht="12.95" customHeight="1" x14ac:dyDescent="0.2">
      <c r="A433" s="88" t="s">
        <v>1368</v>
      </c>
      <c r="B433" s="92"/>
      <c r="C433" s="93">
        <v>44111.466</v>
      </c>
      <c r="D433" s="93"/>
      <c r="E433" s="47">
        <f t="shared" si="66"/>
        <v>-119.97212428690902</v>
      </c>
      <c r="F433" s="47">
        <f t="shared" si="68"/>
        <v>-120</v>
      </c>
      <c r="G433" s="47">
        <f t="shared" si="60"/>
        <v>1.5355999996245373E-2</v>
      </c>
      <c r="I433" s="47">
        <f t="shared" si="65"/>
        <v>1.5355999996245373E-2</v>
      </c>
      <c r="P433" s="47">
        <f t="shared" si="61"/>
        <v>0</v>
      </c>
      <c r="Q433" s="81">
        <f t="shared" si="67"/>
        <v>29092.966</v>
      </c>
      <c r="R433" s="81"/>
      <c r="S433" s="47">
        <f t="shared" si="62"/>
        <v>1.5355999996245373E-2</v>
      </c>
      <c r="T433" s="82"/>
      <c r="AE433" s="47" t="s">
        <v>1360</v>
      </c>
      <c r="AJ433" s="47" t="s">
        <v>1369</v>
      </c>
    </row>
    <row r="434" spans="1:36" ht="12.95" customHeight="1" x14ac:dyDescent="0.2">
      <c r="A434" s="88" t="s">
        <v>1367</v>
      </c>
      <c r="B434" s="92"/>
      <c r="C434" s="93">
        <v>44116.421000000002</v>
      </c>
      <c r="D434" s="93"/>
      <c r="E434" s="47">
        <f t="shared" si="66"/>
        <v>-110.97732366287909</v>
      </c>
      <c r="F434" s="47">
        <f t="shared" si="68"/>
        <v>-111</v>
      </c>
      <c r="G434" s="47">
        <f t="shared" si="60"/>
        <v>1.249180000013439E-2</v>
      </c>
      <c r="I434" s="47">
        <f t="shared" si="65"/>
        <v>1.249180000013439E-2</v>
      </c>
      <c r="P434" s="47">
        <f t="shared" si="61"/>
        <v>0</v>
      </c>
      <c r="Q434" s="81">
        <f t="shared" si="67"/>
        <v>29097.921000000002</v>
      </c>
      <c r="R434" s="81"/>
      <c r="S434" s="47">
        <f t="shared" si="62"/>
        <v>1.249180000013439E-2</v>
      </c>
      <c r="T434" s="82"/>
      <c r="AE434" s="47" t="s">
        <v>1360</v>
      </c>
      <c r="AF434" s="47">
        <v>7</v>
      </c>
      <c r="AG434" s="47" t="s">
        <v>1341</v>
      </c>
      <c r="AJ434" s="47" t="s">
        <v>1328</v>
      </c>
    </row>
    <row r="435" spans="1:36" ht="12.95" customHeight="1" x14ac:dyDescent="0.2">
      <c r="A435" s="88" t="s">
        <v>1443</v>
      </c>
      <c r="B435" s="15"/>
      <c r="C435" s="93">
        <v>44177.555500000002</v>
      </c>
      <c r="D435" s="93"/>
      <c r="E435" s="47">
        <f t="shared" si="66"/>
        <v>0</v>
      </c>
      <c r="F435" s="47">
        <v>0</v>
      </c>
      <c r="G435" s="47">
        <f t="shared" si="60"/>
        <v>0</v>
      </c>
      <c r="J435" s="47">
        <f>G435</f>
        <v>0</v>
      </c>
      <c r="P435" s="47">
        <f t="shared" si="61"/>
        <v>0</v>
      </c>
      <c r="Q435" s="81">
        <f t="shared" si="67"/>
        <v>29159.055500000002</v>
      </c>
      <c r="R435" s="81"/>
      <c r="S435" s="47">
        <f t="shared" si="62"/>
        <v>0</v>
      </c>
      <c r="T435" s="82"/>
    </row>
    <row r="436" spans="1:36" ht="12.95" customHeight="1" x14ac:dyDescent="0.2">
      <c r="A436" s="88" t="s">
        <v>1367</v>
      </c>
      <c r="B436" s="92"/>
      <c r="C436" s="93">
        <v>44201.250999999997</v>
      </c>
      <c r="D436" s="93"/>
      <c r="E436" s="47">
        <f t="shared" si="66"/>
        <v>43.014389139571271</v>
      </c>
      <c r="F436" s="47">
        <f>ROUND(2*E436,0)/2</f>
        <v>43</v>
      </c>
      <c r="G436" s="47">
        <f t="shared" si="60"/>
        <v>7.9265999956987798E-3</v>
      </c>
      <c r="I436" s="47">
        <f t="shared" ref="I436:I467" si="69">G436</f>
        <v>7.9265999956987798E-3</v>
      </c>
      <c r="P436" s="47">
        <f t="shared" si="61"/>
        <v>0</v>
      </c>
      <c r="Q436" s="81">
        <f t="shared" si="67"/>
        <v>29182.750999999997</v>
      </c>
      <c r="R436" s="81"/>
      <c r="S436" s="47">
        <f t="shared" si="62"/>
        <v>7.9265999956987798E-3</v>
      </c>
      <c r="T436" s="82"/>
      <c r="AE436" s="47" t="s">
        <v>1360</v>
      </c>
      <c r="AF436" s="47">
        <v>8</v>
      </c>
      <c r="AG436" s="47" t="s">
        <v>1341</v>
      </c>
      <c r="AJ436" s="47" t="s">
        <v>1328</v>
      </c>
    </row>
    <row r="437" spans="1:36" ht="12.95" customHeight="1" x14ac:dyDescent="0.2">
      <c r="A437" s="88" t="s">
        <v>1450</v>
      </c>
      <c r="B437" s="15"/>
      <c r="C437" s="93">
        <v>44348.883000000002</v>
      </c>
      <c r="D437" s="93"/>
      <c r="E437" s="47">
        <f t="shared" si="66"/>
        <v>311.01043469484193</v>
      </c>
      <c r="F437" s="47">
        <v>311</v>
      </c>
      <c r="G437" s="47">
        <f t="shared" si="60"/>
        <v>5.7481999974697828E-3</v>
      </c>
      <c r="I437" s="47">
        <f t="shared" si="69"/>
        <v>5.7481999974697828E-3</v>
      </c>
      <c r="P437" s="47">
        <f t="shared" si="61"/>
        <v>0</v>
      </c>
      <c r="Q437" s="81">
        <f t="shared" si="67"/>
        <v>29330.383000000002</v>
      </c>
      <c r="R437" s="81"/>
      <c r="S437" s="47">
        <f t="shared" si="62"/>
        <v>5.7481999974697828E-3</v>
      </c>
      <c r="T437" s="82"/>
    </row>
    <row r="438" spans="1:36" ht="12.95" customHeight="1" x14ac:dyDescent="0.2">
      <c r="A438" s="88" t="s">
        <v>1371</v>
      </c>
      <c r="B438" s="92"/>
      <c r="C438" s="93">
        <v>44359.351999999999</v>
      </c>
      <c r="D438" s="93"/>
      <c r="E438" s="47">
        <f t="shared" si="66"/>
        <v>330.01478741591404</v>
      </c>
      <c r="F438" s="47">
        <f>ROUND(2*E438,0)/2</f>
        <v>330</v>
      </c>
      <c r="G438" s="47">
        <f t="shared" si="60"/>
        <v>8.1460000001243316E-3</v>
      </c>
      <c r="I438" s="47">
        <f t="shared" si="69"/>
        <v>8.1460000001243316E-3</v>
      </c>
      <c r="P438" s="47">
        <f t="shared" si="61"/>
        <v>0</v>
      </c>
      <c r="Q438" s="81">
        <f t="shared" si="67"/>
        <v>29340.851999999999</v>
      </c>
      <c r="R438" s="81"/>
      <c r="S438" s="47">
        <f t="shared" si="62"/>
        <v>8.1460000001243316E-3</v>
      </c>
      <c r="T438" s="82"/>
      <c r="AE438" s="47" t="s">
        <v>1360</v>
      </c>
      <c r="AF438" s="47">
        <v>7</v>
      </c>
      <c r="AG438" s="47" t="s">
        <v>1338</v>
      </c>
      <c r="AJ438" s="47" t="s">
        <v>1328</v>
      </c>
    </row>
    <row r="439" spans="1:36" ht="12.95" customHeight="1" x14ac:dyDescent="0.2">
      <c r="A439" s="88" t="s">
        <v>1368</v>
      </c>
      <c r="B439" s="92"/>
      <c r="C439" s="93">
        <v>44370.360999999997</v>
      </c>
      <c r="D439" s="93"/>
      <c r="E439" s="47">
        <f t="shared" si="66"/>
        <v>349.99940095171519</v>
      </c>
      <c r="F439" s="47">
        <f>ROUND(2*E439,0)/2</f>
        <v>350</v>
      </c>
      <c r="G439" s="47">
        <f t="shared" si="60"/>
        <v>-3.3000000257743523E-4</v>
      </c>
      <c r="I439" s="47">
        <f t="shared" si="69"/>
        <v>-3.3000000257743523E-4</v>
      </c>
      <c r="P439" s="47">
        <f t="shared" si="61"/>
        <v>0</v>
      </c>
      <c r="Q439" s="81">
        <f t="shared" si="67"/>
        <v>29351.860999999997</v>
      </c>
      <c r="R439" s="81"/>
      <c r="S439" s="47">
        <f t="shared" si="62"/>
        <v>-3.3000000257743523E-4</v>
      </c>
      <c r="T439" s="82"/>
      <c r="AE439" s="47" t="s">
        <v>1360</v>
      </c>
      <c r="AJ439" s="47" t="s">
        <v>1369</v>
      </c>
    </row>
    <row r="440" spans="1:36" ht="12.95" customHeight="1" x14ac:dyDescent="0.2">
      <c r="A440" s="88" t="s">
        <v>1450</v>
      </c>
      <c r="B440" s="15"/>
      <c r="C440" s="93">
        <v>44384.688000000002</v>
      </c>
      <c r="D440" s="93"/>
      <c r="E440" s="47">
        <f t="shared" si="66"/>
        <v>376.00717260468679</v>
      </c>
      <c r="F440" s="47">
        <v>376</v>
      </c>
      <c r="G440" s="47">
        <f t="shared" si="60"/>
        <v>3.9512000003014691E-3</v>
      </c>
      <c r="I440" s="47">
        <f t="shared" si="69"/>
        <v>3.9512000003014691E-3</v>
      </c>
      <c r="P440" s="47">
        <f t="shared" si="61"/>
        <v>0</v>
      </c>
      <c r="Q440" s="81">
        <f t="shared" si="67"/>
        <v>29366.188000000002</v>
      </c>
      <c r="R440" s="81"/>
      <c r="S440" s="47">
        <f t="shared" si="62"/>
        <v>3.9512000003014691E-3</v>
      </c>
      <c r="T440" s="82"/>
    </row>
    <row r="441" spans="1:36" ht="12.95" customHeight="1" x14ac:dyDescent="0.2">
      <c r="A441" s="88" t="s">
        <v>1371</v>
      </c>
      <c r="B441" s="92"/>
      <c r="C441" s="93">
        <v>44403.417000000001</v>
      </c>
      <c r="D441" s="93"/>
      <c r="E441" s="47">
        <f t="shared" si="66"/>
        <v>410.00588519548234</v>
      </c>
      <c r="F441" s="47">
        <f t="shared" ref="F441:F459" si="70">ROUND(2*E441,0)/2</f>
        <v>410</v>
      </c>
      <c r="G441" s="47">
        <f t="shared" si="60"/>
        <v>3.2419999988633208E-3</v>
      </c>
      <c r="I441" s="47">
        <f t="shared" si="69"/>
        <v>3.2419999988633208E-3</v>
      </c>
      <c r="P441" s="47">
        <f t="shared" si="61"/>
        <v>0</v>
      </c>
      <c r="Q441" s="81">
        <f t="shared" si="67"/>
        <v>29384.917000000001</v>
      </c>
      <c r="R441" s="81"/>
      <c r="S441" s="47">
        <f t="shared" si="62"/>
        <v>3.2419999988633208E-3</v>
      </c>
      <c r="T441" s="82"/>
      <c r="AE441" s="47" t="s">
        <v>1360</v>
      </c>
      <c r="AF441" s="47">
        <v>8</v>
      </c>
      <c r="AG441" s="47" t="s">
        <v>1341</v>
      </c>
      <c r="AJ441" s="47" t="s">
        <v>1328</v>
      </c>
    </row>
    <row r="442" spans="1:36" ht="12.95" customHeight="1" x14ac:dyDescent="0.2">
      <c r="A442" s="88" t="s">
        <v>1372</v>
      </c>
      <c r="B442" s="92"/>
      <c r="C442" s="93">
        <v>44446.379000000001</v>
      </c>
      <c r="D442" s="93"/>
      <c r="E442" s="47">
        <f t="shared" si="66"/>
        <v>487.99470949607445</v>
      </c>
      <c r="F442" s="47">
        <f t="shared" si="70"/>
        <v>488</v>
      </c>
      <c r="G442" s="47">
        <f t="shared" si="60"/>
        <v>-2.9144000000087544E-3</v>
      </c>
      <c r="I442" s="47">
        <f t="shared" si="69"/>
        <v>-2.9144000000087544E-3</v>
      </c>
      <c r="P442" s="47">
        <f t="shared" si="61"/>
        <v>0</v>
      </c>
      <c r="Q442" s="81">
        <f t="shared" si="67"/>
        <v>29427.879000000001</v>
      </c>
      <c r="R442" s="81"/>
      <c r="S442" s="47">
        <f t="shared" si="62"/>
        <v>-2.9144000000087544E-3</v>
      </c>
      <c r="T442" s="82"/>
      <c r="AE442" s="47" t="s">
        <v>1360</v>
      </c>
      <c r="AF442" s="47">
        <v>6</v>
      </c>
      <c r="AG442" s="47" t="s">
        <v>1338</v>
      </c>
      <c r="AJ442" s="47" t="s">
        <v>1328</v>
      </c>
    </row>
    <row r="443" spans="1:36" ht="12.95" customHeight="1" x14ac:dyDescent="0.2">
      <c r="A443" s="88" t="s">
        <v>1372</v>
      </c>
      <c r="B443" s="92"/>
      <c r="C443" s="93">
        <v>44451.351999999999</v>
      </c>
      <c r="D443" s="93"/>
      <c r="E443" s="47">
        <f t="shared" si="66"/>
        <v>497.02218548058875</v>
      </c>
      <c r="F443" s="47">
        <f t="shared" si="70"/>
        <v>497</v>
      </c>
      <c r="G443" s="47">
        <f t="shared" si="60"/>
        <v>1.2221400000271387E-2</v>
      </c>
      <c r="I443" s="47">
        <f t="shared" si="69"/>
        <v>1.2221400000271387E-2</v>
      </c>
      <c r="P443" s="47">
        <f t="shared" si="61"/>
        <v>0</v>
      </c>
      <c r="Q443" s="81">
        <f t="shared" si="67"/>
        <v>29432.851999999999</v>
      </c>
      <c r="R443" s="81"/>
      <c r="S443" s="47">
        <f t="shared" si="62"/>
        <v>1.2221400000271387E-2</v>
      </c>
      <c r="T443" s="82"/>
      <c r="AE443" s="47" t="s">
        <v>1360</v>
      </c>
      <c r="AF443" s="47">
        <v>5</v>
      </c>
      <c r="AG443" s="47" t="s">
        <v>1341</v>
      </c>
      <c r="AJ443" s="47" t="s">
        <v>1328</v>
      </c>
    </row>
    <row r="444" spans="1:36" ht="12.95" customHeight="1" x14ac:dyDescent="0.2">
      <c r="A444" s="88" t="s">
        <v>1372</v>
      </c>
      <c r="B444" s="92"/>
      <c r="C444" s="93">
        <v>44452.44</v>
      </c>
      <c r="D444" s="93"/>
      <c r="E444" s="47">
        <f t="shared" si="66"/>
        <v>498.99722949249019</v>
      </c>
      <c r="F444" s="47">
        <f t="shared" si="70"/>
        <v>499</v>
      </c>
      <c r="G444" s="47">
        <f t="shared" si="60"/>
        <v>-1.5262000015354715E-3</v>
      </c>
      <c r="I444" s="47">
        <f t="shared" si="69"/>
        <v>-1.5262000015354715E-3</v>
      </c>
      <c r="P444" s="47">
        <f t="shared" si="61"/>
        <v>0</v>
      </c>
      <c r="Q444" s="81">
        <f t="shared" si="67"/>
        <v>29433.940000000002</v>
      </c>
      <c r="R444" s="81"/>
      <c r="S444" s="47">
        <f t="shared" si="62"/>
        <v>-1.5262000015354715E-3</v>
      </c>
      <c r="T444" s="82"/>
      <c r="AE444" s="47" t="s">
        <v>1360</v>
      </c>
      <c r="AF444" s="47">
        <v>7</v>
      </c>
      <c r="AG444" s="47" t="s">
        <v>1338</v>
      </c>
      <c r="AJ444" s="47" t="s">
        <v>1328</v>
      </c>
    </row>
    <row r="445" spans="1:36" ht="12.95" customHeight="1" x14ac:dyDescent="0.2">
      <c r="A445" s="88" t="s">
        <v>1368</v>
      </c>
      <c r="B445" s="92"/>
      <c r="C445" s="93">
        <v>44457.396000000001</v>
      </c>
      <c r="D445" s="93"/>
      <c r="E445" s="47">
        <f t="shared" si="66"/>
        <v>507.99384541431891</v>
      </c>
      <c r="F445" s="47">
        <f t="shared" si="70"/>
        <v>508</v>
      </c>
      <c r="G445" s="47">
        <f t="shared" si="60"/>
        <v>-3.3904000010807067E-3</v>
      </c>
      <c r="I445" s="47">
        <f t="shared" si="69"/>
        <v>-3.3904000010807067E-3</v>
      </c>
      <c r="P445" s="47">
        <f t="shared" si="61"/>
        <v>0</v>
      </c>
      <c r="Q445" s="81">
        <f t="shared" si="67"/>
        <v>29438.896000000001</v>
      </c>
      <c r="R445" s="81"/>
      <c r="S445" s="47">
        <f t="shared" si="62"/>
        <v>-3.3904000010807067E-3</v>
      </c>
      <c r="T445" s="82"/>
      <c r="AE445" s="47" t="s">
        <v>1360</v>
      </c>
      <c r="AJ445" s="47" t="s">
        <v>1369</v>
      </c>
    </row>
    <row r="446" spans="1:36" ht="12.95" customHeight="1" x14ac:dyDescent="0.2">
      <c r="A446" s="88" t="s">
        <v>1368</v>
      </c>
      <c r="B446" s="92"/>
      <c r="C446" s="93">
        <v>44457.4</v>
      </c>
      <c r="D446" s="93"/>
      <c r="E446" s="47">
        <f t="shared" si="66"/>
        <v>508.0011066055406</v>
      </c>
      <c r="F446" s="47">
        <f t="shared" si="70"/>
        <v>508</v>
      </c>
      <c r="G446" s="47">
        <f t="shared" si="60"/>
        <v>6.0959999973420054E-4</v>
      </c>
      <c r="I446" s="47">
        <f t="shared" si="69"/>
        <v>6.0959999973420054E-4</v>
      </c>
      <c r="P446" s="47">
        <f t="shared" si="61"/>
        <v>0</v>
      </c>
      <c r="Q446" s="81">
        <f t="shared" si="67"/>
        <v>29438.9</v>
      </c>
      <c r="R446" s="81"/>
      <c r="S446" s="47">
        <f t="shared" si="62"/>
        <v>6.0959999973420054E-4</v>
      </c>
      <c r="T446" s="82"/>
      <c r="AE446" s="47" t="s">
        <v>1360</v>
      </c>
      <c r="AJ446" s="47" t="s">
        <v>1369</v>
      </c>
    </row>
    <row r="447" spans="1:36" ht="12.95" customHeight="1" x14ac:dyDescent="0.2">
      <c r="A447" s="88" t="s">
        <v>1368</v>
      </c>
      <c r="B447" s="92"/>
      <c r="C447" s="93">
        <v>44457.409</v>
      </c>
      <c r="D447" s="93"/>
      <c r="E447" s="47">
        <f t="shared" si="66"/>
        <v>508.0174442857828</v>
      </c>
      <c r="F447" s="47">
        <f t="shared" si="70"/>
        <v>508</v>
      </c>
      <c r="G447" s="47">
        <f t="shared" si="60"/>
        <v>9.609599997929763E-3</v>
      </c>
      <c r="I447" s="47">
        <f t="shared" si="69"/>
        <v>9.609599997929763E-3</v>
      </c>
      <c r="P447" s="47">
        <f t="shared" si="61"/>
        <v>0</v>
      </c>
      <c r="Q447" s="81">
        <f t="shared" si="67"/>
        <v>29438.909</v>
      </c>
      <c r="R447" s="81"/>
      <c r="S447" s="47">
        <f t="shared" si="62"/>
        <v>9.609599997929763E-3</v>
      </c>
      <c r="T447" s="82"/>
      <c r="AE447" s="47" t="s">
        <v>1360</v>
      </c>
      <c r="AJ447" s="47" t="s">
        <v>1369</v>
      </c>
    </row>
    <row r="448" spans="1:36" ht="12.95" customHeight="1" x14ac:dyDescent="0.2">
      <c r="A448" s="88" t="s">
        <v>1368</v>
      </c>
      <c r="B448" s="92"/>
      <c r="C448" s="93">
        <v>44458.497000000003</v>
      </c>
      <c r="D448" s="93"/>
      <c r="E448" s="47">
        <f t="shared" si="66"/>
        <v>509.99248829768419</v>
      </c>
      <c r="F448" s="47">
        <f t="shared" si="70"/>
        <v>510</v>
      </c>
      <c r="G448" s="47">
        <f t="shared" si="60"/>
        <v>-4.1379999966011383E-3</v>
      </c>
      <c r="I448" s="47">
        <f t="shared" si="69"/>
        <v>-4.1379999966011383E-3</v>
      </c>
      <c r="P448" s="47">
        <f t="shared" si="61"/>
        <v>0</v>
      </c>
      <c r="Q448" s="81">
        <f t="shared" si="67"/>
        <v>29439.997000000003</v>
      </c>
      <c r="R448" s="81"/>
      <c r="S448" s="47">
        <f t="shared" si="62"/>
        <v>-4.1379999966011383E-3</v>
      </c>
      <c r="T448" s="82"/>
      <c r="AE448" s="47" t="s">
        <v>1360</v>
      </c>
      <c r="AJ448" s="47" t="s">
        <v>1369</v>
      </c>
    </row>
    <row r="449" spans="1:36" ht="12.95" customHeight="1" x14ac:dyDescent="0.2">
      <c r="A449" s="88" t="s">
        <v>1368</v>
      </c>
      <c r="B449" s="92"/>
      <c r="C449" s="93">
        <v>44463.459000000003</v>
      </c>
      <c r="D449" s="93"/>
      <c r="E449" s="47">
        <f t="shared" si="66"/>
        <v>518.99999600634544</v>
      </c>
      <c r="F449" s="47">
        <f t="shared" si="70"/>
        <v>519</v>
      </c>
      <c r="G449" s="47">
        <f t="shared" si="60"/>
        <v>-2.2000021999701858E-6</v>
      </c>
      <c r="I449" s="47">
        <f t="shared" si="69"/>
        <v>-2.2000021999701858E-6</v>
      </c>
      <c r="P449" s="47">
        <f t="shared" si="61"/>
        <v>0</v>
      </c>
      <c r="Q449" s="81">
        <f t="shared" si="67"/>
        <v>29444.959000000003</v>
      </c>
      <c r="R449" s="81"/>
      <c r="S449" s="47">
        <f t="shared" si="62"/>
        <v>-2.2000021999701858E-6</v>
      </c>
      <c r="T449" s="82"/>
      <c r="AE449" s="47" t="s">
        <v>1360</v>
      </c>
      <c r="AJ449" s="47" t="s">
        <v>1369</v>
      </c>
    </row>
    <row r="450" spans="1:36" ht="12.95" customHeight="1" x14ac:dyDescent="0.2">
      <c r="A450" s="88" t="s">
        <v>1368</v>
      </c>
      <c r="B450" s="92"/>
      <c r="C450" s="93">
        <v>44463.46</v>
      </c>
      <c r="D450" s="93"/>
      <c r="E450" s="47">
        <f t="shared" si="66"/>
        <v>519.00181130414433</v>
      </c>
      <c r="F450" s="47">
        <f t="shared" si="70"/>
        <v>519</v>
      </c>
      <c r="G450" s="47">
        <f t="shared" si="60"/>
        <v>9.9779999436577782E-4</v>
      </c>
      <c r="I450" s="47">
        <f t="shared" si="69"/>
        <v>9.9779999436577782E-4</v>
      </c>
      <c r="P450" s="47">
        <f t="shared" si="61"/>
        <v>0</v>
      </c>
      <c r="Q450" s="81">
        <f t="shared" si="67"/>
        <v>29444.959999999999</v>
      </c>
      <c r="R450" s="81"/>
      <c r="S450" s="47">
        <f t="shared" si="62"/>
        <v>9.9779999436577782E-4</v>
      </c>
      <c r="T450" s="82"/>
      <c r="AE450" s="47" t="s">
        <v>1360</v>
      </c>
      <c r="AJ450" s="47" t="s">
        <v>1369</v>
      </c>
    </row>
    <row r="451" spans="1:36" ht="12.95" customHeight="1" x14ac:dyDescent="0.2">
      <c r="A451" s="88" t="s">
        <v>1368</v>
      </c>
      <c r="B451" s="92"/>
      <c r="C451" s="93">
        <v>44463.462</v>
      </c>
      <c r="D451" s="93"/>
      <c r="E451" s="47">
        <f t="shared" si="66"/>
        <v>519.00544189975517</v>
      </c>
      <c r="F451" s="47">
        <f t="shared" si="70"/>
        <v>519</v>
      </c>
      <c r="G451" s="47">
        <f t="shared" si="60"/>
        <v>2.9977999947732314E-3</v>
      </c>
      <c r="I451" s="47">
        <f t="shared" si="69"/>
        <v>2.9977999947732314E-3</v>
      </c>
      <c r="P451" s="47">
        <f t="shared" si="61"/>
        <v>0</v>
      </c>
      <c r="Q451" s="81">
        <f t="shared" si="67"/>
        <v>29444.962</v>
      </c>
      <c r="R451" s="81"/>
      <c r="S451" s="47">
        <f t="shared" si="62"/>
        <v>2.9977999947732314E-3</v>
      </c>
      <c r="T451" s="82"/>
      <c r="AE451" s="47" t="s">
        <v>1360</v>
      </c>
      <c r="AJ451" s="47" t="s">
        <v>1369</v>
      </c>
    </row>
    <row r="452" spans="1:36" ht="12.95" customHeight="1" x14ac:dyDescent="0.2">
      <c r="A452" s="88" t="s">
        <v>1368</v>
      </c>
      <c r="B452" s="92"/>
      <c r="C452" s="93">
        <v>44463.464999999997</v>
      </c>
      <c r="D452" s="93"/>
      <c r="E452" s="47">
        <f t="shared" si="66"/>
        <v>519.01088779316478</v>
      </c>
      <c r="F452" s="47">
        <f t="shared" si="70"/>
        <v>519</v>
      </c>
      <c r="G452" s="47">
        <f t="shared" si="60"/>
        <v>5.9977999917464331E-3</v>
      </c>
      <c r="I452" s="47">
        <f t="shared" si="69"/>
        <v>5.9977999917464331E-3</v>
      </c>
      <c r="P452" s="47">
        <f t="shared" si="61"/>
        <v>0</v>
      </c>
      <c r="Q452" s="81">
        <f t="shared" si="67"/>
        <v>29444.964999999997</v>
      </c>
      <c r="R452" s="81"/>
      <c r="S452" s="47">
        <f t="shared" si="62"/>
        <v>5.9977999917464331E-3</v>
      </c>
      <c r="T452" s="82"/>
      <c r="AE452" s="47" t="s">
        <v>1360</v>
      </c>
      <c r="AJ452" s="47" t="s">
        <v>1369</v>
      </c>
    </row>
    <row r="453" spans="1:36" ht="12.95" customHeight="1" x14ac:dyDescent="0.2">
      <c r="A453" s="88" t="s">
        <v>1368</v>
      </c>
      <c r="B453" s="92"/>
      <c r="C453" s="93">
        <v>44463.466</v>
      </c>
      <c r="D453" s="93"/>
      <c r="E453" s="47">
        <f t="shared" si="66"/>
        <v>519.01270309097686</v>
      </c>
      <c r="F453" s="47">
        <f t="shared" si="70"/>
        <v>519</v>
      </c>
      <c r="G453" s="47">
        <f t="shared" si="60"/>
        <v>6.9977999955881387E-3</v>
      </c>
      <c r="I453" s="47">
        <f t="shared" si="69"/>
        <v>6.9977999955881387E-3</v>
      </c>
      <c r="P453" s="47">
        <f t="shared" si="61"/>
        <v>0</v>
      </c>
      <c r="Q453" s="81">
        <f t="shared" si="67"/>
        <v>29444.966</v>
      </c>
      <c r="R453" s="81"/>
      <c r="S453" s="47">
        <f t="shared" si="62"/>
        <v>6.9977999955881387E-3</v>
      </c>
      <c r="T453" s="82"/>
      <c r="AE453" s="47" t="s">
        <v>1360</v>
      </c>
      <c r="AJ453" s="47" t="s">
        <v>1369</v>
      </c>
    </row>
    <row r="454" spans="1:36" ht="12.95" customHeight="1" x14ac:dyDescent="0.2">
      <c r="A454" s="88" t="s">
        <v>1368</v>
      </c>
      <c r="B454" s="92"/>
      <c r="C454" s="93">
        <v>44463.466999999997</v>
      </c>
      <c r="D454" s="93"/>
      <c r="E454" s="47">
        <f t="shared" si="66"/>
        <v>519.01451838877563</v>
      </c>
      <c r="F454" s="47">
        <f t="shared" si="70"/>
        <v>519</v>
      </c>
      <c r="G454" s="47">
        <f t="shared" ref="G454:G517" si="71">C454-(C$7+F454*C$8)</f>
        <v>7.9977999921538867E-3</v>
      </c>
      <c r="I454" s="47">
        <f t="shared" si="69"/>
        <v>7.9977999921538867E-3</v>
      </c>
      <c r="P454" s="47">
        <f t="shared" si="61"/>
        <v>0</v>
      </c>
      <c r="Q454" s="81">
        <f t="shared" si="67"/>
        <v>29444.966999999997</v>
      </c>
      <c r="R454" s="81"/>
      <c r="S454" s="47">
        <f t="shared" si="62"/>
        <v>7.9977999921538867E-3</v>
      </c>
      <c r="T454" s="82"/>
      <c r="AE454" s="47" t="s">
        <v>1360</v>
      </c>
      <c r="AJ454" s="47" t="s">
        <v>1369</v>
      </c>
    </row>
    <row r="455" spans="1:36" ht="12.95" customHeight="1" x14ac:dyDescent="0.2">
      <c r="A455" s="88" t="s">
        <v>1368</v>
      </c>
      <c r="B455" s="92"/>
      <c r="C455" s="93">
        <v>44463.468000000001</v>
      </c>
      <c r="D455" s="93"/>
      <c r="E455" s="47">
        <f t="shared" si="66"/>
        <v>519.0163336865877</v>
      </c>
      <c r="F455" s="47">
        <f t="shared" si="70"/>
        <v>519</v>
      </c>
      <c r="G455" s="47">
        <f t="shared" si="71"/>
        <v>8.9977999959955923E-3</v>
      </c>
      <c r="I455" s="47">
        <f t="shared" si="69"/>
        <v>8.9977999959955923E-3</v>
      </c>
      <c r="P455" s="47">
        <f t="shared" ref="P455:P518" si="72">+D$11+D$12*$F455</f>
        <v>0</v>
      </c>
      <c r="Q455" s="81">
        <f t="shared" si="67"/>
        <v>29444.968000000001</v>
      </c>
      <c r="R455" s="81"/>
      <c r="S455" s="47">
        <f t="shared" si="62"/>
        <v>8.9977999959955923E-3</v>
      </c>
      <c r="T455" s="82"/>
      <c r="AE455" s="47" t="s">
        <v>1360</v>
      </c>
      <c r="AJ455" s="47" t="s">
        <v>1369</v>
      </c>
    </row>
    <row r="456" spans="1:36" ht="12.95" customHeight="1" x14ac:dyDescent="0.2">
      <c r="A456" s="88" t="s">
        <v>1368</v>
      </c>
      <c r="B456" s="92"/>
      <c r="C456" s="93">
        <v>44463.468999999997</v>
      </c>
      <c r="D456" s="93"/>
      <c r="E456" s="47">
        <f t="shared" si="66"/>
        <v>519.01814898438647</v>
      </c>
      <c r="F456" s="47">
        <f t="shared" si="70"/>
        <v>519</v>
      </c>
      <c r="G456" s="47">
        <f t="shared" si="71"/>
        <v>9.9977999925613403E-3</v>
      </c>
      <c r="I456" s="47">
        <f t="shared" si="69"/>
        <v>9.9977999925613403E-3</v>
      </c>
      <c r="P456" s="47">
        <f t="shared" si="72"/>
        <v>0</v>
      </c>
      <c r="Q456" s="81">
        <f t="shared" si="67"/>
        <v>29444.968999999997</v>
      </c>
      <c r="R456" s="81"/>
      <c r="S456" s="47">
        <f t="shared" si="62"/>
        <v>9.9977999925613403E-3</v>
      </c>
      <c r="T456" s="82"/>
      <c r="AE456" s="47" t="s">
        <v>1360</v>
      </c>
      <c r="AJ456" s="47" t="s">
        <v>1369</v>
      </c>
    </row>
    <row r="457" spans="1:36" ht="12.95" customHeight="1" x14ac:dyDescent="0.2">
      <c r="A457" s="88" t="s">
        <v>1368</v>
      </c>
      <c r="B457" s="92"/>
      <c r="C457" s="93">
        <v>44463.472999999998</v>
      </c>
      <c r="D457" s="93"/>
      <c r="E457" s="47">
        <f t="shared" si="66"/>
        <v>519.02541017560816</v>
      </c>
      <c r="F457" s="47">
        <f t="shared" si="70"/>
        <v>519</v>
      </c>
      <c r="G457" s="47">
        <f t="shared" si="71"/>
        <v>1.3997799993376248E-2</v>
      </c>
      <c r="I457" s="47">
        <f t="shared" si="69"/>
        <v>1.3997799993376248E-2</v>
      </c>
      <c r="P457" s="47">
        <f t="shared" si="72"/>
        <v>0</v>
      </c>
      <c r="Q457" s="81">
        <f t="shared" si="67"/>
        <v>29444.972999999998</v>
      </c>
      <c r="R457" s="81"/>
      <c r="S457" s="47">
        <f t="shared" si="62"/>
        <v>1.3997799993376248E-2</v>
      </c>
      <c r="T457" s="82"/>
      <c r="AE457" s="47" t="s">
        <v>1360</v>
      </c>
      <c r="AJ457" s="47" t="s">
        <v>1369</v>
      </c>
    </row>
    <row r="458" spans="1:36" ht="12.95" customHeight="1" x14ac:dyDescent="0.2">
      <c r="A458" s="88" t="s">
        <v>1368</v>
      </c>
      <c r="B458" s="92"/>
      <c r="C458" s="93">
        <v>44463.474000000002</v>
      </c>
      <c r="D458" s="93"/>
      <c r="E458" s="47">
        <f t="shared" si="66"/>
        <v>519.02722547342023</v>
      </c>
      <c r="F458" s="47">
        <f t="shared" si="70"/>
        <v>519</v>
      </c>
      <c r="G458" s="47">
        <f t="shared" si="71"/>
        <v>1.4997799997217953E-2</v>
      </c>
      <c r="I458" s="47">
        <f t="shared" si="69"/>
        <v>1.4997799997217953E-2</v>
      </c>
      <c r="P458" s="47">
        <f t="shared" si="72"/>
        <v>0</v>
      </c>
      <c r="Q458" s="81">
        <f t="shared" si="67"/>
        <v>29444.974000000002</v>
      </c>
      <c r="R458" s="81"/>
      <c r="S458" s="47">
        <f t="shared" ref="S458:S521" si="73">MAX(G458:N458)</f>
        <v>1.4997799997217953E-2</v>
      </c>
      <c r="T458" s="82"/>
      <c r="AE458" s="47" t="s">
        <v>1360</v>
      </c>
      <c r="AJ458" s="47" t="s">
        <v>1369</v>
      </c>
    </row>
    <row r="459" spans="1:36" ht="12.95" customHeight="1" x14ac:dyDescent="0.2">
      <c r="A459" s="88" t="s">
        <v>1368</v>
      </c>
      <c r="B459" s="92"/>
      <c r="C459" s="93">
        <v>44469.510999999999</v>
      </c>
      <c r="D459" s="93"/>
      <c r="E459" s="47">
        <f t="shared" si="66"/>
        <v>529.98617832250579</v>
      </c>
      <c r="F459" s="47">
        <f t="shared" si="70"/>
        <v>530</v>
      </c>
      <c r="G459" s="47">
        <f t="shared" si="71"/>
        <v>-7.6140000019222498E-3</v>
      </c>
      <c r="I459" s="47">
        <f t="shared" si="69"/>
        <v>-7.6140000019222498E-3</v>
      </c>
      <c r="P459" s="47">
        <f t="shared" si="72"/>
        <v>0</v>
      </c>
      <c r="Q459" s="81">
        <f t="shared" si="67"/>
        <v>29451.010999999999</v>
      </c>
      <c r="R459" s="81"/>
      <c r="S459" s="47">
        <f t="shared" si="73"/>
        <v>-7.6140000019222498E-3</v>
      </c>
      <c r="T459" s="82"/>
      <c r="AE459" s="47" t="s">
        <v>1360</v>
      </c>
      <c r="AJ459" s="47" t="s">
        <v>1369</v>
      </c>
    </row>
    <row r="460" spans="1:36" ht="12.95" customHeight="1" x14ac:dyDescent="0.2">
      <c r="A460" s="88" t="s">
        <v>1450</v>
      </c>
      <c r="B460" s="15"/>
      <c r="C460" s="93">
        <v>44486.605000000003</v>
      </c>
      <c r="D460" s="93"/>
      <c r="E460" s="47">
        <f t="shared" si="66"/>
        <v>561.01687900205275</v>
      </c>
      <c r="F460" s="47">
        <v>561</v>
      </c>
      <c r="G460" s="47">
        <f t="shared" si="71"/>
        <v>9.2981999987387098E-3</v>
      </c>
      <c r="I460" s="47">
        <f t="shared" si="69"/>
        <v>9.2981999987387098E-3</v>
      </c>
      <c r="P460" s="47">
        <f t="shared" si="72"/>
        <v>0</v>
      </c>
      <c r="Q460" s="81">
        <f t="shared" si="67"/>
        <v>29468.105000000003</v>
      </c>
      <c r="R460" s="81"/>
      <c r="S460" s="47">
        <f t="shared" si="73"/>
        <v>9.2981999987387098E-3</v>
      </c>
      <c r="T460" s="82"/>
    </row>
    <row r="461" spans="1:36" ht="12.95" customHeight="1" x14ac:dyDescent="0.2">
      <c r="A461" s="88" t="s">
        <v>1450</v>
      </c>
      <c r="B461" s="15"/>
      <c r="C461" s="93">
        <v>44487.703999999998</v>
      </c>
      <c r="D461" s="93"/>
      <c r="E461" s="47">
        <f t="shared" si="66"/>
        <v>563.01189128979399</v>
      </c>
      <c r="F461" s="47">
        <v>563</v>
      </c>
      <c r="G461" s="47">
        <f t="shared" si="71"/>
        <v>6.550599995534867E-3</v>
      </c>
      <c r="I461" s="47">
        <f t="shared" si="69"/>
        <v>6.550599995534867E-3</v>
      </c>
      <c r="P461" s="47">
        <f t="shared" si="72"/>
        <v>0</v>
      </c>
      <c r="Q461" s="81">
        <f t="shared" si="67"/>
        <v>29469.203999999998</v>
      </c>
      <c r="R461" s="81"/>
      <c r="S461" s="47">
        <f t="shared" si="73"/>
        <v>6.550599995534867E-3</v>
      </c>
      <c r="T461" s="82"/>
    </row>
    <row r="462" spans="1:36" ht="12.95" customHeight="1" x14ac:dyDescent="0.2">
      <c r="A462" s="88" t="s">
        <v>1373</v>
      </c>
      <c r="B462" s="92"/>
      <c r="C462" s="93">
        <v>44489.353000000003</v>
      </c>
      <c r="D462" s="93"/>
      <c r="E462" s="47">
        <f t="shared" si="66"/>
        <v>566.00531737033168</v>
      </c>
      <c r="F462" s="47">
        <f>ROUND(2*E462,0)/2</f>
        <v>566</v>
      </c>
      <c r="G462" s="47">
        <f t="shared" si="71"/>
        <v>2.9292000035638921E-3</v>
      </c>
      <c r="I462" s="47">
        <f t="shared" si="69"/>
        <v>2.9292000035638921E-3</v>
      </c>
      <c r="P462" s="47">
        <f t="shared" si="72"/>
        <v>0</v>
      </c>
      <c r="Q462" s="81">
        <f t="shared" si="67"/>
        <v>29470.853000000003</v>
      </c>
      <c r="R462" s="81"/>
      <c r="S462" s="47">
        <f t="shared" si="73"/>
        <v>2.9292000035638921E-3</v>
      </c>
      <c r="T462" s="82"/>
      <c r="AE462" s="47" t="s">
        <v>1360</v>
      </c>
      <c r="AF462" s="47">
        <v>9</v>
      </c>
      <c r="AG462" s="47" t="s">
        <v>1341</v>
      </c>
      <c r="AJ462" s="47" t="s">
        <v>1328</v>
      </c>
    </row>
    <row r="463" spans="1:36" ht="12.95" customHeight="1" x14ac:dyDescent="0.2">
      <c r="A463" s="88" t="s">
        <v>1450</v>
      </c>
      <c r="B463" s="15"/>
      <c r="C463" s="93">
        <v>44492.665000000001</v>
      </c>
      <c r="D463" s="93"/>
      <c r="E463" s="47">
        <f t="shared" si="66"/>
        <v>572.01758370065647</v>
      </c>
      <c r="F463" s="47">
        <v>572</v>
      </c>
      <c r="G463" s="47">
        <f t="shared" si="71"/>
        <v>9.6864000006462447E-3</v>
      </c>
      <c r="I463" s="47">
        <f t="shared" si="69"/>
        <v>9.6864000006462447E-3</v>
      </c>
      <c r="P463" s="47">
        <f t="shared" si="72"/>
        <v>0</v>
      </c>
      <c r="Q463" s="81">
        <f t="shared" si="67"/>
        <v>29474.165000000001</v>
      </c>
      <c r="R463" s="81"/>
      <c r="S463" s="47">
        <f t="shared" si="73"/>
        <v>9.6864000006462447E-3</v>
      </c>
      <c r="T463" s="82"/>
    </row>
    <row r="464" spans="1:36" ht="12.95" customHeight="1" x14ac:dyDescent="0.2">
      <c r="A464" s="88" t="s">
        <v>1374</v>
      </c>
      <c r="B464" s="92"/>
      <c r="C464" s="93">
        <v>44543.345999999998</v>
      </c>
      <c r="D464" s="93"/>
      <c r="E464" s="47">
        <f t="shared" si="66"/>
        <v>664.01869175843092</v>
      </c>
      <c r="F464" s="47">
        <f>ROUND(2*E464,0)/2</f>
        <v>664</v>
      </c>
      <c r="G464" s="47">
        <f t="shared" si="71"/>
        <v>1.0296799991920125E-2</v>
      </c>
      <c r="I464" s="47">
        <f t="shared" si="69"/>
        <v>1.0296799991920125E-2</v>
      </c>
      <c r="P464" s="47">
        <f t="shared" si="72"/>
        <v>0</v>
      </c>
      <c r="Q464" s="81">
        <f t="shared" si="67"/>
        <v>29524.845999999998</v>
      </c>
      <c r="R464" s="81"/>
      <c r="S464" s="47">
        <f t="shared" si="73"/>
        <v>1.0296799991920125E-2</v>
      </c>
      <c r="T464" s="82"/>
      <c r="AE464" s="47" t="s">
        <v>1360</v>
      </c>
      <c r="AF464" s="47">
        <v>6</v>
      </c>
      <c r="AG464" s="47" t="s">
        <v>1341</v>
      </c>
      <c r="AJ464" s="47" t="s">
        <v>1328</v>
      </c>
    </row>
    <row r="465" spans="1:36" ht="12.95" customHeight="1" x14ac:dyDescent="0.2">
      <c r="A465" s="88" t="s">
        <v>1375</v>
      </c>
      <c r="B465" s="92"/>
      <c r="C465" s="93">
        <v>44565.925999999999</v>
      </c>
      <c r="D465" s="93"/>
      <c r="E465" s="47">
        <f t="shared" si="66"/>
        <v>705.00811619648141</v>
      </c>
      <c r="F465" s="47">
        <f>ROUND(2*E465,0)/2</f>
        <v>705</v>
      </c>
      <c r="G465" s="47">
        <f t="shared" si="71"/>
        <v>4.4710000001941808E-3</v>
      </c>
      <c r="I465" s="47">
        <f t="shared" si="69"/>
        <v>4.4710000001941808E-3</v>
      </c>
      <c r="P465" s="47">
        <f t="shared" si="72"/>
        <v>0</v>
      </c>
      <c r="Q465" s="81">
        <f t="shared" si="67"/>
        <v>29547.425999999999</v>
      </c>
      <c r="R465" s="81"/>
      <c r="S465" s="47">
        <f t="shared" si="73"/>
        <v>4.4710000001941808E-3</v>
      </c>
      <c r="T465" s="82"/>
      <c r="AE465" s="47" t="s">
        <v>1360</v>
      </c>
      <c r="AJ465" s="47" t="s">
        <v>1369</v>
      </c>
    </row>
    <row r="466" spans="1:36" ht="12.95" customHeight="1" x14ac:dyDescent="0.2">
      <c r="A466" s="88" t="s">
        <v>1450</v>
      </c>
      <c r="B466" s="15"/>
      <c r="C466" s="93">
        <v>44731.743000000002</v>
      </c>
      <c r="D466" s="93"/>
      <c r="E466" s="47">
        <f t="shared" si="66"/>
        <v>1006.0153523365969</v>
      </c>
      <c r="F466" s="47">
        <v>1006</v>
      </c>
      <c r="G466" s="47">
        <f t="shared" si="71"/>
        <v>8.4571999977924861E-3</v>
      </c>
      <c r="I466" s="47">
        <f t="shared" si="69"/>
        <v>8.4571999977924861E-3</v>
      </c>
      <c r="P466" s="47">
        <f t="shared" si="72"/>
        <v>0</v>
      </c>
      <c r="Q466" s="81">
        <f t="shared" si="67"/>
        <v>29713.243000000002</v>
      </c>
      <c r="R466" s="81"/>
      <c r="S466" s="47">
        <f t="shared" si="73"/>
        <v>8.4571999977924861E-3</v>
      </c>
      <c r="T466" s="82"/>
    </row>
    <row r="467" spans="1:36" ht="12.95" customHeight="1" x14ac:dyDescent="0.2">
      <c r="A467" s="88" t="s">
        <v>1376</v>
      </c>
      <c r="B467" s="92"/>
      <c r="C467" s="93">
        <v>44744.411999999997</v>
      </c>
      <c r="D467" s="93"/>
      <c r="E467" s="47">
        <f t="shared" si="66"/>
        <v>1029.0133602287756</v>
      </c>
      <c r="F467" s="47">
        <f>ROUND(2*E467,0)/2</f>
        <v>1029</v>
      </c>
      <c r="G467" s="47">
        <f t="shared" si="71"/>
        <v>7.3597999944468029E-3</v>
      </c>
      <c r="I467" s="47">
        <f t="shared" si="69"/>
        <v>7.3597999944468029E-3</v>
      </c>
      <c r="P467" s="47">
        <f t="shared" si="72"/>
        <v>0</v>
      </c>
      <c r="Q467" s="81">
        <f t="shared" si="67"/>
        <v>29725.911999999997</v>
      </c>
      <c r="R467" s="81"/>
      <c r="S467" s="47">
        <f t="shared" si="73"/>
        <v>7.3597999944468029E-3</v>
      </c>
      <c r="T467" s="82"/>
      <c r="AE467" s="47" t="s">
        <v>1360</v>
      </c>
      <c r="AF467" s="47">
        <v>8</v>
      </c>
      <c r="AG467" s="47" t="s">
        <v>1338</v>
      </c>
      <c r="AJ467" s="47" t="s">
        <v>1328</v>
      </c>
    </row>
    <row r="468" spans="1:36" ht="12.95" customHeight="1" x14ac:dyDescent="0.2">
      <c r="A468" s="88" t="s">
        <v>1450</v>
      </c>
      <c r="B468" s="15"/>
      <c r="C468" s="93">
        <v>44752.667999999998</v>
      </c>
      <c r="D468" s="93"/>
      <c r="E468" s="47">
        <f t="shared" si="66"/>
        <v>1044.0004589072773</v>
      </c>
      <c r="F468" s="47">
        <v>1044</v>
      </c>
      <c r="G468" s="47">
        <f t="shared" si="71"/>
        <v>2.5279999681515619E-4</v>
      </c>
      <c r="I468" s="47">
        <f t="shared" ref="I468:I499" si="74">G468</f>
        <v>2.5279999681515619E-4</v>
      </c>
      <c r="P468" s="47">
        <f t="shared" si="72"/>
        <v>0</v>
      </c>
      <c r="Q468" s="81">
        <f t="shared" si="67"/>
        <v>29734.167999999998</v>
      </c>
      <c r="R468" s="81"/>
      <c r="S468" s="47">
        <f t="shared" si="73"/>
        <v>2.5279999681515619E-4</v>
      </c>
      <c r="T468" s="82"/>
    </row>
    <row r="469" spans="1:36" ht="12.95" customHeight="1" x14ac:dyDescent="0.2">
      <c r="A469" s="88" t="s">
        <v>1377</v>
      </c>
      <c r="B469" s="92"/>
      <c r="C469" s="93">
        <v>44771.404999999999</v>
      </c>
      <c r="D469" s="93"/>
      <c r="E469" s="47">
        <f t="shared" ref="E469:E532" si="75">(C469-C$7)/C$8</f>
        <v>1078.013693880516</v>
      </c>
      <c r="F469" s="47">
        <f t="shared" ref="F469:F481" si="76">ROUND(2*E469,0)/2</f>
        <v>1078</v>
      </c>
      <c r="G469" s="47">
        <f t="shared" si="71"/>
        <v>7.5435999970068224E-3</v>
      </c>
      <c r="I469" s="47">
        <f t="shared" si="74"/>
        <v>7.5435999970068224E-3</v>
      </c>
      <c r="P469" s="47">
        <f t="shared" si="72"/>
        <v>0</v>
      </c>
      <c r="Q469" s="81">
        <f t="shared" ref="Q469:Q532" si="77">C469-15018.5</f>
        <v>29752.904999999999</v>
      </c>
      <c r="R469" s="81"/>
      <c r="S469" s="47">
        <f t="shared" si="73"/>
        <v>7.5435999970068224E-3</v>
      </c>
      <c r="T469" s="82"/>
      <c r="AE469" s="47" t="s">
        <v>1360</v>
      </c>
      <c r="AF469" s="47">
        <v>8</v>
      </c>
      <c r="AG469" s="47" t="s">
        <v>1341</v>
      </c>
      <c r="AJ469" s="47" t="s">
        <v>1328</v>
      </c>
    </row>
    <row r="470" spans="1:36" ht="12.95" customHeight="1" x14ac:dyDescent="0.2">
      <c r="A470" s="88" t="s">
        <v>1378</v>
      </c>
      <c r="B470" s="92"/>
      <c r="C470" s="93">
        <v>44793.440999999999</v>
      </c>
      <c r="D470" s="93"/>
      <c r="E470" s="47">
        <f t="shared" si="75"/>
        <v>1118.015596312616</v>
      </c>
      <c r="F470" s="47">
        <f t="shared" si="76"/>
        <v>1118</v>
      </c>
      <c r="G470" s="47">
        <f t="shared" si="71"/>
        <v>8.5915999952703714E-3</v>
      </c>
      <c r="I470" s="47">
        <f t="shared" si="74"/>
        <v>8.5915999952703714E-3</v>
      </c>
      <c r="P470" s="47">
        <f t="shared" si="72"/>
        <v>0</v>
      </c>
      <c r="Q470" s="81">
        <f t="shared" si="77"/>
        <v>29774.940999999999</v>
      </c>
      <c r="R470" s="81"/>
      <c r="S470" s="47">
        <f t="shared" si="73"/>
        <v>8.5915999952703714E-3</v>
      </c>
      <c r="T470" s="82"/>
      <c r="AE470" s="47" t="s">
        <v>1360</v>
      </c>
      <c r="AF470" s="47">
        <v>7</v>
      </c>
      <c r="AG470" s="47" t="s">
        <v>1341</v>
      </c>
      <c r="AJ470" s="47" t="s">
        <v>1328</v>
      </c>
    </row>
    <row r="471" spans="1:36" ht="12.95" customHeight="1" x14ac:dyDescent="0.2">
      <c r="A471" s="88" t="s">
        <v>1378</v>
      </c>
      <c r="B471" s="92"/>
      <c r="C471" s="93">
        <v>44815.470999999998</v>
      </c>
      <c r="D471" s="93"/>
      <c r="E471" s="47">
        <f t="shared" si="75"/>
        <v>1158.0066069578832</v>
      </c>
      <c r="F471" s="47">
        <f t="shared" si="76"/>
        <v>1158</v>
      </c>
      <c r="G471" s="47">
        <f t="shared" si="71"/>
        <v>3.6395999923115596E-3</v>
      </c>
      <c r="I471" s="47">
        <f t="shared" si="74"/>
        <v>3.6395999923115596E-3</v>
      </c>
      <c r="P471" s="47">
        <f t="shared" si="72"/>
        <v>0</v>
      </c>
      <c r="Q471" s="81">
        <f t="shared" si="77"/>
        <v>29796.970999999998</v>
      </c>
      <c r="R471" s="81"/>
      <c r="S471" s="47">
        <f t="shared" si="73"/>
        <v>3.6395999923115596E-3</v>
      </c>
      <c r="T471" s="82"/>
      <c r="AE471" s="47" t="s">
        <v>1360</v>
      </c>
      <c r="AF471" s="47">
        <v>7</v>
      </c>
      <c r="AG471" s="47" t="s">
        <v>1338</v>
      </c>
      <c r="AJ471" s="47" t="s">
        <v>1328</v>
      </c>
    </row>
    <row r="472" spans="1:36" ht="12.95" customHeight="1" x14ac:dyDescent="0.2">
      <c r="A472" s="88" t="s">
        <v>1378</v>
      </c>
      <c r="B472" s="92"/>
      <c r="C472" s="93">
        <v>44830.345999999998</v>
      </c>
      <c r="D472" s="93"/>
      <c r="E472" s="47">
        <f t="shared" si="75"/>
        <v>1185.0091618080139</v>
      </c>
      <c r="F472" s="47">
        <f t="shared" si="76"/>
        <v>1185</v>
      </c>
      <c r="G472" s="47">
        <f t="shared" si="71"/>
        <v>5.0469999987399206E-3</v>
      </c>
      <c r="I472" s="47">
        <f t="shared" si="74"/>
        <v>5.0469999987399206E-3</v>
      </c>
      <c r="P472" s="47">
        <f t="shared" si="72"/>
        <v>0</v>
      </c>
      <c r="Q472" s="81">
        <f t="shared" si="77"/>
        <v>29811.845999999998</v>
      </c>
      <c r="R472" s="81"/>
      <c r="S472" s="47">
        <f t="shared" si="73"/>
        <v>5.0469999987399206E-3</v>
      </c>
      <c r="T472" s="82"/>
      <c r="AE472" s="47" t="s">
        <v>1360</v>
      </c>
      <c r="AF472" s="47">
        <v>7</v>
      </c>
      <c r="AG472" s="47" t="s">
        <v>1338</v>
      </c>
      <c r="AJ472" s="47" t="s">
        <v>1328</v>
      </c>
    </row>
    <row r="473" spans="1:36" ht="12.95" customHeight="1" x14ac:dyDescent="0.2">
      <c r="A473" s="88" t="s">
        <v>1379</v>
      </c>
      <c r="B473" s="92"/>
      <c r="C473" s="93">
        <v>44847.421000000002</v>
      </c>
      <c r="D473" s="93"/>
      <c r="E473" s="47">
        <f t="shared" si="75"/>
        <v>1216.0053718292645</v>
      </c>
      <c r="F473" s="47">
        <f t="shared" si="76"/>
        <v>1216</v>
      </c>
      <c r="G473" s="47">
        <f t="shared" si="71"/>
        <v>2.9591999991680495E-3</v>
      </c>
      <c r="I473" s="47">
        <f t="shared" si="74"/>
        <v>2.9591999991680495E-3</v>
      </c>
      <c r="P473" s="47">
        <f t="shared" si="72"/>
        <v>0</v>
      </c>
      <c r="Q473" s="81">
        <f t="shared" si="77"/>
        <v>29828.921000000002</v>
      </c>
      <c r="R473" s="81"/>
      <c r="S473" s="47">
        <f t="shared" si="73"/>
        <v>2.9591999991680495E-3</v>
      </c>
      <c r="T473" s="82"/>
      <c r="AE473" s="47" t="s">
        <v>1360</v>
      </c>
      <c r="AJ473" s="47" t="s">
        <v>1369</v>
      </c>
    </row>
    <row r="474" spans="1:36" ht="12.95" customHeight="1" x14ac:dyDescent="0.2">
      <c r="A474" s="88" t="s">
        <v>1378</v>
      </c>
      <c r="B474" s="92"/>
      <c r="C474" s="93">
        <v>44847.421999999999</v>
      </c>
      <c r="D474" s="93"/>
      <c r="E474" s="47">
        <f t="shared" si="75"/>
        <v>1216.0071871270634</v>
      </c>
      <c r="F474" s="47">
        <f t="shared" si="76"/>
        <v>1216</v>
      </c>
      <c r="G474" s="47">
        <f t="shared" si="71"/>
        <v>3.9591999957337976E-3</v>
      </c>
      <c r="I474" s="47">
        <f t="shared" si="74"/>
        <v>3.9591999957337976E-3</v>
      </c>
      <c r="P474" s="47">
        <f t="shared" si="72"/>
        <v>0</v>
      </c>
      <c r="Q474" s="81">
        <f t="shared" si="77"/>
        <v>29828.921999999999</v>
      </c>
      <c r="R474" s="81"/>
      <c r="S474" s="47">
        <f t="shared" si="73"/>
        <v>3.9591999957337976E-3</v>
      </c>
      <c r="T474" s="82"/>
      <c r="AE474" s="47" t="s">
        <v>1360</v>
      </c>
      <c r="AF474" s="47">
        <v>8</v>
      </c>
      <c r="AG474" s="47" t="s">
        <v>1341</v>
      </c>
      <c r="AJ474" s="47" t="s">
        <v>1328</v>
      </c>
    </row>
    <row r="475" spans="1:36" ht="12.95" customHeight="1" x14ac:dyDescent="0.2">
      <c r="A475" s="88" t="s">
        <v>1378</v>
      </c>
      <c r="B475" s="92"/>
      <c r="C475" s="93">
        <v>44878.277000000002</v>
      </c>
      <c r="D475" s="93"/>
      <c r="E475" s="47">
        <f t="shared" si="75"/>
        <v>1272.018200901912</v>
      </c>
      <c r="F475" s="47">
        <f t="shared" si="76"/>
        <v>1272</v>
      </c>
      <c r="G475" s="47">
        <f t="shared" si="71"/>
        <v>1.002639999933308E-2</v>
      </c>
      <c r="I475" s="47">
        <f t="shared" si="74"/>
        <v>1.002639999933308E-2</v>
      </c>
      <c r="P475" s="47">
        <f t="shared" si="72"/>
        <v>0</v>
      </c>
      <c r="Q475" s="81">
        <f t="shared" si="77"/>
        <v>29859.777000000002</v>
      </c>
      <c r="R475" s="81"/>
      <c r="S475" s="47">
        <f t="shared" si="73"/>
        <v>1.002639999933308E-2</v>
      </c>
      <c r="T475" s="82"/>
      <c r="AE475" s="47" t="s">
        <v>1360</v>
      </c>
      <c r="AF475" s="47">
        <v>7</v>
      </c>
      <c r="AG475" s="47" t="s">
        <v>1338</v>
      </c>
      <c r="AJ475" s="47" t="s">
        <v>1328</v>
      </c>
    </row>
    <row r="476" spans="1:36" ht="12.95" customHeight="1" x14ac:dyDescent="0.2">
      <c r="A476" s="88" t="s">
        <v>1380</v>
      </c>
      <c r="B476" s="92"/>
      <c r="C476" s="93">
        <v>44889.292000000001</v>
      </c>
      <c r="D476" s="93"/>
      <c r="E476" s="47">
        <f t="shared" si="75"/>
        <v>1292.0137062245456</v>
      </c>
      <c r="F476" s="47">
        <f t="shared" si="76"/>
        <v>1292</v>
      </c>
      <c r="G476" s="47">
        <f t="shared" si="71"/>
        <v>7.550399997853674E-3</v>
      </c>
      <c r="I476" s="47">
        <f t="shared" si="74"/>
        <v>7.550399997853674E-3</v>
      </c>
      <c r="P476" s="47">
        <f t="shared" si="72"/>
        <v>0</v>
      </c>
      <c r="Q476" s="81">
        <f t="shared" si="77"/>
        <v>29870.792000000001</v>
      </c>
      <c r="R476" s="81"/>
      <c r="S476" s="47">
        <f t="shared" si="73"/>
        <v>7.550399997853674E-3</v>
      </c>
      <c r="T476" s="82"/>
      <c r="AE476" s="47" t="s">
        <v>1360</v>
      </c>
      <c r="AF476" s="47">
        <v>8</v>
      </c>
      <c r="AG476" s="47" t="s">
        <v>1341</v>
      </c>
      <c r="AJ476" s="47" t="s">
        <v>1328</v>
      </c>
    </row>
    <row r="477" spans="1:36" ht="12.95" customHeight="1" x14ac:dyDescent="0.2">
      <c r="A477" s="88" t="s">
        <v>1380</v>
      </c>
      <c r="B477" s="92"/>
      <c r="C477" s="93">
        <v>44911.317999999999</v>
      </c>
      <c r="D477" s="93"/>
      <c r="E477" s="47">
        <f t="shared" si="75"/>
        <v>1331.9974556785912</v>
      </c>
      <c r="F477" s="47">
        <f t="shared" si="76"/>
        <v>1332</v>
      </c>
      <c r="G477" s="47">
        <f t="shared" si="71"/>
        <v>-1.4016000059200451E-3</v>
      </c>
      <c r="I477" s="47">
        <f t="shared" si="74"/>
        <v>-1.4016000059200451E-3</v>
      </c>
      <c r="P477" s="47">
        <f t="shared" si="72"/>
        <v>0</v>
      </c>
      <c r="Q477" s="81">
        <f t="shared" si="77"/>
        <v>29892.817999999999</v>
      </c>
      <c r="R477" s="81"/>
      <c r="S477" s="47">
        <f t="shared" si="73"/>
        <v>-1.4016000059200451E-3</v>
      </c>
      <c r="T477" s="82"/>
      <c r="AE477" s="47" t="s">
        <v>1360</v>
      </c>
      <c r="AF477" s="47">
        <v>8</v>
      </c>
      <c r="AG477" s="47" t="s">
        <v>1341</v>
      </c>
      <c r="AJ477" s="47" t="s">
        <v>1328</v>
      </c>
    </row>
    <row r="478" spans="1:36" ht="12.95" customHeight="1" x14ac:dyDescent="0.2">
      <c r="A478" s="88" t="s">
        <v>1379</v>
      </c>
      <c r="B478" s="92"/>
      <c r="C478" s="93">
        <v>45009.928999999996</v>
      </c>
      <c r="D478" s="93"/>
      <c r="E478" s="47">
        <f t="shared" si="75"/>
        <v>1511.0057875324517</v>
      </c>
      <c r="F478" s="47">
        <f t="shared" si="76"/>
        <v>1511</v>
      </c>
      <c r="G478" s="47">
        <f t="shared" si="71"/>
        <v>3.1881999966572039E-3</v>
      </c>
      <c r="I478" s="47">
        <f t="shared" si="74"/>
        <v>3.1881999966572039E-3</v>
      </c>
      <c r="P478" s="47">
        <f t="shared" si="72"/>
        <v>0</v>
      </c>
      <c r="Q478" s="81">
        <f t="shared" si="77"/>
        <v>29991.428999999996</v>
      </c>
      <c r="R478" s="81"/>
      <c r="S478" s="47">
        <f t="shared" si="73"/>
        <v>3.1881999966572039E-3</v>
      </c>
      <c r="T478" s="82"/>
      <c r="AE478" s="47" t="s">
        <v>1360</v>
      </c>
      <c r="AJ478" s="47" t="s">
        <v>1369</v>
      </c>
    </row>
    <row r="479" spans="1:36" ht="12.95" customHeight="1" x14ac:dyDescent="0.2">
      <c r="A479" s="88" t="s">
        <v>1381</v>
      </c>
      <c r="B479" s="92"/>
      <c r="C479" s="93">
        <v>45101.37</v>
      </c>
      <c r="D479" s="93"/>
      <c r="E479" s="47">
        <f t="shared" si="75"/>
        <v>1676.9984341241143</v>
      </c>
      <c r="F479" s="47">
        <f t="shared" si="76"/>
        <v>1677</v>
      </c>
      <c r="G479" s="47">
        <f t="shared" si="71"/>
        <v>-8.625999980722554E-4</v>
      </c>
      <c r="I479" s="47">
        <f t="shared" si="74"/>
        <v>-8.625999980722554E-4</v>
      </c>
      <c r="P479" s="47">
        <f t="shared" si="72"/>
        <v>0</v>
      </c>
      <c r="Q479" s="81">
        <f t="shared" si="77"/>
        <v>30082.870000000003</v>
      </c>
      <c r="R479" s="81"/>
      <c r="S479" s="47">
        <f t="shared" si="73"/>
        <v>-8.625999980722554E-4</v>
      </c>
      <c r="T479" s="82"/>
      <c r="AE479" s="47" t="s">
        <v>1360</v>
      </c>
      <c r="AF479" s="47">
        <v>7</v>
      </c>
      <c r="AG479" s="47" t="s">
        <v>1338</v>
      </c>
      <c r="AJ479" s="47" t="s">
        <v>1328</v>
      </c>
    </row>
    <row r="480" spans="1:36" ht="12.95" customHeight="1" x14ac:dyDescent="0.2">
      <c r="A480" s="88" t="s">
        <v>1379</v>
      </c>
      <c r="B480" s="92"/>
      <c r="C480" s="93">
        <v>45107.436000000002</v>
      </c>
      <c r="D480" s="93"/>
      <c r="E480" s="47">
        <f t="shared" si="75"/>
        <v>1688.0100306095503</v>
      </c>
      <c r="F480" s="47">
        <f t="shared" si="76"/>
        <v>1688</v>
      </c>
      <c r="G480" s="47">
        <f t="shared" si="71"/>
        <v>5.5255999977816828E-3</v>
      </c>
      <c r="I480" s="47">
        <f t="shared" si="74"/>
        <v>5.5255999977816828E-3</v>
      </c>
      <c r="P480" s="47">
        <f t="shared" si="72"/>
        <v>0</v>
      </c>
      <c r="Q480" s="81">
        <f t="shared" si="77"/>
        <v>30088.936000000002</v>
      </c>
      <c r="R480" s="81"/>
      <c r="S480" s="47">
        <f t="shared" si="73"/>
        <v>5.5255999977816828E-3</v>
      </c>
      <c r="T480" s="82"/>
      <c r="AE480" s="47" t="s">
        <v>1360</v>
      </c>
      <c r="AJ480" s="47" t="s">
        <v>1369</v>
      </c>
    </row>
    <row r="481" spans="1:36" ht="12.95" customHeight="1" x14ac:dyDescent="0.2">
      <c r="A481" s="88" t="s">
        <v>1382</v>
      </c>
      <c r="B481" s="92"/>
      <c r="C481" s="93">
        <v>45145.444000000003</v>
      </c>
      <c r="D481" s="93"/>
      <c r="E481" s="47">
        <f t="shared" si="75"/>
        <v>1757.0058695839246</v>
      </c>
      <c r="F481" s="47">
        <f t="shared" si="76"/>
        <v>1757</v>
      </c>
      <c r="G481" s="47">
        <f t="shared" si="71"/>
        <v>3.2333999988622963E-3</v>
      </c>
      <c r="I481" s="47">
        <f t="shared" si="74"/>
        <v>3.2333999988622963E-3</v>
      </c>
      <c r="P481" s="47">
        <f t="shared" si="72"/>
        <v>0</v>
      </c>
      <c r="Q481" s="81">
        <f t="shared" si="77"/>
        <v>30126.944000000003</v>
      </c>
      <c r="R481" s="81"/>
      <c r="S481" s="47">
        <f t="shared" si="73"/>
        <v>3.2333999988622963E-3</v>
      </c>
      <c r="T481" s="82"/>
      <c r="AE481" s="47" t="s">
        <v>1360</v>
      </c>
      <c r="AF481" s="47">
        <v>8</v>
      </c>
      <c r="AG481" s="47" t="s">
        <v>1341</v>
      </c>
      <c r="AJ481" s="47" t="s">
        <v>1328</v>
      </c>
    </row>
    <row r="482" spans="1:36" ht="12.95" customHeight="1" x14ac:dyDescent="0.2">
      <c r="A482" s="88" t="s">
        <v>1450</v>
      </c>
      <c r="B482" s="15"/>
      <c r="C482" s="93">
        <v>45169.682999999997</v>
      </c>
      <c r="D482" s="93"/>
      <c r="E482" s="47">
        <f t="shared" si="75"/>
        <v>1801.0068730805406</v>
      </c>
      <c r="F482" s="47">
        <v>1801</v>
      </c>
      <c r="G482" s="47">
        <f t="shared" si="71"/>
        <v>3.7861999953747727E-3</v>
      </c>
      <c r="I482" s="47">
        <f t="shared" si="74"/>
        <v>3.7861999953747727E-3</v>
      </c>
      <c r="P482" s="47">
        <f t="shared" si="72"/>
        <v>0</v>
      </c>
      <c r="Q482" s="81">
        <f t="shared" si="77"/>
        <v>30151.182999999997</v>
      </c>
      <c r="R482" s="81"/>
      <c r="S482" s="47">
        <f t="shared" si="73"/>
        <v>3.7861999953747727E-3</v>
      </c>
      <c r="T482" s="82"/>
    </row>
    <row r="483" spans="1:36" ht="12.95" customHeight="1" x14ac:dyDescent="0.2">
      <c r="A483" s="88" t="s">
        <v>1450</v>
      </c>
      <c r="B483" s="15"/>
      <c r="C483" s="93">
        <v>45170.796999999999</v>
      </c>
      <c r="D483" s="93"/>
      <c r="E483" s="47">
        <f t="shared" si="75"/>
        <v>1803.0291148353697</v>
      </c>
      <c r="F483" s="47">
        <v>1803</v>
      </c>
      <c r="G483" s="47">
        <f t="shared" si="71"/>
        <v>1.6038599998864811E-2</v>
      </c>
      <c r="I483" s="47">
        <f t="shared" si="74"/>
        <v>1.6038599998864811E-2</v>
      </c>
      <c r="P483" s="47">
        <f t="shared" si="72"/>
        <v>0</v>
      </c>
      <c r="Q483" s="81">
        <f t="shared" si="77"/>
        <v>30152.296999999999</v>
      </c>
      <c r="R483" s="81"/>
      <c r="S483" s="47">
        <f t="shared" si="73"/>
        <v>1.6038599998864811E-2</v>
      </c>
      <c r="T483" s="82"/>
    </row>
    <row r="484" spans="1:36" ht="12.95" customHeight="1" x14ac:dyDescent="0.2">
      <c r="A484" s="88" t="s">
        <v>1379</v>
      </c>
      <c r="B484" s="92"/>
      <c r="C484" s="93">
        <v>45172.436000000002</v>
      </c>
      <c r="D484" s="93"/>
      <c r="E484" s="47">
        <f t="shared" si="75"/>
        <v>1806.0043879378532</v>
      </c>
      <c r="F484" s="47">
        <f t="shared" ref="F484:F494" si="78">ROUND(2*E484,0)/2</f>
        <v>1806</v>
      </c>
      <c r="G484" s="47">
        <f t="shared" si="71"/>
        <v>2.4171999975806102E-3</v>
      </c>
      <c r="I484" s="47">
        <f t="shared" si="74"/>
        <v>2.4171999975806102E-3</v>
      </c>
      <c r="P484" s="47">
        <f t="shared" si="72"/>
        <v>0</v>
      </c>
      <c r="Q484" s="81">
        <f t="shared" si="77"/>
        <v>30153.936000000002</v>
      </c>
      <c r="R484" s="81"/>
      <c r="S484" s="47">
        <f t="shared" si="73"/>
        <v>2.4171999975806102E-3</v>
      </c>
      <c r="T484" s="82"/>
      <c r="AE484" s="47" t="s">
        <v>1360</v>
      </c>
      <c r="AJ484" s="47" t="s">
        <v>1369</v>
      </c>
    </row>
    <row r="485" spans="1:36" ht="12.95" customHeight="1" x14ac:dyDescent="0.2">
      <c r="A485" s="88" t="s">
        <v>1382</v>
      </c>
      <c r="B485" s="92"/>
      <c r="C485" s="93">
        <v>45172.438000000002</v>
      </c>
      <c r="D485" s="93"/>
      <c r="E485" s="47">
        <f t="shared" si="75"/>
        <v>1806.0080185334641</v>
      </c>
      <c r="F485" s="47">
        <f t="shared" si="78"/>
        <v>1806</v>
      </c>
      <c r="G485" s="47">
        <f t="shared" si="71"/>
        <v>4.4171999979880638E-3</v>
      </c>
      <c r="I485" s="47">
        <f t="shared" si="74"/>
        <v>4.4171999979880638E-3</v>
      </c>
      <c r="P485" s="47">
        <f t="shared" si="72"/>
        <v>0</v>
      </c>
      <c r="Q485" s="81">
        <f t="shared" si="77"/>
        <v>30153.938000000002</v>
      </c>
      <c r="R485" s="81"/>
      <c r="S485" s="47">
        <f t="shared" si="73"/>
        <v>4.4171999979880638E-3</v>
      </c>
      <c r="T485" s="82"/>
      <c r="AE485" s="47" t="s">
        <v>1360</v>
      </c>
      <c r="AF485" s="47">
        <v>8</v>
      </c>
      <c r="AG485" s="47" t="s">
        <v>1341</v>
      </c>
      <c r="AJ485" s="47" t="s">
        <v>1328</v>
      </c>
    </row>
    <row r="486" spans="1:36" ht="12.95" customHeight="1" x14ac:dyDescent="0.2">
      <c r="A486" s="88" t="s">
        <v>1379</v>
      </c>
      <c r="B486" s="92"/>
      <c r="C486" s="93">
        <v>45172.444000000003</v>
      </c>
      <c r="D486" s="93"/>
      <c r="E486" s="47">
        <f t="shared" si="75"/>
        <v>1806.0189103202965</v>
      </c>
      <c r="F486" s="47">
        <f t="shared" si="78"/>
        <v>1806</v>
      </c>
      <c r="G486" s="47">
        <f t="shared" si="71"/>
        <v>1.0417199999210425E-2</v>
      </c>
      <c r="I486" s="47">
        <f t="shared" si="74"/>
        <v>1.0417199999210425E-2</v>
      </c>
      <c r="P486" s="47">
        <f t="shared" si="72"/>
        <v>0</v>
      </c>
      <c r="Q486" s="81">
        <f t="shared" si="77"/>
        <v>30153.944000000003</v>
      </c>
      <c r="R486" s="81"/>
      <c r="S486" s="47">
        <f t="shared" si="73"/>
        <v>1.0417199999210425E-2</v>
      </c>
      <c r="T486" s="82"/>
      <c r="AE486" s="47" t="s">
        <v>1360</v>
      </c>
      <c r="AJ486" s="47" t="s">
        <v>1369</v>
      </c>
    </row>
    <row r="487" spans="1:36" ht="12.95" customHeight="1" x14ac:dyDescent="0.2">
      <c r="A487" s="88" t="s">
        <v>1379</v>
      </c>
      <c r="B487" s="92"/>
      <c r="C487" s="93">
        <v>45172.445</v>
      </c>
      <c r="D487" s="93"/>
      <c r="E487" s="47">
        <f t="shared" si="75"/>
        <v>1806.0207256180954</v>
      </c>
      <c r="F487" s="47">
        <f t="shared" si="78"/>
        <v>1806</v>
      </c>
      <c r="G487" s="47">
        <f t="shared" si="71"/>
        <v>1.1417199995776173E-2</v>
      </c>
      <c r="I487" s="47">
        <f t="shared" si="74"/>
        <v>1.1417199995776173E-2</v>
      </c>
      <c r="P487" s="47">
        <f t="shared" si="72"/>
        <v>0</v>
      </c>
      <c r="Q487" s="81">
        <f t="shared" si="77"/>
        <v>30153.945</v>
      </c>
      <c r="R487" s="81"/>
      <c r="S487" s="47">
        <f t="shared" si="73"/>
        <v>1.1417199995776173E-2</v>
      </c>
      <c r="T487" s="82"/>
      <c r="AE487" s="47" t="s">
        <v>1360</v>
      </c>
      <c r="AJ487" s="47" t="s">
        <v>1369</v>
      </c>
    </row>
    <row r="488" spans="1:36" ht="12.95" customHeight="1" x14ac:dyDescent="0.2">
      <c r="A488" s="88" t="s">
        <v>1383</v>
      </c>
      <c r="B488" s="92"/>
      <c r="C488" s="93">
        <v>45183.453999999998</v>
      </c>
      <c r="D488" s="93"/>
      <c r="E488" s="47">
        <f t="shared" si="75"/>
        <v>1826.0053391538966</v>
      </c>
      <c r="F488" s="47">
        <f t="shared" si="78"/>
        <v>1826</v>
      </c>
      <c r="G488" s="47">
        <f t="shared" si="71"/>
        <v>2.9411999930744059E-3</v>
      </c>
      <c r="I488" s="47">
        <f t="shared" si="74"/>
        <v>2.9411999930744059E-3</v>
      </c>
      <c r="P488" s="47">
        <f t="shared" si="72"/>
        <v>0</v>
      </c>
      <c r="Q488" s="81">
        <f t="shared" si="77"/>
        <v>30164.953999999998</v>
      </c>
      <c r="R488" s="81"/>
      <c r="S488" s="47">
        <f t="shared" si="73"/>
        <v>2.9411999930744059E-3</v>
      </c>
      <c r="T488" s="82"/>
      <c r="AE488" s="47" t="s">
        <v>1360</v>
      </c>
      <c r="AF488" s="47">
        <v>10</v>
      </c>
      <c r="AG488" s="47" t="s">
        <v>1341</v>
      </c>
      <c r="AJ488" s="47" t="s">
        <v>1328</v>
      </c>
    </row>
    <row r="489" spans="1:36" ht="12.95" customHeight="1" x14ac:dyDescent="0.2">
      <c r="A489" s="88" t="s">
        <v>1383</v>
      </c>
      <c r="B489" s="92"/>
      <c r="C489" s="93">
        <v>45193.364999999998</v>
      </c>
      <c r="D489" s="93"/>
      <c r="E489" s="47">
        <f t="shared" si="75"/>
        <v>1843.9967556997551</v>
      </c>
      <c r="F489" s="47">
        <f t="shared" si="78"/>
        <v>1844</v>
      </c>
      <c r="G489" s="47">
        <f t="shared" si="71"/>
        <v>-1.7872000025818124E-3</v>
      </c>
      <c r="I489" s="47">
        <f t="shared" si="74"/>
        <v>-1.7872000025818124E-3</v>
      </c>
      <c r="P489" s="47">
        <f t="shared" si="72"/>
        <v>0</v>
      </c>
      <c r="Q489" s="81">
        <f t="shared" si="77"/>
        <v>30174.864999999998</v>
      </c>
      <c r="R489" s="81"/>
      <c r="S489" s="47">
        <f t="shared" si="73"/>
        <v>-1.7872000025818124E-3</v>
      </c>
      <c r="T489" s="82"/>
      <c r="AE489" s="47" t="s">
        <v>1360</v>
      </c>
      <c r="AF489" s="47">
        <v>6</v>
      </c>
      <c r="AG489" s="47" t="s">
        <v>1338</v>
      </c>
      <c r="AJ489" s="47" t="s">
        <v>1328</v>
      </c>
    </row>
    <row r="490" spans="1:36" ht="12.95" customHeight="1" x14ac:dyDescent="0.2">
      <c r="A490" s="88" t="s">
        <v>1383</v>
      </c>
      <c r="B490" s="92"/>
      <c r="C490" s="93">
        <v>45225.313999999998</v>
      </c>
      <c r="D490" s="93"/>
      <c r="E490" s="47">
        <f t="shared" si="75"/>
        <v>1901.9937052733246</v>
      </c>
      <c r="F490" s="47">
        <f t="shared" si="78"/>
        <v>1902</v>
      </c>
      <c r="G490" s="47">
        <f t="shared" si="71"/>
        <v>-3.4676000068429857E-3</v>
      </c>
      <c r="I490" s="47">
        <f t="shared" si="74"/>
        <v>-3.4676000068429857E-3</v>
      </c>
      <c r="P490" s="47">
        <f t="shared" si="72"/>
        <v>0</v>
      </c>
      <c r="Q490" s="81">
        <f t="shared" si="77"/>
        <v>30206.813999999998</v>
      </c>
      <c r="R490" s="81"/>
      <c r="S490" s="47">
        <f t="shared" si="73"/>
        <v>-3.4676000068429857E-3</v>
      </c>
      <c r="T490" s="82"/>
      <c r="AE490" s="47" t="s">
        <v>1360</v>
      </c>
      <c r="AF490" s="47">
        <v>8</v>
      </c>
      <c r="AG490" s="47" t="s">
        <v>1338</v>
      </c>
      <c r="AJ490" s="47" t="s">
        <v>1328</v>
      </c>
    </row>
    <row r="491" spans="1:36" ht="12.95" customHeight="1" x14ac:dyDescent="0.2">
      <c r="A491" s="88" t="s">
        <v>1383</v>
      </c>
      <c r="B491" s="92"/>
      <c r="C491" s="93">
        <v>45231.366000000002</v>
      </c>
      <c r="D491" s="93"/>
      <c r="E491" s="47">
        <f t="shared" si="75"/>
        <v>1912.979887589498</v>
      </c>
      <c r="F491" s="47">
        <f t="shared" si="78"/>
        <v>1913</v>
      </c>
      <c r="G491" s="47">
        <f t="shared" si="71"/>
        <v>-1.1079399999289308E-2</v>
      </c>
      <c r="I491" s="47">
        <f t="shared" si="74"/>
        <v>-1.1079399999289308E-2</v>
      </c>
      <c r="P491" s="47">
        <f t="shared" si="72"/>
        <v>0</v>
      </c>
      <c r="Q491" s="81">
        <f t="shared" si="77"/>
        <v>30212.866000000002</v>
      </c>
      <c r="R491" s="81"/>
      <c r="S491" s="47">
        <f t="shared" si="73"/>
        <v>-1.1079399999289308E-2</v>
      </c>
      <c r="T491" s="82"/>
      <c r="AE491" s="47" t="s">
        <v>1360</v>
      </c>
      <c r="AF491" s="47">
        <v>9</v>
      </c>
      <c r="AG491" s="47" t="s">
        <v>1338</v>
      </c>
      <c r="AJ491" s="47" t="s">
        <v>1328</v>
      </c>
    </row>
    <row r="492" spans="1:36" ht="12.95" customHeight="1" x14ac:dyDescent="0.2">
      <c r="A492" s="88" t="s">
        <v>1383</v>
      </c>
      <c r="B492" s="92"/>
      <c r="C492" s="93">
        <v>45231.381000000001</v>
      </c>
      <c r="D492" s="93"/>
      <c r="E492" s="47">
        <f t="shared" si="75"/>
        <v>1913.0071170565727</v>
      </c>
      <c r="F492" s="47">
        <f t="shared" si="78"/>
        <v>1913</v>
      </c>
      <c r="G492" s="47">
        <f t="shared" si="71"/>
        <v>3.9206000001286156E-3</v>
      </c>
      <c r="I492" s="47">
        <f t="shared" si="74"/>
        <v>3.9206000001286156E-3</v>
      </c>
      <c r="P492" s="47">
        <f t="shared" si="72"/>
        <v>0</v>
      </c>
      <c r="Q492" s="81">
        <f t="shared" si="77"/>
        <v>30212.881000000001</v>
      </c>
      <c r="R492" s="81"/>
      <c r="S492" s="47">
        <f t="shared" si="73"/>
        <v>3.9206000001286156E-3</v>
      </c>
      <c r="T492" s="82"/>
      <c r="AE492" s="47" t="s">
        <v>1360</v>
      </c>
      <c r="AF492" s="47">
        <v>11</v>
      </c>
      <c r="AG492" s="47" t="s">
        <v>1341</v>
      </c>
      <c r="AJ492" s="47" t="s">
        <v>1328</v>
      </c>
    </row>
    <row r="493" spans="1:36" ht="12.95" customHeight="1" x14ac:dyDescent="0.2">
      <c r="A493" s="88" t="s">
        <v>1383</v>
      </c>
      <c r="B493" s="92"/>
      <c r="C493" s="93">
        <v>45241.29</v>
      </c>
      <c r="D493" s="93"/>
      <c r="E493" s="47">
        <f t="shared" si="75"/>
        <v>1930.9949030068206</v>
      </c>
      <c r="F493" s="47">
        <f t="shared" si="78"/>
        <v>1931</v>
      </c>
      <c r="G493" s="47">
        <f t="shared" si="71"/>
        <v>-2.807800003211014E-3</v>
      </c>
      <c r="I493" s="47">
        <f t="shared" si="74"/>
        <v>-2.807800003211014E-3</v>
      </c>
      <c r="P493" s="47">
        <f t="shared" si="72"/>
        <v>0</v>
      </c>
      <c r="Q493" s="81">
        <f t="shared" si="77"/>
        <v>30222.79</v>
      </c>
      <c r="R493" s="81"/>
      <c r="S493" s="47">
        <f t="shared" si="73"/>
        <v>-2.807800003211014E-3</v>
      </c>
      <c r="T493" s="82"/>
      <c r="AE493" s="47" t="s">
        <v>1360</v>
      </c>
      <c r="AF493" s="47">
        <v>8</v>
      </c>
      <c r="AG493" s="47" t="s">
        <v>1338</v>
      </c>
      <c r="AJ493" s="47" t="s">
        <v>1328</v>
      </c>
    </row>
    <row r="494" spans="1:36" ht="12.95" customHeight="1" x14ac:dyDescent="0.2">
      <c r="A494" s="88" t="s">
        <v>1384</v>
      </c>
      <c r="B494" s="92"/>
      <c r="C494" s="93">
        <v>45258.370999999999</v>
      </c>
      <c r="D494" s="93"/>
      <c r="E494" s="47">
        <f t="shared" si="75"/>
        <v>1962.0020048148906</v>
      </c>
      <c r="F494" s="47">
        <f t="shared" si="78"/>
        <v>1962</v>
      </c>
      <c r="G494" s="47">
        <f t="shared" si="71"/>
        <v>1.1043999984394759E-3</v>
      </c>
      <c r="I494" s="47">
        <f t="shared" si="74"/>
        <v>1.1043999984394759E-3</v>
      </c>
      <c r="P494" s="47">
        <f t="shared" si="72"/>
        <v>0</v>
      </c>
      <c r="Q494" s="81">
        <f t="shared" si="77"/>
        <v>30239.870999999999</v>
      </c>
      <c r="R494" s="81"/>
      <c r="S494" s="47">
        <f t="shared" si="73"/>
        <v>1.1043999984394759E-3</v>
      </c>
      <c r="T494" s="82"/>
      <c r="AE494" s="47" t="s">
        <v>1360</v>
      </c>
      <c r="AF494" s="47">
        <v>6</v>
      </c>
      <c r="AG494" s="47" t="s">
        <v>1341</v>
      </c>
      <c r="AJ494" s="47" t="s">
        <v>1328</v>
      </c>
    </row>
    <row r="495" spans="1:36" ht="12.95" customHeight="1" x14ac:dyDescent="0.2">
      <c r="A495" s="88" t="s">
        <v>1450</v>
      </c>
      <c r="B495" s="15"/>
      <c r="C495" s="93">
        <v>45298.591999999997</v>
      </c>
      <c r="D495" s="93"/>
      <c r="E495" s="47">
        <f t="shared" si="75"/>
        <v>2035.0150978318352</v>
      </c>
      <c r="F495" s="47">
        <v>2035</v>
      </c>
      <c r="G495" s="47">
        <f t="shared" si="71"/>
        <v>8.3169999925303273E-3</v>
      </c>
      <c r="I495" s="47">
        <f t="shared" si="74"/>
        <v>8.3169999925303273E-3</v>
      </c>
      <c r="P495" s="47">
        <f t="shared" si="72"/>
        <v>0</v>
      </c>
      <c r="Q495" s="81">
        <f t="shared" si="77"/>
        <v>30280.091999999997</v>
      </c>
      <c r="R495" s="81"/>
      <c r="S495" s="47">
        <f t="shared" si="73"/>
        <v>8.3169999925303273E-3</v>
      </c>
      <c r="T495" s="82"/>
    </row>
    <row r="496" spans="1:36" ht="12.95" customHeight="1" x14ac:dyDescent="0.2">
      <c r="A496" s="88" t="s">
        <v>1375</v>
      </c>
      <c r="B496" s="92"/>
      <c r="C496" s="93">
        <v>45390.584000000003</v>
      </c>
      <c r="D496" s="93"/>
      <c r="E496" s="47">
        <f t="shared" si="75"/>
        <v>2202.0079735140798</v>
      </c>
      <c r="F496" s="47">
        <f>ROUND(2*E496,0)/2</f>
        <v>2202</v>
      </c>
      <c r="G496" s="47">
        <f t="shared" si="71"/>
        <v>4.3923999983235262E-3</v>
      </c>
      <c r="I496" s="47">
        <f t="shared" si="74"/>
        <v>4.3923999983235262E-3</v>
      </c>
      <c r="P496" s="47">
        <f t="shared" si="72"/>
        <v>0</v>
      </c>
      <c r="Q496" s="81">
        <f t="shared" si="77"/>
        <v>30372.084000000003</v>
      </c>
      <c r="R496" s="81"/>
      <c r="S496" s="47">
        <f t="shared" si="73"/>
        <v>4.3923999983235262E-3</v>
      </c>
      <c r="T496" s="82"/>
      <c r="AE496" s="47" t="s">
        <v>1360</v>
      </c>
      <c r="AJ496" s="47" t="s">
        <v>1369</v>
      </c>
    </row>
    <row r="497" spans="1:36" ht="12.95" customHeight="1" x14ac:dyDescent="0.2">
      <c r="A497" s="88" t="s">
        <v>1379</v>
      </c>
      <c r="B497" s="92"/>
      <c r="C497" s="93">
        <v>45508.47</v>
      </c>
      <c r="D497" s="93"/>
      <c r="E497" s="47">
        <f t="shared" si="75"/>
        <v>2416.0061705602971</v>
      </c>
      <c r="F497" s="47">
        <f>ROUND(2*E497,0)/2</f>
        <v>2416</v>
      </c>
      <c r="G497" s="47">
        <f t="shared" si="71"/>
        <v>3.3991999953286722E-3</v>
      </c>
      <c r="I497" s="47">
        <f t="shared" si="74"/>
        <v>3.3991999953286722E-3</v>
      </c>
      <c r="P497" s="47">
        <f t="shared" si="72"/>
        <v>0</v>
      </c>
      <c r="Q497" s="81">
        <f t="shared" si="77"/>
        <v>30489.97</v>
      </c>
      <c r="R497" s="81"/>
      <c r="S497" s="47">
        <f t="shared" si="73"/>
        <v>3.3991999953286722E-3</v>
      </c>
      <c r="T497" s="82"/>
      <c r="AE497" s="47" t="s">
        <v>1360</v>
      </c>
      <c r="AJ497" s="47" t="s">
        <v>1369</v>
      </c>
    </row>
    <row r="498" spans="1:36" ht="12.95" customHeight="1" x14ac:dyDescent="0.2">
      <c r="A498" s="88" t="s">
        <v>1385</v>
      </c>
      <c r="B498" s="92"/>
      <c r="C498" s="93">
        <v>45518.374000000003</v>
      </c>
      <c r="D498" s="93"/>
      <c r="E498" s="47">
        <f t="shared" si="75"/>
        <v>2433.9848800215245</v>
      </c>
      <c r="F498" s="47">
        <f>ROUND(2*E498,0)/2</f>
        <v>2434</v>
      </c>
      <c r="G498" s="47">
        <f t="shared" si="71"/>
        <v>-8.329199998115655E-3</v>
      </c>
      <c r="I498" s="47">
        <f t="shared" si="74"/>
        <v>-8.329199998115655E-3</v>
      </c>
      <c r="P498" s="47">
        <f t="shared" si="72"/>
        <v>0</v>
      </c>
      <c r="Q498" s="81">
        <f t="shared" si="77"/>
        <v>30499.874000000003</v>
      </c>
      <c r="R498" s="81"/>
      <c r="S498" s="47">
        <f t="shared" si="73"/>
        <v>-8.329199998115655E-3</v>
      </c>
      <c r="T498" s="82"/>
      <c r="AE498" s="47" t="s">
        <v>1360</v>
      </c>
      <c r="AF498" s="47">
        <v>7</v>
      </c>
      <c r="AG498" s="47" t="s">
        <v>1338</v>
      </c>
      <c r="AJ498" s="47" t="s">
        <v>1328</v>
      </c>
    </row>
    <row r="499" spans="1:36" ht="12.95" customHeight="1" x14ac:dyDescent="0.2">
      <c r="A499" s="88" t="s">
        <v>1450</v>
      </c>
      <c r="B499" s="15"/>
      <c r="C499" s="93">
        <v>45521.701999999997</v>
      </c>
      <c r="D499" s="93"/>
      <c r="E499" s="47">
        <f t="shared" si="75"/>
        <v>2440.0261911167227</v>
      </c>
      <c r="F499" s="47">
        <v>2440</v>
      </c>
      <c r="G499" s="47">
        <f t="shared" si="71"/>
        <v>1.4427999994950369E-2</v>
      </c>
      <c r="I499" s="47">
        <f t="shared" si="74"/>
        <v>1.4427999994950369E-2</v>
      </c>
      <c r="P499" s="47">
        <f t="shared" si="72"/>
        <v>0</v>
      </c>
      <c r="Q499" s="81">
        <f t="shared" si="77"/>
        <v>30503.201999999997</v>
      </c>
      <c r="R499" s="81"/>
      <c r="S499" s="47">
        <f t="shared" si="73"/>
        <v>1.4427999994950369E-2</v>
      </c>
      <c r="T499" s="82"/>
    </row>
    <row r="500" spans="1:36" ht="12.95" customHeight="1" x14ac:dyDescent="0.2">
      <c r="A500" s="88" t="s">
        <v>1385</v>
      </c>
      <c r="B500" s="92"/>
      <c r="C500" s="93">
        <v>45530.491999999998</v>
      </c>
      <c r="D500" s="93"/>
      <c r="E500" s="47">
        <f t="shared" si="75"/>
        <v>2455.9826588231213</v>
      </c>
      <c r="F500" s="47">
        <f t="shared" ref="F500:F512" si="79">ROUND(2*E500,0)/2</f>
        <v>2456</v>
      </c>
      <c r="G500" s="47">
        <f t="shared" si="71"/>
        <v>-9.5528000019839965E-3</v>
      </c>
      <c r="I500" s="47">
        <f t="shared" ref="I500:I531" si="80">G500</f>
        <v>-9.5528000019839965E-3</v>
      </c>
      <c r="P500" s="47">
        <f t="shared" si="72"/>
        <v>0</v>
      </c>
      <c r="Q500" s="81">
        <f t="shared" si="77"/>
        <v>30511.991999999998</v>
      </c>
      <c r="R500" s="81"/>
      <c r="S500" s="47">
        <f t="shared" si="73"/>
        <v>-9.5528000019839965E-3</v>
      </c>
      <c r="T500" s="82"/>
      <c r="AE500" s="47" t="s">
        <v>1360</v>
      </c>
      <c r="AF500" s="47">
        <v>6</v>
      </c>
      <c r="AG500" s="47" t="s">
        <v>1338</v>
      </c>
      <c r="AJ500" s="47" t="s">
        <v>1328</v>
      </c>
    </row>
    <row r="501" spans="1:36" ht="12.95" customHeight="1" x14ac:dyDescent="0.2">
      <c r="A501" s="88" t="s">
        <v>1387</v>
      </c>
      <c r="B501" s="92"/>
      <c r="C501" s="93">
        <v>45559.705000000002</v>
      </c>
      <c r="D501" s="93"/>
      <c r="E501" s="47">
        <f t="shared" si="75"/>
        <v>2509.0129536020768</v>
      </c>
      <c r="F501" s="47">
        <f t="shared" si="79"/>
        <v>2509</v>
      </c>
      <c r="G501" s="47">
        <f t="shared" si="71"/>
        <v>7.1357999986503273E-3</v>
      </c>
      <c r="I501" s="47">
        <f t="shared" si="80"/>
        <v>7.1357999986503273E-3</v>
      </c>
      <c r="P501" s="47">
        <f t="shared" si="72"/>
        <v>0</v>
      </c>
      <c r="Q501" s="81">
        <f t="shared" si="77"/>
        <v>30541.205000000002</v>
      </c>
      <c r="R501" s="81"/>
      <c r="S501" s="47">
        <f t="shared" si="73"/>
        <v>7.1357999986503273E-3</v>
      </c>
      <c r="T501" s="82"/>
      <c r="AE501" s="47" t="s">
        <v>1360</v>
      </c>
      <c r="AF501" s="47">
        <v>8</v>
      </c>
      <c r="AG501" s="47" t="s">
        <v>1386</v>
      </c>
      <c r="AJ501" s="47" t="s">
        <v>1328</v>
      </c>
    </row>
    <row r="502" spans="1:36" ht="12.95" customHeight="1" x14ac:dyDescent="0.2">
      <c r="A502" s="88" t="s">
        <v>1388</v>
      </c>
      <c r="B502" s="92"/>
      <c r="C502" s="93">
        <v>45561.364000000001</v>
      </c>
      <c r="D502" s="93"/>
      <c r="E502" s="47">
        <f t="shared" si="75"/>
        <v>2512.024532660655</v>
      </c>
      <c r="F502" s="47">
        <f t="shared" si="79"/>
        <v>2512</v>
      </c>
      <c r="G502" s="47">
        <f t="shared" si="71"/>
        <v>1.3514400001440663E-2</v>
      </c>
      <c r="I502" s="47">
        <f t="shared" si="80"/>
        <v>1.3514400001440663E-2</v>
      </c>
      <c r="P502" s="47">
        <f t="shared" si="72"/>
        <v>0</v>
      </c>
      <c r="Q502" s="81">
        <f t="shared" si="77"/>
        <v>30542.864000000001</v>
      </c>
      <c r="R502" s="81"/>
      <c r="S502" s="47">
        <f t="shared" si="73"/>
        <v>1.3514400001440663E-2</v>
      </c>
      <c r="T502" s="82"/>
      <c r="AE502" s="47" t="s">
        <v>1360</v>
      </c>
      <c r="AJ502" s="47" t="s">
        <v>1369</v>
      </c>
    </row>
    <row r="503" spans="1:36" ht="12.95" customHeight="1" x14ac:dyDescent="0.2">
      <c r="A503" s="88" t="s">
        <v>1379</v>
      </c>
      <c r="B503" s="92"/>
      <c r="C503" s="93">
        <v>45562.45</v>
      </c>
      <c r="D503" s="93"/>
      <c r="E503" s="47">
        <f t="shared" si="75"/>
        <v>2513.9959460769328</v>
      </c>
      <c r="F503" s="47">
        <f t="shared" si="79"/>
        <v>2514</v>
      </c>
      <c r="G503" s="47">
        <f t="shared" si="71"/>
        <v>-2.2332000080496073E-3</v>
      </c>
      <c r="I503" s="47">
        <f t="shared" si="80"/>
        <v>-2.2332000080496073E-3</v>
      </c>
      <c r="P503" s="47">
        <f t="shared" si="72"/>
        <v>0</v>
      </c>
      <c r="Q503" s="81">
        <f t="shared" si="77"/>
        <v>30543.949999999997</v>
      </c>
      <c r="R503" s="81"/>
      <c r="S503" s="47">
        <f t="shared" si="73"/>
        <v>-2.2332000080496073E-3</v>
      </c>
      <c r="T503" s="82"/>
      <c r="AE503" s="47" t="s">
        <v>1360</v>
      </c>
      <c r="AJ503" s="47" t="s">
        <v>1369</v>
      </c>
    </row>
    <row r="504" spans="1:36" ht="12.95" customHeight="1" x14ac:dyDescent="0.2">
      <c r="A504" s="88" t="s">
        <v>1379</v>
      </c>
      <c r="B504" s="92"/>
      <c r="C504" s="93">
        <v>45562.464</v>
      </c>
      <c r="D504" s="93"/>
      <c r="E504" s="47">
        <f t="shared" si="75"/>
        <v>2514.0213602462086</v>
      </c>
      <c r="F504" s="47">
        <f t="shared" si="79"/>
        <v>2514</v>
      </c>
      <c r="G504" s="47">
        <f t="shared" si="71"/>
        <v>1.1766799994802568E-2</v>
      </c>
      <c r="I504" s="47">
        <f t="shared" si="80"/>
        <v>1.1766799994802568E-2</v>
      </c>
      <c r="P504" s="47">
        <f t="shared" si="72"/>
        <v>0</v>
      </c>
      <c r="Q504" s="81">
        <f t="shared" si="77"/>
        <v>30543.964</v>
      </c>
      <c r="R504" s="81"/>
      <c r="S504" s="47">
        <f t="shared" si="73"/>
        <v>1.1766799994802568E-2</v>
      </c>
      <c r="T504" s="82"/>
      <c r="AE504" s="47" t="s">
        <v>1360</v>
      </c>
      <c r="AJ504" s="47" t="s">
        <v>1369</v>
      </c>
    </row>
    <row r="505" spans="1:36" ht="12.95" customHeight="1" x14ac:dyDescent="0.2">
      <c r="A505" s="88" t="s">
        <v>1379</v>
      </c>
      <c r="B505" s="92"/>
      <c r="C505" s="93">
        <v>45567.421000000002</v>
      </c>
      <c r="D505" s="93"/>
      <c r="E505" s="47">
        <f t="shared" si="75"/>
        <v>2523.0197914658493</v>
      </c>
      <c r="F505" s="47">
        <f t="shared" si="79"/>
        <v>2523</v>
      </c>
      <c r="G505" s="47">
        <f t="shared" si="71"/>
        <v>1.0902599999099039E-2</v>
      </c>
      <c r="I505" s="47">
        <f t="shared" si="80"/>
        <v>1.0902599999099039E-2</v>
      </c>
      <c r="P505" s="47">
        <f t="shared" si="72"/>
        <v>0</v>
      </c>
      <c r="Q505" s="81">
        <f t="shared" si="77"/>
        <v>30548.921000000002</v>
      </c>
      <c r="R505" s="81"/>
      <c r="S505" s="47">
        <f t="shared" si="73"/>
        <v>1.0902599999099039E-2</v>
      </c>
      <c r="T505" s="82"/>
      <c r="AE505" s="47" t="s">
        <v>1360</v>
      </c>
      <c r="AJ505" s="47" t="s">
        <v>1369</v>
      </c>
    </row>
    <row r="506" spans="1:36" ht="12.95" customHeight="1" x14ac:dyDescent="0.2">
      <c r="A506" s="88" t="s">
        <v>1379</v>
      </c>
      <c r="B506" s="92"/>
      <c r="C506" s="93">
        <v>45568.527999999998</v>
      </c>
      <c r="D506" s="93"/>
      <c r="E506" s="47">
        <f t="shared" si="75"/>
        <v>2525.0293261360339</v>
      </c>
      <c r="F506" s="47">
        <f t="shared" si="79"/>
        <v>2525</v>
      </c>
      <c r="G506" s="47">
        <f t="shared" si="71"/>
        <v>1.615499999752501E-2</v>
      </c>
      <c r="I506" s="47">
        <f t="shared" si="80"/>
        <v>1.615499999752501E-2</v>
      </c>
      <c r="P506" s="47">
        <f t="shared" si="72"/>
        <v>0</v>
      </c>
      <c r="Q506" s="81">
        <f t="shared" si="77"/>
        <v>30550.027999999998</v>
      </c>
      <c r="R506" s="81"/>
      <c r="S506" s="47">
        <f t="shared" si="73"/>
        <v>1.615499999752501E-2</v>
      </c>
      <c r="T506" s="82"/>
      <c r="AE506" s="47" t="s">
        <v>1360</v>
      </c>
      <c r="AJ506" s="47" t="s">
        <v>1369</v>
      </c>
    </row>
    <row r="507" spans="1:36" ht="12.95" customHeight="1" x14ac:dyDescent="0.2">
      <c r="A507" s="88" t="s">
        <v>1379</v>
      </c>
      <c r="B507" s="92"/>
      <c r="C507" s="93">
        <v>45572.385000000002</v>
      </c>
      <c r="D507" s="93"/>
      <c r="E507" s="47">
        <f t="shared" si="75"/>
        <v>2532.0309297701215</v>
      </c>
      <c r="F507" s="47">
        <f t="shared" si="79"/>
        <v>2532</v>
      </c>
      <c r="G507" s="47">
        <f t="shared" si="71"/>
        <v>1.7038400001183618E-2</v>
      </c>
      <c r="I507" s="47">
        <f t="shared" si="80"/>
        <v>1.7038400001183618E-2</v>
      </c>
      <c r="P507" s="47">
        <f t="shared" si="72"/>
        <v>0</v>
      </c>
      <c r="Q507" s="81">
        <f t="shared" si="77"/>
        <v>30553.885000000002</v>
      </c>
      <c r="R507" s="81"/>
      <c r="S507" s="47">
        <f t="shared" si="73"/>
        <v>1.7038400001183618E-2</v>
      </c>
      <c r="T507" s="82"/>
      <c r="AE507" s="47" t="s">
        <v>1360</v>
      </c>
      <c r="AJ507" s="47" t="s">
        <v>1369</v>
      </c>
    </row>
    <row r="508" spans="1:36" ht="12.95" customHeight="1" x14ac:dyDescent="0.2">
      <c r="A508" s="88" t="s">
        <v>1387</v>
      </c>
      <c r="B508" s="92"/>
      <c r="C508" s="93">
        <v>45575.677000000003</v>
      </c>
      <c r="D508" s="93"/>
      <c r="E508" s="47">
        <f t="shared" si="75"/>
        <v>2538.006890144351</v>
      </c>
      <c r="F508" s="47">
        <f t="shared" si="79"/>
        <v>2538</v>
      </c>
      <c r="G508" s="47">
        <f t="shared" si="71"/>
        <v>3.7956000014673918E-3</v>
      </c>
      <c r="I508" s="47">
        <f t="shared" si="80"/>
        <v>3.7956000014673918E-3</v>
      </c>
      <c r="P508" s="47">
        <f t="shared" si="72"/>
        <v>0</v>
      </c>
      <c r="Q508" s="81">
        <f t="shared" si="77"/>
        <v>30557.177000000003</v>
      </c>
      <c r="R508" s="81"/>
      <c r="S508" s="47">
        <f t="shared" si="73"/>
        <v>3.7956000014673918E-3</v>
      </c>
      <c r="T508" s="82"/>
      <c r="AE508" s="47" t="s">
        <v>1360</v>
      </c>
      <c r="AF508" s="47">
        <v>12</v>
      </c>
      <c r="AG508" s="47" t="s">
        <v>1386</v>
      </c>
      <c r="AJ508" s="47" t="s">
        <v>1328</v>
      </c>
    </row>
    <row r="509" spans="1:36" ht="12.95" customHeight="1" x14ac:dyDescent="0.2">
      <c r="A509" s="88" t="s">
        <v>1379</v>
      </c>
      <c r="B509" s="92"/>
      <c r="C509" s="93">
        <v>45577.332999999999</v>
      </c>
      <c r="D509" s="93"/>
      <c r="E509" s="47">
        <f t="shared" si="75"/>
        <v>2541.0130233095069</v>
      </c>
      <c r="F509" s="47">
        <f t="shared" si="79"/>
        <v>2541</v>
      </c>
      <c r="G509" s="47">
        <f t="shared" si="71"/>
        <v>7.1742000000085682E-3</v>
      </c>
      <c r="I509" s="47">
        <f t="shared" si="80"/>
        <v>7.1742000000085682E-3</v>
      </c>
      <c r="P509" s="47">
        <f t="shared" si="72"/>
        <v>0</v>
      </c>
      <c r="Q509" s="81">
        <f t="shared" si="77"/>
        <v>30558.832999999999</v>
      </c>
      <c r="R509" s="81"/>
      <c r="S509" s="47">
        <f t="shared" si="73"/>
        <v>7.1742000000085682E-3</v>
      </c>
      <c r="T509" s="82"/>
      <c r="AE509" s="47" t="s">
        <v>1360</v>
      </c>
      <c r="AJ509" s="47" t="s">
        <v>1369</v>
      </c>
    </row>
    <row r="510" spans="1:36" ht="12.95" customHeight="1" x14ac:dyDescent="0.2">
      <c r="A510" s="88" t="s">
        <v>1379</v>
      </c>
      <c r="B510" s="92"/>
      <c r="C510" s="93">
        <v>45578.434999999998</v>
      </c>
      <c r="D510" s="93"/>
      <c r="E510" s="47">
        <f t="shared" si="75"/>
        <v>2543.013481490671</v>
      </c>
      <c r="F510" s="47">
        <f t="shared" si="79"/>
        <v>2543</v>
      </c>
      <c r="G510" s="47">
        <f t="shared" si="71"/>
        <v>7.426599993777927E-3</v>
      </c>
      <c r="I510" s="47">
        <f t="shared" si="80"/>
        <v>7.426599993777927E-3</v>
      </c>
      <c r="P510" s="47">
        <f t="shared" si="72"/>
        <v>0</v>
      </c>
      <c r="Q510" s="81">
        <f t="shared" si="77"/>
        <v>30559.934999999998</v>
      </c>
      <c r="R510" s="81"/>
      <c r="S510" s="47">
        <f t="shared" si="73"/>
        <v>7.426599993777927E-3</v>
      </c>
      <c r="T510" s="82"/>
      <c r="AE510" s="47" t="s">
        <v>1360</v>
      </c>
      <c r="AJ510" s="47" t="s">
        <v>1369</v>
      </c>
    </row>
    <row r="511" spans="1:36" ht="12.95" customHeight="1" x14ac:dyDescent="0.2">
      <c r="A511" s="88" t="s">
        <v>1379</v>
      </c>
      <c r="B511" s="92"/>
      <c r="C511" s="93">
        <v>45588.358</v>
      </c>
      <c r="D511" s="93"/>
      <c r="E511" s="47">
        <f t="shared" si="75"/>
        <v>2561.0266816101948</v>
      </c>
      <c r="F511" s="47">
        <f t="shared" si="79"/>
        <v>2561</v>
      </c>
      <c r="G511" s="47">
        <f t="shared" si="71"/>
        <v>1.469820000056643E-2</v>
      </c>
      <c r="I511" s="47">
        <f t="shared" si="80"/>
        <v>1.469820000056643E-2</v>
      </c>
      <c r="P511" s="47">
        <f t="shared" si="72"/>
        <v>0</v>
      </c>
      <c r="Q511" s="81">
        <f t="shared" si="77"/>
        <v>30569.858</v>
      </c>
      <c r="R511" s="81"/>
      <c r="S511" s="47">
        <f t="shared" si="73"/>
        <v>1.469820000056643E-2</v>
      </c>
      <c r="T511" s="82"/>
      <c r="AE511" s="47" t="s">
        <v>1360</v>
      </c>
      <c r="AJ511" s="47" t="s">
        <v>1369</v>
      </c>
    </row>
    <row r="512" spans="1:36" ht="12.95" customHeight="1" x14ac:dyDescent="0.2">
      <c r="A512" s="88" t="s">
        <v>1389</v>
      </c>
      <c r="B512" s="92" t="s">
        <v>1476</v>
      </c>
      <c r="C512" s="93">
        <v>45588.622000000003</v>
      </c>
      <c r="D512" s="93"/>
      <c r="E512" s="47">
        <f t="shared" si="75"/>
        <v>2561.5059202307334</v>
      </c>
      <c r="F512" s="47">
        <f t="shared" si="79"/>
        <v>2561.5</v>
      </c>
      <c r="G512" s="47">
        <f t="shared" si="71"/>
        <v>3.2613000003038906E-3</v>
      </c>
      <c r="I512" s="47">
        <f t="shared" si="80"/>
        <v>3.2613000003038906E-3</v>
      </c>
      <c r="P512" s="47">
        <f t="shared" si="72"/>
        <v>0</v>
      </c>
      <c r="Q512" s="81">
        <f t="shared" si="77"/>
        <v>30570.122000000003</v>
      </c>
      <c r="R512" s="81"/>
      <c r="S512" s="47">
        <f t="shared" si="73"/>
        <v>3.2613000003038906E-3</v>
      </c>
      <c r="T512" s="82"/>
      <c r="AE512" s="47" t="s">
        <v>1361</v>
      </c>
      <c r="AF512" s="47">
        <v>8</v>
      </c>
      <c r="AG512" s="47" t="s">
        <v>1386</v>
      </c>
      <c r="AJ512" s="47" t="s">
        <v>1328</v>
      </c>
    </row>
    <row r="513" spans="1:36" ht="12.95" customHeight="1" x14ac:dyDescent="0.2">
      <c r="A513" s="88" t="s">
        <v>1450</v>
      </c>
      <c r="B513" s="15"/>
      <c r="C513" s="93">
        <v>45591.665999999997</v>
      </c>
      <c r="D513" s="93"/>
      <c r="E513" s="47">
        <f t="shared" si="75"/>
        <v>2567.0316867492979</v>
      </c>
      <c r="F513" s="47">
        <v>2567</v>
      </c>
      <c r="G513" s="47">
        <f t="shared" si="71"/>
        <v>1.7455399996833876E-2</v>
      </c>
      <c r="I513" s="47">
        <f t="shared" si="80"/>
        <v>1.7455399996833876E-2</v>
      </c>
      <c r="P513" s="47">
        <f t="shared" si="72"/>
        <v>0</v>
      </c>
      <c r="Q513" s="81">
        <f t="shared" si="77"/>
        <v>30573.165999999997</v>
      </c>
      <c r="R513" s="81"/>
      <c r="S513" s="47">
        <f t="shared" si="73"/>
        <v>1.7455399996833876E-2</v>
      </c>
      <c r="T513" s="82"/>
    </row>
    <row r="514" spans="1:36" ht="12.95" customHeight="1" x14ac:dyDescent="0.2">
      <c r="A514" s="88" t="s">
        <v>1387</v>
      </c>
      <c r="B514" s="92"/>
      <c r="C514" s="93">
        <v>45604.313999999998</v>
      </c>
      <c r="D514" s="93"/>
      <c r="E514" s="47">
        <f t="shared" si="75"/>
        <v>2589.9915733875823</v>
      </c>
      <c r="F514" s="47">
        <f t="shared" ref="F514:F527" si="81">ROUND(2*E514,0)/2</f>
        <v>2590</v>
      </c>
      <c r="G514" s="47">
        <f t="shared" si="71"/>
        <v>-4.6420000071520917E-3</v>
      </c>
      <c r="I514" s="47">
        <f t="shared" si="80"/>
        <v>-4.6420000071520917E-3</v>
      </c>
      <c r="P514" s="47">
        <f t="shared" si="72"/>
        <v>0</v>
      </c>
      <c r="Q514" s="81">
        <f t="shared" si="77"/>
        <v>30585.813999999998</v>
      </c>
      <c r="R514" s="81"/>
      <c r="S514" s="47">
        <f t="shared" si="73"/>
        <v>-4.6420000071520917E-3</v>
      </c>
      <c r="T514" s="82"/>
      <c r="AE514" s="47" t="s">
        <v>1360</v>
      </c>
      <c r="AF514" s="47">
        <v>7</v>
      </c>
      <c r="AG514" s="47" t="s">
        <v>1338</v>
      </c>
      <c r="AJ514" s="47" t="s">
        <v>1328</v>
      </c>
    </row>
    <row r="515" spans="1:36" ht="12.95" customHeight="1" x14ac:dyDescent="0.2">
      <c r="A515" s="88" t="s">
        <v>1389</v>
      </c>
      <c r="B515" s="92"/>
      <c r="C515" s="93">
        <v>45604.324000000001</v>
      </c>
      <c r="D515" s="93"/>
      <c r="E515" s="47">
        <f t="shared" si="75"/>
        <v>2590.0097263656367</v>
      </c>
      <c r="F515" s="47">
        <f t="shared" si="81"/>
        <v>2590</v>
      </c>
      <c r="G515" s="47">
        <f t="shared" si="71"/>
        <v>5.3579999948851764E-3</v>
      </c>
      <c r="I515" s="47">
        <f t="shared" si="80"/>
        <v>5.3579999948851764E-3</v>
      </c>
      <c r="P515" s="47">
        <f t="shared" si="72"/>
        <v>0</v>
      </c>
      <c r="Q515" s="81">
        <f t="shared" si="77"/>
        <v>30585.824000000001</v>
      </c>
      <c r="R515" s="81"/>
      <c r="S515" s="47">
        <f t="shared" si="73"/>
        <v>5.3579999948851764E-3</v>
      </c>
      <c r="T515" s="82"/>
      <c r="AE515" s="47" t="s">
        <v>1360</v>
      </c>
      <c r="AF515" s="47">
        <v>10</v>
      </c>
      <c r="AG515" s="47" t="s">
        <v>1341</v>
      </c>
      <c r="AJ515" s="47" t="s">
        <v>1328</v>
      </c>
    </row>
    <row r="516" spans="1:36" ht="12.95" customHeight="1" x14ac:dyDescent="0.2">
      <c r="A516" s="88" t="s">
        <v>1389</v>
      </c>
      <c r="B516" s="92"/>
      <c r="C516" s="93">
        <v>45647.288999999997</v>
      </c>
      <c r="D516" s="93"/>
      <c r="E516" s="47">
        <f t="shared" si="75"/>
        <v>2668.0039965596384</v>
      </c>
      <c r="F516" s="47">
        <f t="shared" si="81"/>
        <v>2668</v>
      </c>
      <c r="G516" s="47">
        <f t="shared" si="71"/>
        <v>2.2015999929863028E-3</v>
      </c>
      <c r="I516" s="47">
        <f t="shared" si="80"/>
        <v>2.2015999929863028E-3</v>
      </c>
      <c r="P516" s="47">
        <f t="shared" si="72"/>
        <v>0</v>
      </c>
      <c r="Q516" s="81">
        <f t="shared" si="77"/>
        <v>30628.788999999997</v>
      </c>
      <c r="R516" s="81"/>
      <c r="S516" s="47">
        <f t="shared" si="73"/>
        <v>2.2015999929863028E-3</v>
      </c>
      <c r="T516" s="82"/>
      <c r="AE516" s="47" t="s">
        <v>1360</v>
      </c>
      <c r="AF516" s="47">
        <v>8</v>
      </c>
      <c r="AG516" s="47" t="s">
        <v>1338</v>
      </c>
      <c r="AJ516" s="47" t="s">
        <v>1328</v>
      </c>
    </row>
    <row r="517" spans="1:36" ht="12.95" customHeight="1" x14ac:dyDescent="0.2">
      <c r="A517" s="88" t="s">
        <v>1390</v>
      </c>
      <c r="B517" s="92"/>
      <c r="C517" s="93">
        <v>45805.383000000002</v>
      </c>
      <c r="D517" s="93"/>
      <c r="E517" s="47">
        <f t="shared" si="75"/>
        <v>2954.9916877513497</v>
      </c>
      <c r="F517" s="47">
        <f t="shared" si="81"/>
        <v>2955</v>
      </c>
      <c r="G517" s="47">
        <f t="shared" si="71"/>
        <v>-4.5790000003762543E-3</v>
      </c>
      <c r="I517" s="47">
        <f t="shared" si="80"/>
        <v>-4.5790000003762543E-3</v>
      </c>
      <c r="P517" s="47">
        <f t="shared" si="72"/>
        <v>0</v>
      </c>
      <c r="Q517" s="81">
        <f t="shared" si="77"/>
        <v>30786.883000000002</v>
      </c>
      <c r="R517" s="81"/>
      <c r="S517" s="47">
        <f t="shared" si="73"/>
        <v>-4.5790000003762543E-3</v>
      </c>
      <c r="T517" s="82"/>
      <c r="AE517" s="47" t="s">
        <v>1360</v>
      </c>
      <c r="AF517" s="47">
        <v>7</v>
      </c>
      <c r="AG517" s="47" t="s">
        <v>1338</v>
      </c>
      <c r="AJ517" s="47" t="s">
        <v>1328</v>
      </c>
    </row>
    <row r="518" spans="1:36" ht="12.95" customHeight="1" x14ac:dyDescent="0.2">
      <c r="A518" s="88" t="s">
        <v>1392</v>
      </c>
      <c r="B518" s="92"/>
      <c r="C518" s="93">
        <v>45805.400999999998</v>
      </c>
      <c r="D518" s="93"/>
      <c r="E518" s="47">
        <f t="shared" si="75"/>
        <v>2955.0243631118342</v>
      </c>
      <c r="F518" s="47">
        <f t="shared" si="81"/>
        <v>2955</v>
      </c>
      <c r="G518" s="47">
        <f t="shared" ref="G518:G581" si="82">C518-(C$7+F518*C$8)</f>
        <v>1.3420999996014871E-2</v>
      </c>
      <c r="I518" s="47">
        <f t="shared" si="80"/>
        <v>1.3420999996014871E-2</v>
      </c>
      <c r="P518" s="47">
        <f t="shared" si="72"/>
        <v>0</v>
      </c>
      <c r="Q518" s="81">
        <f t="shared" si="77"/>
        <v>30786.900999999998</v>
      </c>
      <c r="R518" s="81"/>
      <c r="S518" s="47">
        <f t="shared" si="73"/>
        <v>1.3420999996014871E-2</v>
      </c>
      <c r="T518" s="82"/>
      <c r="AE518" s="47" t="s">
        <v>1360</v>
      </c>
      <c r="AF518" s="47">
        <v>7</v>
      </c>
      <c r="AG518" s="47" t="s">
        <v>1391</v>
      </c>
      <c r="AJ518" s="47" t="s">
        <v>1328</v>
      </c>
    </row>
    <row r="519" spans="1:36" ht="12.95" customHeight="1" x14ac:dyDescent="0.2">
      <c r="A519" s="88" t="s">
        <v>1392</v>
      </c>
      <c r="B519" s="92"/>
      <c r="C519" s="93">
        <v>45810.368999999999</v>
      </c>
      <c r="D519" s="93"/>
      <c r="E519" s="47">
        <f t="shared" si="75"/>
        <v>2964.0427626073279</v>
      </c>
      <c r="F519" s="47">
        <f t="shared" si="81"/>
        <v>2964</v>
      </c>
      <c r="G519" s="47">
        <f t="shared" si="82"/>
        <v>2.3556799998914357E-2</v>
      </c>
      <c r="I519" s="47">
        <f t="shared" si="80"/>
        <v>2.3556799998914357E-2</v>
      </c>
      <c r="P519" s="47">
        <f t="shared" ref="P519:P582" si="83">+D$11+D$12*$F519</f>
        <v>0</v>
      </c>
      <c r="Q519" s="81">
        <f t="shared" si="77"/>
        <v>30791.868999999999</v>
      </c>
      <c r="R519" s="81"/>
      <c r="S519" s="47">
        <f t="shared" si="73"/>
        <v>2.3556799998914357E-2</v>
      </c>
      <c r="T519" s="82"/>
      <c r="AE519" s="47" t="s">
        <v>1360</v>
      </c>
      <c r="AF519" s="47">
        <v>7</v>
      </c>
      <c r="AG519" s="47" t="s">
        <v>1391</v>
      </c>
      <c r="AJ519" s="47" t="s">
        <v>1328</v>
      </c>
    </row>
    <row r="520" spans="1:36" ht="12.95" customHeight="1" x14ac:dyDescent="0.2">
      <c r="A520" s="88" t="s">
        <v>1392</v>
      </c>
      <c r="B520" s="92" t="s">
        <v>1476</v>
      </c>
      <c r="C520" s="93">
        <v>45814.487999999998</v>
      </c>
      <c r="D520" s="93"/>
      <c r="E520" s="47">
        <f t="shared" si="75"/>
        <v>2971.5199742663299</v>
      </c>
      <c r="F520" s="47">
        <f t="shared" si="81"/>
        <v>2971.5</v>
      </c>
      <c r="G520" s="47">
        <f t="shared" si="82"/>
        <v>1.1003299994627014E-2</v>
      </c>
      <c r="I520" s="47">
        <f t="shared" si="80"/>
        <v>1.1003299994627014E-2</v>
      </c>
      <c r="P520" s="47">
        <f t="shared" si="83"/>
        <v>0</v>
      </c>
      <c r="Q520" s="81">
        <f t="shared" si="77"/>
        <v>30795.987999999998</v>
      </c>
      <c r="R520" s="81"/>
      <c r="S520" s="47">
        <f t="shared" si="73"/>
        <v>1.1003299994627014E-2</v>
      </c>
      <c r="T520" s="82"/>
      <c r="AE520" s="47" t="s">
        <v>1361</v>
      </c>
      <c r="AF520" s="47">
        <v>9</v>
      </c>
      <c r="AG520" s="47" t="s">
        <v>1391</v>
      </c>
      <c r="AJ520" s="47" t="s">
        <v>1328</v>
      </c>
    </row>
    <row r="521" spans="1:36" ht="12.95" customHeight="1" x14ac:dyDescent="0.2">
      <c r="A521" s="88" t="s">
        <v>1393</v>
      </c>
      <c r="B521" s="92"/>
      <c r="C521" s="93">
        <v>45854.421000000002</v>
      </c>
      <c r="D521" s="93"/>
      <c r="E521" s="47">
        <f t="shared" si="75"/>
        <v>3044.0102615154324</v>
      </c>
      <c r="F521" s="47">
        <f t="shared" si="81"/>
        <v>3044</v>
      </c>
      <c r="G521" s="47">
        <f t="shared" si="82"/>
        <v>5.6527999986428767E-3</v>
      </c>
      <c r="I521" s="47">
        <f t="shared" si="80"/>
        <v>5.6527999986428767E-3</v>
      </c>
      <c r="P521" s="47">
        <f t="shared" si="83"/>
        <v>0</v>
      </c>
      <c r="Q521" s="81">
        <f t="shared" si="77"/>
        <v>30835.921000000002</v>
      </c>
      <c r="R521" s="81"/>
      <c r="S521" s="47">
        <f t="shared" si="73"/>
        <v>5.6527999986428767E-3</v>
      </c>
      <c r="T521" s="82"/>
      <c r="AE521" s="47" t="s">
        <v>1360</v>
      </c>
      <c r="AJ521" s="47" t="s">
        <v>1369</v>
      </c>
    </row>
    <row r="522" spans="1:36" ht="12.95" customHeight="1" x14ac:dyDescent="0.2">
      <c r="A522" s="88" t="s">
        <v>1394</v>
      </c>
      <c r="B522" s="92"/>
      <c r="C522" s="93">
        <v>45856.622000000003</v>
      </c>
      <c r="D522" s="93"/>
      <c r="E522" s="47">
        <f t="shared" si="75"/>
        <v>3048.0057319843509</v>
      </c>
      <c r="F522" s="47">
        <f t="shared" si="81"/>
        <v>3048</v>
      </c>
      <c r="G522" s="47">
        <f t="shared" si="82"/>
        <v>3.157600003760308E-3</v>
      </c>
      <c r="I522" s="47">
        <f t="shared" si="80"/>
        <v>3.157600003760308E-3</v>
      </c>
      <c r="P522" s="47">
        <f t="shared" si="83"/>
        <v>0</v>
      </c>
      <c r="Q522" s="81">
        <f t="shared" si="77"/>
        <v>30838.122000000003</v>
      </c>
      <c r="R522" s="81"/>
      <c r="S522" s="47">
        <f t="shared" ref="S522:S585" si="84">MAX(G522:N522)</f>
        <v>3.157600003760308E-3</v>
      </c>
      <c r="T522" s="82"/>
      <c r="AE522" s="47" t="s">
        <v>1360</v>
      </c>
      <c r="AF522" s="47">
        <v>10</v>
      </c>
      <c r="AG522" s="47" t="s">
        <v>1386</v>
      </c>
      <c r="AJ522" s="47" t="s">
        <v>1328</v>
      </c>
    </row>
    <row r="523" spans="1:36" ht="12.95" customHeight="1" x14ac:dyDescent="0.2">
      <c r="A523" s="88" t="s">
        <v>1392</v>
      </c>
      <c r="B523" s="92"/>
      <c r="C523" s="93">
        <v>45870.394999999997</v>
      </c>
      <c r="D523" s="93"/>
      <c r="E523" s="47">
        <f t="shared" si="75"/>
        <v>3073.0078286533044</v>
      </c>
      <c r="F523" s="47">
        <f t="shared" si="81"/>
        <v>3073</v>
      </c>
      <c r="G523" s="47">
        <f t="shared" si="82"/>
        <v>4.3125999945914373E-3</v>
      </c>
      <c r="I523" s="47">
        <f t="shared" si="80"/>
        <v>4.3125999945914373E-3</v>
      </c>
      <c r="P523" s="47">
        <f t="shared" si="83"/>
        <v>0</v>
      </c>
      <c r="Q523" s="81">
        <f t="shared" si="77"/>
        <v>30851.894999999997</v>
      </c>
      <c r="R523" s="81"/>
      <c r="S523" s="47">
        <f t="shared" si="84"/>
        <v>4.3125999945914373E-3</v>
      </c>
      <c r="T523" s="82"/>
      <c r="AE523" s="47" t="s">
        <v>1360</v>
      </c>
      <c r="AF523" s="47">
        <v>7</v>
      </c>
      <c r="AG523" s="47" t="s">
        <v>1338</v>
      </c>
      <c r="AJ523" s="47" t="s">
        <v>1328</v>
      </c>
    </row>
    <row r="524" spans="1:36" ht="12.95" customHeight="1" x14ac:dyDescent="0.2">
      <c r="A524" s="88" t="s">
        <v>1392</v>
      </c>
      <c r="B524" s="92"/>
      <c r="C524" s="93">
        <v>45870.408000000003</v>
      </c>
      <c r="D524" s="93"/>
      <c r="E524" s="47">
        <f t="shared" si="75"/>
        <v>3073.0314275247815</v>
      </c>
      <c r="F524" s="47">
        <f t="shared" si="81"/>
        <v>3073</v>
      </c>
      <c r="G524" s="47">
        <f t="shared" si="82"/>
        <v>1.7312600000877865E-2</v>
      </c>
      <c r="I524" s="47">
        <f t="shared" si="80"/>
        <v>1.7312600000877865E-2</v>
      </c>
      <c r="P524" s="47">
        <f t="shared" si="83"/>
        <v>0</v>
      </c>
      <c r="Q524" s="81">
        <f t="shared" si="77"/>
        <v>30851.908000000003</v>
      </c>
      <c r="R524" s="81"/>
      <c r="S524" s="47">
        <f t="shared" si="84"/>
        <v>1.7312600000877865E-2</v>
      </c>
      <c r="T524" s="82"/>
      <c r="AE524" s="47" t="s">
        <v>1360</v>
      </c>
      <c r="AF524" s="47">
        <v>9</v>
      </c>
      <c r="AG524" s="47" t="s">
        <v>1341</v>
      </c>
      <c r="AJ524" s="47" t="s">
        <v>1328</v>
      </c>
    </row>
    <row r="525" spans="1:36" ht="12.95" customHeight="1" x14ac:dyDescent="0.2">
      <c r="A525" s="88" t="s">
        <v>1394</v>
      </c>
      <c r="B525" s="92"/>
      <c r="C525" s="93">
        <v>45892.428999999996</v>
      </c>
      <c r="D525" s="93"/>
      <c r="E525" s="47">
        <f t="shared" si="75"/>
        <v>3113.0061004897934</v>
      </c>
      <c r="F525" s="47">
        <f t="shared" si="81"/>
        <v>3113</v>
      </c>
      <c r="G525" s="47">
        <f t="shared" si="82"/>
        <v>3.3605999924475327E-3</v>
      </c>
      <c r="I525" s="47">
        <f t="shared" si="80"/>
        <v>3.3605999924475327E-3</v>
      </c>
      <c r="P525" s="47">
        <f t="shared" si="83"/>
        <v>0</v>
      </c>
      <c r="Q525" s="81">
        <f t="shared" si="77"/>
        <v>30873.928999999996</v>
      </c>
      <c r="R525" s="81"/>
      <c r="S525" s="47">
        <f t="shared" si="84"/>
        <v>3.3605999924475327E-3</v>
      </c>
      <c r="T525" s="82"/>
      <c r="AE525" s="47" t="s">
        <v>1360</v>
      </c>
      <c r="AF525" s="47">
        <v>9</v>
      </c>
      <c r="AG525" s="47" t="s">
        <v>1338</v>
      </c>
      <c r="AJ525" s="47" t="s">
        <v>1328</v>
      </c>
    </row>
    <row r="526" spans="1:36" ht="12.95" customHeight="1" x14ac:dyDescent="0.2">
      <c r="A526" s="88" t="s">
        <v>1394</v>
      </c>
      <c r="B526" s="92"/>
      <c r="C526" s="93">
        <v>45892.430999999997</v>
      </c>
      <c r="D526" s="93"/>
      <c r="E526" s="47">
        <f t="shared" si="75"/>
        <v>3113.0097310854044</v>
      </c>
      <c r="F526" s="47">
        <f t="shared" si="81"/>
        <v>3113</v>
      </c>
      <c r="G526" s="47">
        <f t="shared" si="82"/>
        <v>5.3605999928549863E-3</v>
      </c>
      <c r="I526" s="47">
        <f t="shared" si="80"/>
        <v>5.3605999928549863E-3</v>
      </c>
      <c r="P526" s="47">
        <f t="shared" si="83"/>
        <v>0</v>
      </c>
      <c r="Q526" s="81">
        <f t="shared" si="77"/>
        <v>30873.930999999997</v>
      </c>
      <c r="R526" s="81"/>
      <c r="S526" s="47">
        <f t="shared" si="84"/>
        <v>5.3605999928549863E-3</v>
      </c>
      <c r="T526" s="82"/>
      <c r="AE526" s="47" t="s">
        <v>1360</v>
      </c>
      <c r="AF526" s="47">
        <v>6</v>
      </c>
      <c r="AG526" s="47" t="s">
        <v>1391</v>
      </c>
      <c r="AJ526" s="47" t="s">
        <v>1328</v>
      </c>
    </row>
    <row r="527" spans="1:36" ht="12.95" customHeight="1" x14ac:dyDescent="0.2">
      <c r="A527" s="88" t="s">
        <v>1394</v>
      </c>
      <c r="B527" s="92"/>
      <c r="C527" s="93">
        <v>45892.432000000001</v>
      </c>
      <c r="D527" s="93"/>
      <c r="E527" s="47">
        <f t="shared" si="75"/>
        <v>3113.0115463832162</v>
      </c>
      <c r="F527" s="47">
        <f t="shared" si="81"/>
        <v>3113</v>
      </c>
      <c r="G527" s="47">
        <f t="shared" si="82"/>
        <v>6.360599996696692E-3</v>
      </c>
      <c r="I527" s="47">
        <f t="shared" si="80"/>
        <v>6.360599996696692E-3</v>
      </c>
      <c r="P527" s="47">
        <f t="shared" si="83"/>
        <v>0</v>
      </c>
      <c r="Q527" s="81">
        <f t="shared" si="77"/>
        <v>30873.932000000001</v>
      </c>
      <c r="R527" s="81"/>
      <c r="S527" s="47">
        <f t="shared" si="84"/>
        <v>6.360599996696692E-3</v>
      </c>
      <c r="T527" s="82"/>
      <c r="AE527" s="47" t="s">
        <v>1360</v>
      </c>
      <c r="AF527" s="47">
        <v>9</v>
      </c>
      <c r="AG527" s="47" t="s">
        <v>1341</v>
      </c>
      <c r="AJ527" s="47" t="s">
        <v>1328</v>
      </c>
    </row>
    <row r="528" spans="1:36" ht="12.95" customHeight="1" x14ac:dyDescent="0.2">
      <c r="A528" s="88" t="s">
        <v>1450</v>
      </c>
      <c r="B528" s="15"/>
      <c r="C528" s="93">
        <v>45895.741000000002</v>
      </c>
      <c r="D528" s="93"/>
      <c r="E528" s="47">
        <f t="shared" si="75"/>
        <v>3119.0183668201312</v>
      </c>
      <c r="F528" s="47">
        <v>3119</v>
      </c>
      <c r="G528" s="47">
        <f t="shared" si="82"/>
        <v>1.0117799996805843E-2</v>
      </c>
      <c r="I528" s="47">
        <f t="shared" si="80"/>
        <v>1.0117799996805843E-2</v>
      </c>
      <c r="P528" s="47">
        <f t="shared" si="83"/>
        <v>0</v>
      </c>
      <c r="Q528" s="81">
        <f t="shared" si="77"/>
        <v>30877.241000000002</v>
      </c>
      <c r="R528" s="81"/>
      <c r="S528" s="47">
        <f t="shared" si="84"/>
        <v>1.0117799996805843E-2</v>
      </c>
      <c r="T528" s="82"/>
    </row>
    <row r="529" spans="1:36" ht="12.95" customHeight="1" x14ac:dyDescent="0.2">
      <c r="A529" s="88" t="s">
        <v>1394</v>
      </c>
      <c r="B529" s="92"/>
      <c r="C529" s="93">
        <v>45899.580999999998</v>
      </c>
      <c r="D529" s="93"/>
      <c r="E529" s="47">
        <f t="shared" si="75"/>
        <v>3125.9891103915202</v>
      </c>
      <c r="F529" s="47">
        <f>ROUND(2*E529,0)/2</f>
        <v>3126</v>
      </c>
      <c r="G529" s="47">
        <f t="shared" si="82"/>
        <v>-5.9988000066368841E-3</v>
      </c>
      <c r="I529" s="47">
        <f t="shared" si="80"/>
        <v>-5.9988000066368841E-3</v>
      </c>
      <c r="P529" s="47">
        <f t="shared" si="83"/>
        <v>0</v>
      </c>
      <c r="Q529" s="81">
        <f t="shared" si="77"/>
        <v>30881.080999999998</v>
      </c>
      <c r="R529" s="81"/>
      <c r="S529" s="47">
        <f t="shared" si="84"/>
        <v>-5.9988000066368841E-3</v>
      </c>
      <c r="T529" s="82"/>
      <c r="AE529" s="47" t="s">
        <v>1360</v>
      </c>
      <c r="AF529" s="47">
        <v>6</v>
      </c>
      <c r="AG529" s="47" t="s">
        <v>1338</v>
      </c>
      <c r="AJ529" s="47" t="s">
        <v>1328</v>
      </c>
    </row>
    <row r="530" spans="1:36" ht="12.95" customHeight="1" x14ac:dyDescent="0.2">
      <c r="A530" s="88" t="s">
        <v>1450</v>
      </c>
      <c r="B530" s="15"/>
      <c r="C530" s="93">
        <v>45900.705000000002</v>
      </c>
      <c r="D530" s="93"/>
      <c r="E530" s="47">
        <f t="shared" si="75"/>
        <v>3128.0295051244034</v>
      </c>
      <c r="F530" s="47">
        <v>3128</v>
      </c>
      <c r="G530" s="47">
        <f t="shared" si="82"/>
        <v>1.6253599998890422E-2</v>
      </c>
      <c r="I530" s="47">
        <f t="shared" si="80"/>
        <v>1.6253599998890422E-2</v>
      </c>
      <c r="P530" s="47">
        <f t="shared" si="83"/>
        <v>0</v>
      </c>
      <c r="Q530" s="81">
        <f t="shared" si="77"/>
        <v>30882.205000000002</v>
      </c>
      <c r="R530" s="81"/>
      <c r="S530" s="47">
        <f t="shared" si="84"/>
        <v>1.6253599998890422E-2</v>
      </c>
      <c r="T530" s="82"/>
    </row>
    <row r="531" spans="1:36" ht="12.95" customHeight="1" x14ac:dyDescent="0.2">
      <c r="A531" s="88" t="s">
        <v>1394</v>
      </c>
      <c r="B531" s="92"/>
      <c r="C531" s="93">
        <v>45903.457000000002</v>
      </c>
      <c r="D531" s="93"/>
      <c r="E531" s="47">
        <f t="shared" si="75"/>
        <v>3133.0252046839041</v>
      </c>
      <c r="F531" s="47">
        <f>ROUND(2*E531,0)/2</f>
        <v>3133</v>
      </c>
      <c r="G531" s="47">
        <f t="shared" si="82"/>
        <v>1.3884599997254554E-2</v>
      </c>
      <c r="I531" s="47">
        <f t="shared" si="80"/>
        <v>1.3884599997254554E-2</v>
      </c>
      <c r="P531" s="47">
        <f t="shared" si="83"/>
        <v>0</v>
      </c>
      <c r="Q531" s="81">
        <f t="shared" si="77"/>
        <v>30884.957000000002</v>
      </c>
      <c r="R531" s="81"/>
      <c r="S531" s="47">
        <f t="shared" si="84"/>
        <v>1.3884599997254554E-2</v>
      </c>
      <c r="T531" s="82"/>
      <c r="AE531" s="47" t="s">
        <v>1360</v>
      </c>
      <c r="AF531" s="47">
        <v>6</v>
      </c>
      <c r="AG531" s="47" t="s">
        <v>1391</v>
      </c>
      <c r="AJ531" s="47" t="s">
        <v>1328</v>
      </c>
    </row>
    <row r="532" spans="1:36" ht="12.95" customHeight="1" x14ac:dyDescent="0.2">
      <c r="A532" s="88" t="s">
        <v>1450</v>
      </c>
      <c r="B532" s="15"/>
      <c r="C532" s="93">
        <v>45911.724000000002</v>
      </c>
      <c r="D532" s="93"/>
      <c r="E532" s="47">
        <f t="shared" si="75"/>
        <v>3148.0322716382589</v>
      </c>
      <c r="F532" s="47">
        <v>3148</v>
      </c>
      <c r="G532" s="47">
        <f t="shared" si="82"/>
        <v>1.7777599998225924E-2</v>
      </c>
      <c r="I532" s="47">
        <f t="shared" ref="I532:I563" si="85">G532</f>
        <v>1.7777599998225924E-2</v>
      </c>
      <c r="P532" s="47">
        <f t="shared" si="83"/>
        <v>0</v>
      </c>
      <c r="Q532" s="81">
        <f t="shared" si="77"/>
        <v>30893.224000000002</v>
      </c>
      <c r="R532" s="81"/>
      <c r="S532" s="47">
        <f t="shared" si="84"/>
        <v>1.7777599998225924E-2</v>
      </c>
      <c r="T532" s="82"/>
    </row>
    <row r="533" spans="1:36" ht="12.95" customHeight="1" x14ac:dyDescent="0.2">
      <c r="A533" s="88" t="s">
        <v>1394</v>
      </c>
      <c r="B533" s="92" t="s">
        <v>1476</v>
      </c>
      <c r="C533" s="93">
        <v>45913.639000000003</v>
      </c>
      <c r="D533" s="93"/>
      <c r="E533" s="47">
        <f t="shared" ref="E533:E596" si="86">(C533-C$7)/C$8</f>
        <v>3151.5085669349328</v>
      </c>
      <c r="F533" s="47">
        <f>ROUND(2*E533,0)/2</f>
        <v>3151.5</v>
      </c>
      <c r="G533" s="47">
        <f t="shared" si="82"/>
        <v>4.7192999991239049E-3</v>
      </c>
      <c r="I533" s="47">
        <f t="shared" si="85"/>
        <v>4.7192999991239049E-3</v>
      </c>
      <c r="P533" s="47">
        <f t="shared" si="83"/>
        <v>0</v>
      </c>
      <c r="Q533" s="81">
        <f t="shared" ref="Q533:Q596" si="87">C533-15018.5</f>
        <v>30895.139000000003</v>
      </c>
      <c r="R533" s="81"/>
      <c r="S533" s="47">
        <f t="shared" si="84"/>
        <v>4.7192999991239049E-3</v>
      </c>
      <c r="T533" s="82"/>
      <c r="AE533" s="47" t="s">
        <v>1361</v>
      </c>
      <c r="AF533" s="47">
        <v>10</v>
      </c>
      <c r="AG533" s="47" t="s">
        <v>1386</v>
      </c>
      <c r="AJ533" s="47" t="s">
        <v>1328</v>
      </c>
    </row>
    <row r="534" spans="1:36" ht="12.95" customHeight="1" x14ac:dyDescent="0.2">
      <c r="A534" s="88" t="s">
        <v>1394</v>
      </c>
      <c r="B534" s="92"/>
      <c r="C534" s="93">
        <v>45935.402999999998</v>
      </c>
      <c r="D534" s="93"/>
      <c r="E534" s="47">
        <f t="shared" si="86"/>
        <v>3191.0167083640504</v>
      </c>
      <c r="F534" s="47">
        <f>ROUND(2*E534,0)/2</f>
        <v>3191</v>
      </c>
      <c r="G534" s="47">
        <f t="shared" si="82"/>
        <v>9.2041999960201792E-3</v>
      </c>
      <c r="I534" s="47">
        <f t="shared" si="85"/>
        <v>9.2041999960201792E-3</v>
      </c>
      <c r="P534" s="47">
        <f t="shared" si="83"/>
        <v>0</v>
      </c>
      <c r="Q534" s="81">
        <f t="shared" si="87"/>
        <v>30916.902999999998</v>
      </c>
      <c r="R534" s="81"/>
      <c r="S534" s="47">
        <f t="shared" si="84"/>
        <v>9.2041999960201792E-3</v>
      </c>
      <c r="T534" s="82"/>
      <c r="AE534" s="47" t="s">
        <v>1360</v>
      </c>
      <c r="AF534" s="47">
        <v>7</v>
      </c>
      <c r="AG534" s="47" t="s">
        <v>1341</v>
      </c>
      <c r="AJ534" s="47" t="s">
        <v>1328</v>
      </c>
    </row>
    <row r="535" spans="1:36" ht="12.95" customHeight="1" x14ac:dyDescent="0.2">
      <c r="A535" s="88" t="s">
        <v>1450</v>
      </c>
      <c r="B535" s="15"/>
      <c r="C535" s="93">
        <v>45959.650999999998</v>
      </c>
      <c r="D535" s="93"/>
      <c r="E535" s="47">
        <f t="shared" si="86"/>
        <v>3235.0340495409218</v>
      </c>
      <c r="F535" s="47">
        <v>3235</v>
      </c>
      <c r="G535" s="47">
        <f t="shared" si="82"/>
        <v>1.8756999998004176E-2</v>
      </c>
      <c r="I535" s="47">
        <f t="shared" si="85"/>
        <v>1.8756999998004176E-2</v>
      </c>
      <c r="P535" s="47">
        <f t="shared" si="83"/>
        <v>0</v>
      </c>
      <c r="Q535" s="81">
        <f t="shared" si="87"/>
        <v>30941.150999999998</v>
      </c>
      <c r="R535" s="81"/>
      <c r="S535" s="47">
        <f t="shared" si="84"/>
        <v>1.8756999998004176E-2</v>
      </c>
      <c r="T535" s="82"/>
    </row>
    <row r="536" spans="1:36" ht="12.95" customHeight="1" x14ac:dyDescent="0.2">
      <c r="A536" s="88" t="s">
        <v>1395</v>
      </c>
      <c r="B536" s="92"/>
      <c r="C536" s="93">
        <v>45974.512000000002</v>
      </c>
      <c r="D536" s="93"/>
      <c r="E536" s="47">
        <f t="shared" si="86"/>
        <v>3262.01119022179</v>
      </c>
      <c r="F536" s="47">
        <f>ROUND(2*E536,0)/2</f>
        <v>3262</v>
      </c>
      <c r="G536" s="47">
        <f t="shared" si="82"/>
        <v>6.1644000015803613E-3</v>
      </c>
      <c r="I536" s="47">
        <f t="shared" si="85"/>
        <v>6.1644000015803613E-3</v>
      </c>
      <c r="P536" s="47">
        <f t="shared" si="83"/>
        <v>0</v>
      </c>
      <c r="Q536" s="81">
        <f t="shared" si="87"/>
        <v>30956.012000000002</v>
      </c>
      <c r="R536" s="81"/>
      <c r="S536" s="47">
        <f t="shared" si="84"/>
        <v>6.1644000015803613E-3</v>
      </c>
      <c r="T536" s="82"/>
      <c r="AE536" s="47" t="s">
        <v>1360</v>
      </c>
      <c r="AF536" s="47">
        <v>9</v>
      </c>
      <c r="AG536" s="47" t="s">
        <v>1391</v>
      </c>
      <c r="AJ536" s="47" t="s">
        <v>1328</v>
      </c>
    </row>
    <row r="537" spans="1:36" ht="12.95" customHeight="1" x14ac:dyDescent="0.2">
      <c r="A537" s="88" t="s">
        <v>1395</v>
      </c>
      <c r="B537" s="92"/>
      <c r="C537" s="93">
        <v>45988.281999999999</v>
      </c>
      <c r="D537" s="93"/>
      <c r="E537" s="47">
        <f t="shared" si="86"/>
        <v>3287.0078409973339</v>
      </c>
      <c r="F537" s="47">
        <f>ROUND(2*E537,0)/2</f>
        <v>3287</v>
      </c>
      <c r="G537" s="47">
        <f t="shared" si="82"/>
        <v>4.3193999954382889E-3</v>
      </c>
      <c r="I537" s="47">
        <f t="shared" si="85"/>
        <v>4.3193999954382889E-3</v>
      </c>
      <c r="P537" s="47">
        <f t="shared" si="83"/>
        <v>0</v>
      </c>
      <c r="Q537" s="81">
        <f t="shared" si="87"/>
        <v>30969.781999999999</v>
      </c>
      <c r="R537" s="81"/>
      <c r="S537" s="47">
        <f t="shared" si="84"/>
        <v>4.3193999954382889E-3</v>
      </c>
      <c r="T537" s="82"/>
      <c r="AE537" s="47" t="s">
        <v>1360</v>
      </c>
      <c r="AF537" s="47">
        <v>7</v>
      </c>
      <c r="AG537" s="47" t="s">
        <v>1338</v>
      </c>
      <c r="AJ537" s="47" t="s">
        <v>1328</v>
      </c>
    </row>
    <row r="538" spans="1:36" ht="12.95" customHeight="1" x14ac:dyDescent="0.2">
      <c r="A538" s="88" t="s">
        <v>1395</v>
      </c>
      <c r="B538" s="92"/>
      <c r="C538" s="93">
        <v>46005.364000000001</v>
      </c>
      <c r="D538" s="93"/>
      <c r="E538" s="47">
        <f t="shared" si="86"/>
        <v>3318.016758103216</v>
      </c>
      <c r="F538" s="47">
        <f>ROUND(2*E538,0)/2</f>
        <v>3318</v>
      </c>
      <c r="G538" s="47">
        <f t="shared" si="82"/>
        <v>9.2316000009304844E-3</v>
      </c>
      <c r="I538" s="47">
        <f t="shared" si="85"/>
        <v>9.2316000009304844E-3</v>
      </c>
      <c r="P538" s="47">
        <f t="shared" si="83"/>
        <v>0</v>
      </c>
      <c r="Q538" s="81">
        <f t="shared" si="87"/>
        <v>30986.864000000001</v>
      </c>
      <c r="R538" s="81"/>
      <c r="S538" s="47">
        <f t="shared" si="84"/>
        <v>9.2316000009304844E-3</v>
      </c>
      <c r="T538" s="82"/>
      <c r="AE538" s="47" t="s">
        <v>1360</v>
      </c>
      <c r="AF538" s="47">
        <v>15</v>
      </c>
      <c r="AG538" s="47" t="s">
        <v>1396</v>
      </c>
      <c r="AJ538" s="47" t="s">
        <v>1328</v>
      </c>
    </row>
    <row r="539" spans="1:36" ht="12.95" customHeight="1" x14ac:dyDescent="0.2">
      <c r="A539" s="88" t="s">
        <v>1395</v>
      </c>
      <c r="B539" s="92"/>
      <c r="C539" s="93">
        <v>46015.277999999998</v>
      </c>
      <c r="D539" s="93"/>
      <c r="E539" s="47">
        <f t="shared" si="86"/>
        <v>3336.0136205424842</v>
      </c>
      <c r="F539" s="47">
        <f>ROUND(2*E539,0)/2</f>
        <v>3336</v>
      </c>
      <c r="G539" s="47">
        <f t="shared" si="82"/>
        <v>7.50319999497151E-3</v>
      </c>
      <c r="I539" s="47">
        <f t="shared" si="85"/>
        <v>7.50319999497151E-3</v>
      </c>
      <c r="P539" s="47">
        <f t="shared" si="83"/>
        <v>0</v>
      </c>
      <c r="Q539" s="81">
        <f t="shared" si="87"/>
        <v>30996.777999999998</v>
      </c>
      <c r="R539" s="81"/>
      <c r="S539" s="47">
        <f t="shared" si="84"/>
        <v>7.50319999497151E-3</v>
      </c>
      <c r="T539" s="82"/>
      <c r="AE539" s="47" t="s">
        <v>1360</v>
      </c>
      <c r="AF539" s="47">
        <v>21</v>
      </c>
      <c r="AG539" s="47" t="s">
        <v>1396</v>
      </c>
      <c r="AJ539" s="47" t="s">
        <v>1328</v>
      </c>
    </row>
    <row r="540" spans="1:36" ht="12.95" customHeight="1" x14ac:dyDescent="0.2">
      <c r="A540" s="88" t="s">
        <v>1450</v>
      </c>
      <c r="B540" s="15"/>
      <c r="C540" s="93">
        <v>46024.644</v>
      </c>
      <c r="D540" s="93"/>
      <c r="E540" s="47">
        <f t="shared" si="86"/>
        <v>3353.0156997845934</v>
      </c>
      <c r="F540" s="47">
        <v>3353</v>
      </c>
      <c r="G540" s="47">
        <f t="shared" si="82"/>
        <v>8.6486000000149943E-3</v>
      </c>
      <c r="I540" s="47">
        <f t="shared" si="85"/>
        <v>8.6486000000149943E-3</v>
      </c>
      <c r="P540" s="47">
        <f t="shared" si="83"/>
        <v>0</v>
      </c>
      <c r="Q540" s="81">
        <f t="shared" si="87"/>
        <v>31006.144</v>
      </c>
      <c r="R540" s="81"/>
      <c r="S540" s="47">
        <f t="shared" si="84"/>
        <v>8.6486000000149943E-3</v>
      </c>
      <c r="T540" s="82"/>
    </row>
    <row r="541" spans="1:36" ht="12.95" customHeight="1" x14ac:dyDescent="0.2">
      <c r="A541" s="88" t="s">
        <v>1450</v>
      </c>
      <c r="B541" s="15"/>
      <c r="C541" s="93">
        <v>46029.607000000004</v>
      </c>
      <c r="D541" s="93"/>
      <c r="E541" s="47">
        <f t="shared" si="86"/>
        <v>3362.0250227910665</v>
      </c>
      <c r="F541" s="47">
        <v>3362</v>
      </c>
      <c r="G541" s="47">
        <f t="shared" si="82"/>
        <v>1.3784399998257868E-2</v>
      </c>
      <c r="I541" s="47">
        <f t="shared" si="85"/>
        <v>1.3784399998257868E-2</v>
      </c>
      <c r="P541" s="47">
        <f t="shared" si="83"/>
        <v>0</v>
      </c>
      <c r="Q541" s="81">
        <f t="shared" si="87"/>
        <v>31011.107000000004</v>
      </c>
      <c r="R541" s="81"/>
      <c r="S541" s="47">
        <f t="shared" si="84"/>
        <v>1.3784399998257868E-2</v>
      </c>
      <c r="T541" s="82"/>
    </row>
    <row r="542" spans="1:36" ht="12.95" customHeight="1" x14ac:dyDescent="0.2">
      <c r="A542" s="88" t="s">
        <v>1397</v>
      </c>
      <c r="B542" s="92"/>
      <c r="C542" s="93">
        <v>46036.214</v>
      </c>
      <c r="D542" s="93"/>
      <c r="E542" s="47">
        <f t="shared" si="86"/>
        <v>3374.0186953890307</v>
      </c>
      <c r="F542" s="47">
        <f>ROUND(2*E542,0)/2</f>
        <v>3374</v>
      </c>
      <c r="G542" s="47">
        <f t="shared" si="82"/>
        <v>1.0298799999873154E-2</v>
      </c>
      <c r="I542" s="47">
        <f t="shared" si="85"/>
        <v>1.0298799999873154E-2</v>
      </c>
      <c r="P542" s="47">
        <f t="shared" si="83"/>
        <v>0</v>
      </c>
      <c r="Q542" s="81">
        <f t="shared" si="87"/>
        <v>31017.714</v>
      </c>
      <c r="R542" s="81"/>
      <c r="S542" s="47">
        <f t="shared" si="84"/>
        <v>1.0298799999873154E-2</v>
      </c>
      <c r="T542" s="82"/>
      <c r="AE542" s="47" t="s">
        <v>1360</v>
      </c>
      <c r="AF542" s="47">
        <v>9</v>
      </c>
      <c r="AG542" s="47" t="s">
        <v>1396</v>
      </c>
      <c r="AJ542" s="47" t="s">
        <v>1328</v>
      </c>
    </row>
    <row r="543" spans="1:36" ht="12.95" customHeight="1" x14ac:dyDescent="0.2">
      <c r="A543" s="88" t="s">
        <v>1375</v>
      </c>
      <c r="B543" s="92"/>
      <c r="C543" s="93">
        <v>46091.298999999999</v>
      </c>
      <c r="D543" s="93"/>
      <c r="E543" s="47">
        <f t="shared" si="86"/>
        <v>3474.0143749802533</v>
      </c>
      <c r="F543" s="47">
        <f>ROUND(2*E543,0)/2</f>
        <v>3474</v>
      </c>
      <c r="G543" s="47">
        <f t="shared" si="82"/>
        <v>7.9187999945133924E-3</v>
      </c>
      <c r="I543" s="47">
        <f t="shared" si="85"/>
        <v>7.9187999945133924E-3</v>
      </c>
      <c r="P543" s="47">
        <f t="shared" si="83"/>
        <v>0</v>
      </c>
      <c r="Q543" s="81">
        <f t="shared" si="87"/>
        <v>31072.798999999999</v>
      </c>
      <c r="R543" s="81"/>
      <c r="S543" s="47">
        <f t="shared" si="84"/>
        <v>7.9187999945133924E-3</v>
      </c>
      <c r="T543" s="82"/>
      <c r="AE543" s="47" t="s">
        <v>1360</v>
      </c>
      <c r="AJ543" s="47" t="s">
        <v>1369</v>
      </c>
    </row>
    <row r="544" spans="1:36" ht="12.95" customHeight="1" x14ac:dyDescent="0.2">
      <c r="A544" s="88" t="s">
        <v>1450</v>
      </c>
      <c r="B544" s="15"/>
      <c r="C544" s="93">
        <v>46150.784</v>
      </c>
      <c r="D544" s="93"/>
      <c r="E544" s="47">
        <f t="shared" si="86"/>
        <v>3581.9973649137019</v>
      </c>
      <c r="F544" s="47">
        <v>3582</v>
      </c>
      <c r="G544" s="47">
        <f t="shared" si="82"/>
        <v>-1.45160000101896E-3</v>
      </c>
      <c r="I544" s="47">
        <f t="shared" si="85"/>
        <v>-1.45160000101896E-3</v>
      </c>
      <c r="P544" s="47">
        <f t="shared" si="83"/>
        <v>0</v>
      </c>
      <c r="Q544" s="81">
        <f t="shared" si="87"/>
        <v>31132.284</v>
      </c>
      <c r="R544" s="81"/>
      <c r="S544" s="47">
        <f t="shared" si="84"/>
        <v>-1.45160000101896E-3</v>
      </c>
      <c r="T544" s="82"/>
    </row>
    <row r="545" spans="1:36" ht="12.95" customHeight="1" x14ac:dyDescent="0.2">
      <c r="A545" s="88" t="s">
        <v>1398</v>
      </c>
      <c r="B545" s="92"/>
      <c r="C545" s="93">
        <v>46174.485000000001</v>
      </c>
      <c r="D545" s="93"/>
      <c r="E545" s="47">
        <f t="shared" si="86"/>
        <v>3625.0217381912125</v>
      </c>
      <c r="F545" s="47">
        <f>ROUND(2*E545,0)/2</f>
        <v>3625</v>
      </c>
      <c r="G545" s="47">
        <f t="shared" si="82"/>
        <v>1.1975000001257285E-2</v>
      </c>
      <c r="I545" s="47">
        <f t="shared" si="85"/>
        <v>1.1975000001257285E-2</v>
      </c>
      <c r="P545" s="47">
        <f t="shared" si="83"/>
        <v>0</v>
      </c>
      <c r="Q545" s="81">
        <f t="shared" si="87"/>
        <v>31155.985000000001</v>
      </c>
      <c r="R545" s="81"/>
      <c r="S545" s="47">
        <f t="shared" si="84"/>
        <v>1.1975000001257285E-2</v>
      </c>
      <c r="T545" s="82"/>
      <c r="AE545" s="47" t="s">
        <v>1360</v>
      </c>
      <c r="AF545" s="47">
        <v>11</v>
      </c>
      <c r="AG545" s="47" t="s">
        <v>1396</v>
      </c>
      <c r="AJ545" s="47" t="s">
        <v>1328</v>
      </c>
    </row>
    <row r="546" spans="1:36" ht="12.95" customHeight="1" x14ac:dyDescent="0.2">
      <c r="A546" s="88" t="s">
        <v>1450</v>
      </c>
      <c r="B546" s="15"/>
      <c r="C546" s="93">
        <v>46176.69</v>
      </c>
      <c r="D546" s="93"/>
      <c r="E546" s="47">
        <f t="shared" si="86"/>
        <v>3629.0244698513529</v>
      </c>
      <c r="F546" s="47">
        <v>3629</v>
      </c>
      <c r="G546" s="47">
        <f t="shared" si="82"/>
        <v>1.3479799999913666E-2</v>
      </c>
      <c r="I546" s="47">
        <f t="shared" si="85"/>
        <v>1.3479799999913666E-2</v>
      </c>
      <c r="P546" s="47">
        <f t="shared" si="83"/>
        <v>0</v>
      </c>
      <c r="Q546" s="81">
        <f t="shared" si="87"/>
        <v>31158.190000000002</v>
      </c>
      <c r="R546" s="81"/>
      <c r="S546" s="47">
        <f t="shared" si="84"/>
        <v>1.3479799999913666E-2</v>
      </c>
      <c r="T546" s="82"/>
    </row>
    <row r="547" spans="1:36" ht="12.95" customHeight="1" x14ac:dyDescent="0.2">
      <c r="A547" s="88" t="s">
        <v>1450</v>
      </c>
      <c r="B547" s="15"/>
      <c r="C547" s="93">
        <v>46203.678</v>
      </c>
      <c r="D547" s="93"/>
      <c r="E547" s="47">
        <f t="shared" si="86"/>
        <v>3678.0157270140598</v>
      </c>
      <c r="F547" s="47">
        <v>3678</v>
      </c>
      <c r="G547" s="47">
        <f t="shared" si="82"/>
        <v>8.663599997817073E-3</v>
      </c>
      <c r="I547" s="47">
        <f t="shared" si="85"/>
        <v>8.663599997817073E-3</v>
      </c>
      <c r="P547" s="47">
        <f t="shared" si="83"/>
        <v>0</v>
      </c>
      <c r="Q547" s="81">
        <f t="shared" si="87"/>
        <v>31185.178</v>
      </c>
      <c r="R547" s="81"/>
      <c r="S547" s="47">
        <f t="shared" si="84"/>
        <v>8.663599997817073E-3</v>
      </c>
      <c r="T547" s="82"/>
    </row>
    <row r="548" spans="1:36" ht="12.95" customHeight="1" x14ac:dyDescent="0.2">
      <c r="A548" s="88" t="s">
        <v>1393</v>
      </c>
      <c r="B548" s="92"/>
      <c r="C548" s="93">
        <v>46217.451000000001</v>
      </c>
      <c r="D548" s="93"/>
      <c r="E548" s="47">
        <f t="shared" si="86"/>
        <v>3703.0178236830266</v>
      </c>
      <c r="F548" s="47">
        <f>ROUND(2*E548,0)/2</f>
        <v>3703</v>
      </c>
      <c r="G548" s="47">
        <f t="shared" si="82"/>
        <v>9.8185999959241599E-3</v>
      </c>
      <c r="I548" s="47">
        <f t="shared" si="85"/>
        <v>9.8185999959241599E-3</v>
      </c>
      <c r="P548" s="47">
        <f t="shared" si="83"/>
        <v>0</v>
      </c>
      <c r="Q548" s="81">
        <f t="shared" si="87"/>
        <v>31198.951000000001</v>
      </c>
      <c r="R548" s="81"/>
      <c r="S548" s="47">
        <f t="shared" si="84"/>
        <v>9.8185999959241599E-3</v>
      </c>
      <c r="T548" s="82"/>
      <c r="AE548" s="47" t="s">
        <v>1360</v>
      </c>
      <c r="AJ548" s="47" t="s">
        <v>1369</v>
      </c>
    </row>
    <row r="549" spans="1:36" ht="12.95" customHeight="1" x14ac:dyDescent="0.2">
      <c r="A549" s="88" t="s">
        <v>1450</v>
      </c>
      <c r="B549" s="15"/>
      <c r="C549" s="93">
        <v>46225.712</v>
      </c>
      <c r="D549" s="93"/>
      <c r="E549" s="47">
        <f t="shared" si="86"/>
        <v>3718.0139988505489</v>
      </c>
      <c r="F549" s="47">
        <v>3718</v>
      </c>
      <c r="G549" s="47">
        <f t="shared" si="82"/>
        <v>7.7115999956731685E-3</v>
      </c>
      <c r="I549" s="47">
        <f t="shared" si="85"/>
        <v>7.7115999956731685E-3</v>
      </c>
      <c r="P549" s="47">
        <f t="shared" si="83"/>
        <v>0</v>
      </c>
      <c r="Q549" s="81">
        <f t="shared" si="87"/>
        <v>31207.212</v>
      </c>
      <c r="R549" s="81"/>
      <c r="S549" s="47">
        <f t="shared" si="84"/>
        <v>7.7115999956731685E-3</v>
      </c>
      <c r="T549" s="82"/>
    </row>
    <row r="550" spans="1:36" ht="12.95" customHeight="1" x14ac:dyDescent="0.2">
      <c r="A550" s="88" t="s">
        <v>1399</v>
      </c>
      <c r="B550" s="92"/>
      <c r="C550" s="93">
        <v>46228.468000000001</v>
      </c>
      <c r="D550" s="93"/>
      <c r="E550" s="47">
        <f t="shared" si="86"/>
        <v>3723.0169596012711</v>
      </c>
      <c r="F550" s="47">
        <f>ROUND(2*E550,0)/2</f>
        <v>3723</v>
      </c>
      <c r="G550" s="47">
        <f t="shared" si="82"/>
        <v>9.3426000021281652E-3</v>
      </c>
      <c r="I550" s="47">
        <f t="shared" si="85"/>
        <v>9.3426000021281652E-3</v>
      </c>
      <c r="P550" s="47">
        <f t="shared" si="83"/>
        <v>0</v>
      </c>
      <c r="Q550" s="81">
        <f t="shared" si="87"/>
        <v>31209.968000000001</v>
      </c>
      <c r="R550" s="81"/>
      <c r="S550" s="47">
        <f t="shared" si="84"/>
        <v>9.3426000021281652E-3</v>
      </c>
      <c r="T550" s="82"/>
      <c r="AE550" s="47" t="s">
        <v>1360</v>
      </c>
      <c r="AF550" s="47">
        <v>9</v>
      </c>
      <c r="AG550" s="47" t="s">
        <v>1396</v>
      </c>
      <c r="AJ550" s="47" t="s">
        <v>1328</v>
      </c>
    </row>
    <row r="551" spans="1:36" ht="12.95" customHeight="1" x14ac:dyDescent="0.2">
      <c r="A551" s="88" t="s">
        <v>1450</v>
      </c>
      <c r="B551" s="15"/>
      <c r="C551" s="93">
        <v>46246.65</v>
      </c>
      <c r="D551" s="93"/>
      <c r="E551" s="47">
        <f t="shared" si="86"/>
        <v>3756.0227042927063</v>
      </c>
      <c r="F551" s="47">
        <v>3756</v>
      </c>
      <c r="G551" s="47">
        <f t="shared" si="82"/>
        <v>1.2507200000982266E-2</v>
      </c>
      <c r="I551" s="47">
        <f t="shared" si="85"/>
        <v>1.2507200000982266E-2</v>
      </c>
      <c r="P551" s="47">
        <f t="shared" si="83"/>
        <v>0</v>
      </c>
      <c r="Q551" s="81">
        <f t="shared" si="87"/>
        <v>31228.15</v>
      </c>
      <c r="R551" s="81"/>
      <c r="S551" s="47">
        <f t="shared" si="84"/>
        <v>1.2507200000982266E-2</v>
      </c>
      <c r="T551" s="82"/>
    </row>
    <row r="552" spans="1:36" ht="12.95" customHeight="1" x14ac:dyDescent="0.2">
      <c r="A552" s="88" t="s">
        <v>1399</v>
      </c>
      <c r="B552" s="92"/>
      <c r="C552" s="93">
        <v>46249.402999999998</v>
      </c>
      <c r="D552" s="93"/>
      <c r="E552" s="47">
        <f t="shared" si="86"/>
        <v>3761.0202191500057</v>
      </c>
      <c r="F552" s="47">
        <f t="shared" ref="F552:F561" si="88">ROUND(2*E552,0)/2</f>
        <v>3761</v>
      </c>
      <c r="G552" s="47">
        <f t="shared" si="82"/>
        <v>1.1138199995912146E-2</v>
      </c>
      <c r="I552" s="47">
        <f t="shared" si="85"/>
        <v>1.1138199995912146E-2</v>
      </c>
      <c r="P552" s="47">
        <f t="shared" si="83"/>
        <v>0</v>
      </c>
      <c r="Q552" s="81">
        <f t="shared" si="87"/>
        <v>31230.902999999998</v>
      </c>
      <c r="R552" s="81"/>
      <c r="S552" s="47">
        <f t="shared" si="84"/>
        <v>1.1138199995912146E-2</v>
      </c>
      <c r="T552" s="82"/>
      <c r="AE552" s="47" t="s">
        <v>1360</v>
      </c>
      <c r="AF552" s="47">
        <v>7</v>
      </c>
      <c r="AG552" s="47" t="s">
        <v>1338</v>
      </c>
      <c r="AJ552" s="47" t="s">
        <v>1328</v>
      </c>
    </row>
    <row r="553" spans="1:36" ht="12.95" customHeight="1" x14ac:dyDescent="0.2">
      <c r="A553" s="88" t="s">
        <v>1399</v>
      </c>
      <c r="B553" s="92"/>
      <c r="C553" s="93">
        <v>46260.41</v>
      </c>
      <c r="D553" s="93"/>
      <c r="E553" s="47">
        <f t="shared" si="86"/>
        <v>3781.0012020902091</v>
      </c>
      <c r="F553" s="47">
        <f t="shared" si="88"/>
        <v>3781</v>
      </c>
      <c r="G553" s="47">
        <f t="shared" si="82"/>
        <v>6.6220000007888302E-4</v>
      </c>
      <c r="I553" s="47">
        <f t="shared" si="85"/>
        <v>6.6220000007888302E-4</v>
      </c>
      <c r="P553" s="47">
        <f t="shared" si="83"/>
        <v>0</v>
      </c>
      <c r="Q553" s="81">
        <f t="shared" si="87"/>
        <v>31241.910000000003</v>
      </c>
      <c r="R553" s="81"/>
      <c r="S553" s="47">
        <f t="shared" si="84"/>
        <v>6.6220000007888302E-4</v>
      </c>
      <c r="T553" s="82"/>
      <c r="AE553" s="47" t="s">
        <v>1360</v>
      </c>
      <c r="AF553" s="47">
        <v>6</v>
      </c>
      <c r="AG553" s="47" t="s">
        <v>1338</v>
      </c>
      <c r="AJ553" s="47" t="s">
        <v>1328</v>
      </c>
    </row>
    <row r="554" spans="1:36" ht="12.95" customHeight="1" x14ac:dyDescent="0.2">
      <c r="A554" s="88" t="s">
        <v>1393</v>
      </c>
      <c r="B554" s="92"/>
      <c r="C554" s="93">
        <v>46266.468000000001</v>
      </c>
      <c r="D554" s="93"/>
      <c r="E554" s="47">
        <f t="shared" si="86"/>
        <v>3791.9982761932019</v>
      </c>
      <c r="F554" s="47">
        <f t="shared" si="88"/>
        <v>3792</v>
      </c>
      <c r="G554" s="47">
        <f t="shared" si="82"/>
        <v>-9.4959999842103571E-4</v>
      </c>
      <c r="I554" s="47">
        <f t="shared" si="85"/>
        <v>-9.4959999842103571E-4</v>
      </c>
      <c r="P554" s="47">
        <f t="shared" si="83"/>
        <v>0</v>
      </c>
      <c r="Q554" s="81">
        <f t="shared" si="87"/>
        <v>31247.968000000001</v>
      </c>
      <c r="R554" s="81"/>
      <c r="S554" s="47">
        <f t="shared" si="84"/>
        <v>-9.4959999842103571E-4</v>
      </c>
      <c r="T554" s="82"/>
      <c r="AE554" s="47" t="s">
        <v>1360</v>
      </c>
      <c r="AJ554" s="47" t="s">
        <v>1369</v>
      </c>
    </row>
    <row r="555" spans="1:36" ht="12.95" customHeight="1" x14ac:dyDescent="0.2">
      <c r="A555" s="88" t="s">
        <v>1393</v>
      </c>
      <c r="B555" s="92"/>
      <c r="C555" s="93">
        <v>46266.472999999998</v>
      </c>
      <c r="D555" s="93"/>
      <c r="E555" s="47">
        <f t="shared" si="86"/>
        <v>3792.0073526822225</v>
      </c>
      <c r="F555" s="47">
        <f t="shared" si="88"/>
        <v>3792</v>
      </c>
      <c r="G555" s="47">
        <f t="shared" si="82"/>
        <v>4.0503999989596196E-3</v>
      </c>
      <c r="I555" s="47">
        <f t="shared" si="85"/>
        <v>4.0503999989596196E-3</v>
      </c>
      <c r="P555" s="47">
        <f t="shared" si="83"/>
        <v>0</v>
      </c>
      <c r="Q555" s="81">
        <f t="shared" si="87"/>
        <v>31247.972999999998</v>
      </c>
      <c r="R555" s="81"/>
      <c r="S555" s="47">
        <f t="shared" si="84"/>
        <v>4.0503999989596196E-3</v>
      </c>
      <c r="T555" s="82"/>
      <c r="AE555" s="47" t="s">
        <v>1360</v>
      </c>
      <c r="AJ555" s="47" t="s">
        <v>1369</v>
      </c>
    </row>
    <row r="556" spans="1:36" ht="12.95" customHeight="1" x14ac:dyDescent="0.2">
      <c r="A556" s="88" t="s">
        <v>1393</v>
      </c>
      <c r="B556" s="92"/>
      <c r="C556" s="93">
        <v>46266.481</v>
      </c>
      <c r="D556" s="93"/>
      <c r="E556" s="47">
        <f t="shared" si="86"/>
        <v>3792.0218750646659</v>
      </c>
      <c r="F556" s="47">
        <f t="shared" si="88"/>
        <v>3792</v>
      </c>
      <c r="G556" s="47">
        <f t="shared" si="82"/>
        <v>1.2050400000589434E-2</v>
      </c>
      <c r="I556" s="47">
        <f t="shared" si="85"/>
        <v>1.2050400000589434E-2</v>
      </c>
      <c r="P556" s="47">
        <f t="shared" si="83"/>
        <v>0</v>
      </c>
      <c r="Q556" s="81">
        <f t="shared" si="87"/>
        <v>31247.981</v>
      </c>
      <c r="R556" s="81"/>
      <c r="S556" s="47">
        <f t="shared" si="84"/>
        <v>1.2050400000589434E-2</v>
      </c>
      <c r="T556" s="82"/>
      <c r="AE556" s="47" t="s">
        <v>1360</v>
      </c>
      <c r="AJ556" s="47" t="s">
        <v>1369</v>
      </c>
    </row>
    <row r="557" spans="1:36" ht="12.95" customHeight="1" x14ac:dyDescent="0.2">
      <c r="A557" s="88" t="s">
        <v>1393</v>
      </c>
      <c r="B557" s="92"/>
      <c r="C557" s="93">
        <v>46266.483</v>
      </c>
      <c r="D557" s="93"/>
      <c r="E557" s="47">
        <f t="shared" si="86"/>
        <v>3792.0255056602764</v>
      </c>
      <c r="F557" s="47">
        <f t="shared" si="88"/>
        <v>3792</v>
      </c>
      <c r="G557" s="47">
        <f t="shared" si="82"/>
        <v>1.4050400000996888E-2</v>
      </c>
      <c r="I557" s="47">
        <f t="shared" si="85"/>
        <v>1.4050400000996888E-2</v>
      </c>
      <c r="P557" s="47">
        <f t="shared" si="83"/>
        <v>0</v>
      </c>
      <c r="Q557" s="81">
        <f t="shared" si="87"/>
        <v>31247.983</v>
      </c>
      <c r="R557" s="81"/>
      <c r="S557" s="47">
        <f t="shared" si="84"/>
        <v>1.4050400000996888E-2</v>
      </c>
      <c r="T557" s="82"/>
      <c r="AE557" s="47" t="s">
        <v>1360</v>
      </c>
      <c r="AJ557" s="47" t="s">
        <v>1369</v>
      </c>
    </row>
    <row r="558" spans="1:36" ht="12.95" customHeight="1" x14ac:dyDescent="0.2">
      <c r="A558" s="88" t="s">
        <v>1400</v>
      </c>
      <c r="B558" s="92"/>
      <c r="C558" s="93">
        <v>46271.428</v>
      </c>
      <c r="D558" s="93"/>
      <c r="E558" s="47">
        <f t="shared" si="86"/>
        <v>3801.0021533062522</v>
      </c>
      <c r="F558" s="47">
        <f t="shared" si="88"/>
        <v>3801</v>
      </c>
      <c r="G558" s="47">
        <f t="shared" si="82"/>
        <v>1.1861999955726787E-3</v>
      </c>
      <c r="I558" s="47">
        <f t="shared" si="85"/>
        <v>1.1861999955726787E-3</v>
      </c>
      <c r="P558" s="47">
        <f t="shared" si="83"/>
        <v>0</v>
      </c>
      <c r="Q558" s="81">
        <f t="shared" si="87"/>
        <v>31252.928</v>
      </c>
      <c r="R558" s="81"/>
      <c r="S558" s="47">
        <f t="shared" si="84"/>
        <v>1.1861999955726787E-3</v>
      </c>
      <c r="T558" s="82"/>
      <c r="AF558" s="47">
        <v>14</v>
      </c>
      <c r="AG558" s="47" t="s">
        <v>1396</v>
      </c>
      <c r="AJ558" s="47" t="s">
        <v>1328</v>
      </c>
    </row>
    <row r="559" spans="1:36" ht="12.95" customHeight="1" x14ac:dyDescent="0.2">
      <c r="A559" s="88" t="s">
        <v>1401</v>
      </c>
      <c r="B559" s="92"/>
      <c r="C559" s="93">
        <v>46271.428999999996</v>
      </c>
      <c r="D559" s="93"/>
      <c r="E559" s="47">
        <f t="shared" si="86"/>
        <v>3801.0039686040514</v>
      </c>
      <c r="F559" s="47">
        <f t="shared" si="88"/>
        <v>3801</v>
      </c>
      <c r="G559" s="47">
        <f t="shared" si="82"/>
        <v>2.1861999921384268E-3</v>
      </c>
      <c r="I559" s="47">
        <f t="shared" si="85"/>
        <v>2.1861999921384268E-3</v>
      </c>
      <c r="P559" s="47">
        <f t="shared" si="83"/>
        <v>0</v>
      </c>
      <c r="Q559" s="81">
        <f t="shared" si="87"/>
        <v>31252.928999999996</v>
      </c>
      <c r="R559" s="81"/>
      <c r="S559" s="47">
        <f t="shared" si="84"/>
        <v>2.1861999921384268E-3</v>
      </c>
      <c r="T559" s="82"/>
      <c r="AE559" s="47" t="s">
        <v>1360</v>
      </c>
      <c r="AJ559" s="47" t="s">
        <v>1369</v>
      </c>
    </row>
    <row r="560" spans="1:36" ht="12.95" customHeight="1" x14ac:dyDescent="0.2">
      <c r="A560" s="88" t="s">
        <v>1399</v>
      </c>
      <c r="B560" s="92"/>
      <c r="C560" s="93">
        <v>46271.442000000003</v>
      </c>
      <c r="D560" s="93"/>
      <c r="E560" s="47">
        <f t="shared" si="86"/>
        <v>3801.027567475528</v>
      </c>
      <c r="F560" s="47">
        <f t="shared" si="88"/>
        <v>3801</v>
      </c>
      <c r="G560" s="47">
        <f t="shared" si="82"/>
        <v>1.5186199998424854E-2</v>
      </c>
      <c r="I560" s="47">
        <f t="shared" si="85"/>
        <v>1.5186199998424854E-2</v>
      </c>
      <c r="P560" s="47">
        <f t="shared" si="83"/>
        <v>0</v>
      </c>
      <c r="Q560" s="81">
        <f t="shared" si="87"/>
        <v>31252.942000000003</v>
      </c>
      <c r="R560" s="81"/>
      <c r="S560" s="47">
        <f t="shared" si="84"/>
        <v>1.5186199998424854E-2</v>
      </c>
      <c r="T560" s="82"/>
      <c r="AE560" s="47" t="s">
        <v>1360</v>
      </c>
      <c r="AF560" s="47">
        <v>11</v>
      </c>
      <c r="AG560" s="47" t="s">
        <v>1341</v>
      </c>
      <c r="AJ560" s="47" t="s">
        <v>1328</v>
      </c>
    </row>
    <row r="561" spans="1:36" ht="12.95" customHeight="1" x14ac:dyDescent="0.2">
      <c r="A561" s="88" t="s">
        <v>1399</v>
      </c>
      <c r="B561" s="92"/>
      <c r="C561" s="93">
        <v>46271.444000000003</v>
      </c>
      <c r="D561" s="93"/>
      <c r="E561" s="47">
        <f t="shared" si="86"/>
        <v>3801.031198071139</v>
      </c>
      <c r="F561" s="47">
        <f t="shared" si="88"/>
        <v>3801</v>
      </c>
      <c r="G561" s="47">
        <f t="shared" si="82"/>
        <v>1.7186199998832308E-2</v>
      </c>
      <c r="I561" s="47">
        <f t="shared" si="85"/>
        <v>1.7186199998832308E-2</v>
      </c>
      <c r="P561" s="47">
        <f t="shared" si="83"/>
        <v>0</v>
      </c>
      <c r="Q561" s="81">
        <f t="shared" si="87"/>
        <v>31252.944000000003</v>
      </c>
      <c r="R561" s="81"/>
      <c r="S561" s="47">
        <f t="shared" si="84"/>
        <v>1.7186199998832308E-2</v>
      </c>
      <c r="T561" s="82"/>
      <c r="AE561" s="47" t="s">
        <v>1360</v>
      </c>
      <c r="AF561" s="47">
        <v>6</v>
      </c>
      <c r="AG561" s="47" t="s">
        <v>1391</v>
      </c>
      <c r="AJ561" s="47" t="s">
        <v>1328</v>
      </c>
    </row>
    <row r="562" spans="1:36" ht="12.95" customHeight="1" x14ac:dyDescent="0.2">
      <c r="A562" s="88" t="s">
        <v>1450</v>
      </c>
      <c r="B562" s="15"/>
      <c r="C562" s="93">
        <v>46273.642</v>
      </c>
      <c r="D562" s="93"/>
      <c r="E562" s="47">
        <f t="shared" si="86"/>
        <v>3805.0212226466347</v>
      </c>
      <c r="F562" s="47">
        <v>3805</v>
      </c>
      <c r="G562" s="47">
        <f t="shared" si="82"/>
        <v>1.169099999970058E-2</v>
      </c>
      <c r="I562" s="47">
        <f t="shared" si="85"/>
        <v>1.169099999970058E-2</v>
      </c>
      <c r="P562" s="47">
        <f t="shared" si="83"/>
        <v>0</v>
      </c>
      <c r="Q562" s="81">
        <f t="shared" si="87"/>
        <v>31255.142</v>
      </c>
      <c r="R562" s="81"/>
      <c r="S562" s="47">
        <f t="shared" si="84"/>
        <v>1.169099999970058E-2</v>
      </c>
      <c r="T562" s="82"/>
    </row>
    <row r="563" spans="1:36" ht="12.95" customHeight="1" x14ac:dyDescent="0.2">
      <c r="A563" s="88" t="s">
        <v>1400</v>
      </c>
      <c r="B563" s="92"/>
      <c r="C563" s="93">
        <v>46298.432999999997</v>
      </c>
      <c r="D563" s="93"/>
      <c r="E563" s="47">
        <f t="shared" si="86"/>
        <v>3850.0242705316446</v>
      </c>
      <c r="F563" s="47">
        <f t="shared" ref="F563:F573" si="89">ROUND(2*E563,0)/2</f>
        <v>3850</v>
      </c>
      <c r="G563" s="47">
        <f t="shared" si="82"/>
        <v>1.3369999993301462E-2</v>
      </c>
      <c r="I563" s="47">
        <f t="shared" si="85"/>
        <v>1.3369999993301462E-2</v>
      </c>
      <c r="P563" s="47">
        <f t="shared" si="83"/>
        <v>0</v>
      </c>
      <c r="Q563" s="81">
        <f t="shared" si="87"/>
        <v>31279.932999999997</v>
      </c>
      <c r="R563" s="81"/>
      <c r="S563" s="47">
        <f t="shared" si="84"/>
        <v>1.3369999993301462E-2</v>
      </c>
      <c r="T563" s="82"/>
      <c r="AE563" s="47" t="s">
        <v>1360</v>
      </c>
      <c r="AF563" s="47">
        <v>8</v>
      </c>
      <c r="AG563" s="47" t="s">
        <v>1341</v>
      </c>
      <c r="AJ563" s="47" t="s">
        <v>1328</v>
      </c>
    </row>
    <row r="564" spans="1:36" ht="12.95" customHeight="1" x14ac:dyDescent="0.2">
      <c r="A564" s="88" t="s">
        <v>1400</v>
      </c>
      <c r="B564" s="92"/>
      <c r="C564" s="93">
        <v>46308.347999999998</v>
      </c>
      <c r="D564" s="93"/>
      <c r="E564" s="47">
        <f t="shared" si="86"/>
        <v>3868.022948268725</v>
      </c>
      <c r="F564" s="47">
        <f t="shared" si="89"/>
        <v>3868</v>
      </c>
      <c r="G564" s="47">
        <f t="shared" si="82"/>
        <v>1.2641599998460151E-2</v>
      </c>
      <c r="I564" s="47">
        <f t="shared" ref="I564:I595" si="90">G564</f>
        <v>1.2641599998460151E-2</v>
      </c>
      <c r="P564" s="47">
        <f t="shared" si="83"/>
        <v>0</v>
      </c>
      <c r="Q564" s="81">
        <f t="shared" si="87"/>
        <v>31289.847999999998</v>
      </c>
      <c r="R564" s="81"/>
      <c r="S564" s="47">
        <f t="shared" si="84"/>
        <v>1.2641599998460151E-2</v>
      </c>
      <c r="T564" s="82"/>
      <c r="AE564" s="47" t="s">
        <v>1360</v>
      </c>
      <c r="AF564" s="47">
        <v>7</v>
      </c>
      <c r="AG564" s="47" t="s">
        <v>1338</v>
      </c>
      <c r="AJ564" s="47" t="s">
        <v>1328</v>
      </c>
    </row>
    <row r="565" spans="1:36" ht="12.95" customHeight="1" x14ac:dyDescent="0.2">
      <c r="A565" s="88" t="s">
        <v>1400</v>
      </c>
      <c r="B565" s="92"/>
      <c r="C565" s="93">
        <v>46319.353999999999</v>
      </c>
      <c r="D565" s="93"/>
      <c r="E565" s="47">
        <f t="shared" si="86"/>
        <v>3888.0021159111166</v>
      </c>
      <c r="F565" s="47">
        <f t="shared" si="89"/>
        <v>3888</v>
      </c>
      <c r="G565" s="47">
        <f t="shared" si="82"/>
        <v>1.1655999987851828E-3</v>
      </c>
      <c r="I565" s="47">
        <f t="shared" si="90"/>
        <v>1.1655999987851828E-3</v>
      </c>
      <c r="P565" s="47">
        <f t="shared" si="83"/>
        <v>0</v>
      </c>
      <c r="Q565" s="81">
        <f t="shared" si="87"/>
        <v>31300.853999999999</v>
      </c>
      <c r="R565" s="81"/>
      <c r="S565" s="47">
        <f t="shared" si="84"/>
        <v>1.1655999987851828E-3</v>
      </c>
      <c r="T565" s="82"/>
      <c r="AE565" s="47" t="s">
        <v>1360</v>
      </c>
      <c r="AF565" s="47">
        <v>12</v>
      </c>
      <c r="AG565" s="47" t="s">
        <v>1396</v>
      </c>
      <c r="AJ565" s="47" t="s">
        <v>1328</v>
      </c>
    </row>
    <row r="566" spans="1:36" ht="12.95" customHeight="1" x14ac:dyDescent="0.2">
      <c r="A566" s="88" t="s">
        <v>1400</v>
      </c>
      <c r="B566" s="92"/>
      <c r="C566" s="93">
        <v>46325.419000000002</v>
      </c>
      <c r="D566" s="93"/>
      <c r="E566" s="47">
        <f t="shared" si="86"/>
        <v>3899.0118970987542</v>
      </c>
      <c r="F566" s="47">
        <f t="shared" si="89"/>
        <v>3899</v>
      </c>
      <c r="G566" s="47">
        <f t="shared" si="82"/>
        <v>6.553799998073373E-3</v>
      </c>
      <c r="I566" s="47">
        <f t="shared" si="90"/>
        <v>6.553799998073373E-3</v>
      </c>
      <c r="P566" s="47">
        <f t="shared" si="83"/>
        <v>0</v>
      </c>
      <c r="Q566" s="81">
        <f t="shared" si="87"/>
        <v>31306.919000000002</v>
      </c>
      <c r="R566" s="81"/>
      <c r="S566" s="47">
        <f t="shared" si="84"/>
        <v>6.553799998073373E-3</v>
      </c>
      <c r="T566" s="82"/>
      <c r="AE566" s="47" t="s">
        <v>1360</v>
      </c>
      <c r="AF566" s="47">
        <v>8</v>
      </c>
      <c r="AG566" s="47" t="s">
        <v>1341</v>
      </c>
      <c r="AJ566" s="47" t="s">
        <v>1328</v>
      </c>
    </row>
    <row r="567" spans="1:36" ht="12.95" customHeight="1" x14ac:dyDescent="0.2">
      <c r="A567" s="88" t="s">
        <v>1400</v>
      </c>
      <c r="B567" s="92"/>
      <c r="C567" s="93">
        <v>46325.425999999999</v>
      </c>
      <c r="D567" s="93"/>
      <c r="E567" s="47">
        <f t="shared" si="86"/>
        <v>3899.0246041833852</v>
      </c>
      <c r="F567" s="47">
        <f t="shared" si="89"/>
        <v>3899</v>
      </c>
      <c r="G567" s="47">
        <f t="shared" si="82"/>
        <v>1.3553799995861482E-2</v>
      </c>
      <c r="I567" s="47">
        <f t="shared" si="90"/>
        <v>1.3553799995861482E-2</v>
      </c>
      <c r="P567" s="47">
        <f t="shared" si="83"/>
        <v>0</v>
      </c>
      <c r="Q567" s="81">
        <f t="shared" si="87"/>
        <v>31306.925999999999</v>
      </c>
      <c r="R567" s="81"/>
      <c r="S567" s="47">
        <f t="shared" si="84"/>
        <v>1.3553799995861482E-2</v>
      </c>
      <c r="T567" s="82"/>
      <c r="AE567" s="47" t="s">
        <v>1360</v>
      </c>
      <c r="AF567" s="47">
        <v>10</v>
      </c>
      <c r="AG567" s="47" t="s">
        <v>1396</v>
      </c>
      <c r="AJ567" s="47" t="s">
        <v>1328</v>
      </c>
    </row>
    <row r="568" spans="1:36" ht="12.95" customHeight="1" x14ac:dyDescent="0.2">
      <c r="A568" s="88" t="s">
        <v>1400</v>
      </c>
      <c r="B568" s="92"/>
      <c r="C568" s="93">
        <v>46335.330999999998</v>
      </c>
      <c r="D568" s="93"/>
      <c r="E568" s="47">
        <f t="shared" si="86"/>
        <v>3917.0051289424114</v>
      </c>
      <c r="F568" s="47">
        <f t="shared" si="89"/>
        <v>3917</v>
      </c>
      <c r="G568" s="47">
        <f t="shared" si="82"/>
        <v>2.8253999989829026E-3</v>
      </c>
      <c r="I568" s="47">
        <f t="shared" si="90"/>
        <v>2.8253999989829026E-3</v>
      </c>
      <c r="P568" s="47">
        <f t="shared" si="83"/>
        <v>0</v>
      </c>
      <c r="Q568" s="81">
        <f t="shared" si="87"/>
        <v>31316.830999999998</v>
      </c>
      <c r="R568" s="81"/>
      <c r="S568" s="47">
        <f t="shared" si="84"/>
        <v>2.8253999989829026E-3</v>
      </c>
      <c r="T568" s="82"/>
      <c r="AE568" s="47" t="s">
        <v>1360</v>
      </c>
      <c r="AF568" s="47">
        <v>8</v>
      </c>
      <c r="AG568" s="47" t="s">
        <v>1338</v>
      </c>
      <c r="AJ568" s="47" t="s">
        <v>1328</v>
      </c>
    </row>
    <row r="569" spans="1:36" ht="12.95" customHeight="1" x14ac:dyDescent="0.2">
      <c r="A569" s="88" t="s">
        <v>1393</v>
      </c>
      <c r="B569" s="92"/>
      <c r="C569" s="93">
        <v>46341.396999999997</v>
      </c>
      <c r="D569" s="93"/>
      <c r="E569" s="47">
        <f t="shared" si="86"/>
        <v>3928.0167254278476</v>
      </c>
      <c r="F569" s="47">
        <f t="shared" si="89"/>
        <v>3928</v>
      </c>
      <c r="G569" s="47">
        <f t="shared" si="82"/>
        <v>9.2135999948368408E-3</v>
      </c>
      <c r="I569" s="47">
        <f t="shared" si="90"/>
        <v>9.2135999948368408E-3</v>
      </c>
      <c r="P569" s="47">
        <f t="shared" si="83"/>
        <v>0</v>
      </c>
      <c r="Q569" s="81">
        <f t="shared" si="87"/>
        <v>31322.896999999997</v>
      </c>
      <c r="R569" s="81"/>
      <c r="S569" s="47">
        <f t="shared" si="84"/>
        <v>9.2135999948368408E-3</v>
      </c>
      <c r="T569" s="82"/>
      <c r="AE569" s="47" t="s">
        <v>1360</v>
      </c>
      <c r="AJ569" s="47" t="s">
        <v>1369</v>
      </c>
    </row>
    <row r="570" spans="1:36" ht="12.95" customHeight="1" x14ac:dyDescent="0.2">
      <c r="A570" s="88" t="s">
        <v>1402</v>
      </c>
      <c r="B570" s="92"/>
      <c r="C570" s="93">
        <v>46372.25</v>
      </c>
      <c r="D570" s="93"/>
      <c r="E570" s="47">
        <f t="shared" si="86"/>
        <v>3984.0241086070855</v>
      </c>
      <c r="F570" s="47">
        <f t="shared" si="89"/>
        <v>3984</v>
      </c>
      <c r="G570" s="47">
        <f t="shared" si="82"/>
        <v>1.328079999802867E-2</v>
      </c>
      <c r="I570" s="47">
        <f t="shared" si="90"/>
        <v>1.328079999802867E-2</v>
      </c>
      <c r="P570" s="47">
        <f t="shared" si="83"/>
        <v>0</v>
      </c>
      <c r="Q570" s="81">
        <f t="shared" si="87"/>
        <v>31353.75</v>
      </c>
      <c r="R570" s="81"/>
      <c r="S570" s="47">
        <f t="shared" si="84"/>
        <v>1.328079999802867E-2</v>
      </c>
      <c r="T570" s="82"/>
      <c r="AE570" s="47" t="s">
        <v>1360</v>
      </c>
      <c r="AF570" s="47">
        <v>8</v>
      </c>
      <c r="AG570" s="47" t="s">
        <v>1341</v>
      </c>
      <c r="AJ570" s="47" t="s">
        <v>1328</v>
      </c>
    </row>
    <row r="571" spans="1:36" ht="12.95" customHeight="1" x14ac:dyDescent="0.2">
      <c r="A571" s="88" t="s">
        <v>1403</v>
      </c>
      <c r="B571" s="92"/>
      <c r="C571" s="93">
        <v>46547.42</v>
      </c>
      <c r="D571" s="93"/>
      <c r="E571" s="47">
        <f t="shared" si="86"/>
        <v>4302.0098251178333</v>
      </c>
      <c r="F571" s="47">
        <f t="shared" si="89"/>
        <v>4302</v>
      </c>
      <c r="G571" s="47">
        <f t="shared" si="82"/>
        <v>5.4123999943840317E-3</v>
      </c>
      <c r="I571" s="47">
        <f t="shared" si="90"/>
        <v>5.4123999943840317E-3</v>
      </c>
      <c r="P571" s="47">
        <f t="shared" si="83"/>
        <v>0</v>
      </c>
      <c r="Q571" s="81">
        <f t="shared" si="87"/>
        <v>31528.92</v>
      </c>
      <c r="R571" s="81"/>
      <c r="S571" s="47">
        <f t="shared" si="84"/>
        <v>5.4123999943840317E-3</v>
      </c>
      <c r="T571" s="82"/>
      <c r="AE571" s="47" t="s">
        <v>1360</v>
      </c>
      <c r="AF571" s="47">
        <v>16</v>
      </c>
      <c r="AG571" s="47" t="s">
        <v>1396</v>
      </c>
      <c r="AJ571" s="47" t="s">
        <v>1328</v>
      </c>
    </row>
    <row r="572" spans="1:36" ht="12.95" customHeight="1" x14ac:dyDescent="0.2">
      <c r="A572" s="88" t="s">
        <v>1403</v>
      </c>
      <c r="B572" s="92"/>
      <c r="C572" s="93">
        <v>46552.374000000003</v>
      </c>
      <c r="D572" s="93"/>
      <c r="E572" s="47">
        <f t="shared" si="86"/>
        <v>4311.0028104440644</v>
      </c>
      <c r="F572" s="47">
        <f t="shared" si="89"/>
        <v>4311</v>
      </c>
      <c r="G572" s="47">
        <f t="shared" si="82"/>
        <v>1.5482000017073005E-3</v>
      </c>
      <c r="I572" s="47">
        <f t="shared" si="90"/>
        <v>1.5482000017073005E-3</v>
      </c>
      <c r="P572" s="47">
        <f t="shared" si="83"/>
        <v>0</v>
      </c>
      <c r="Q572" s="81">
        <f t="shared" si="87"/>
        <v>31533.874000000003</v>
      </c>
      <c r="R572" s="81"/>
      <c r="S572" s="47">
        <f t="shared" si="84"/>
        <v>1.5482000017073005E-3</v>
      </c>
      <c r="T572" s="82"/>
      <c r="AE572" s="47" t="s">
        <v>1360</v>
      </c>
      <c r="AF572" s="47">
        <v>6</v>
      </c>
      <c r="AG572" s="47" t="s">
        <v>1338</v>
      </c>
      <c r="AJ572" s="47" t="s">
        <v>1328</v>
      </c>
    </row>
    <row r="573" spans="1:36" ht="12.95" customHeight="1" x14ac:dyDescent="0.2">
      <c r="A573" s="88" t="s">
        <v>1404</v>
      </c>
      <c r="B573" s="92"/>
      <c r="C573" s="93">
        <v>46553.482000000004</v>
      </c>
      <c r="D573" s="93"/>
      <c r="E573" s="47">
        <f t="shared" si="86"/>
        <v>4313.0141604120608</v>
      </c>
      <c r="F573" s="47">
        <f t="shared" si="89"/>
        <v>4313</v>
      </c>
      <c r="G573" s="47">
        <f t="shared" si="82"/>
        <v>7.8006000039749779E-3</v>
      </c>
      <c r="I573" s="47">
        <f t="shared" si="90"/>
        <v>7.8006000039749779E-3</v>
      </c>
      <c r="P573" s="47">
        <f t="shared" si="83"/>
        <v>0</v>
      </c>
      <c r="Q573" s="81">
        <f t="shared" si="87"/>
        <v>31534.982000000004</v>
      </c>
      <c r="R573" s="81"/>
      <c r="S573" s="47">
        <f t="shared" si="84"/>
        <v>7.8006000039749779E-3</v>
      </c>
      <c r="T573" s="82"/>
      <c r="AE573" s="47" t="s">
        <v>1360</v>
      </c>
      <c r="AJ573" s="47" t="s">
        <v>1369</v>
      </c>
    </row>
    <row r="574" spans="1:36" ht="12.95" customHeight="1" x14ac:dyDescent="0.2">
      <c r="A574" s="88" t="s">
        <v>1450</v>
      </c>
      <c r="B574" s="15"/>
      <c r="C574" s="93">
        <v>46560.642</v>
      </c>
      <c r="D574" s="93"/>
      <c r="E574" s="47">
        <f t="shared" si="86"/>
        <v>4326.0116926962182</v>
      </c>
      <c r="F574" s="47">
        <v>4326</v>
      </c>
      <c r="G574" s="47">
        <f t="shared" si="82"/>
        <v>6.441199999244418E-3</v>
      </c>
      <c r="I574" s="47">
        <f t="shared" si="90"/>
        <v>6.441199999244418E-3</v>
      </c>
      <c r="P574" s="47">
        <f t="shared" si="83"/>
        <v>0</v>
      </c>
      <c r="Q574" s="81">
        <f t="shared" si="87"/>
        <v>31542.142</v>
      </c>
      <c r="R574" s="81"/>
      <c r="S574" s="47">
        <f t="shared" si="84"/>
        <v>6.441199999244418E-3</v>
      </c>
      <c r="T574" s="82"/>
    </row>
    <row r="575" spans="1:36" ht="12.95" customHeight="1" x14ac:dyDescent="0.2">
      <c r="A575" s="88" t="s">
        <v>1403</v>
      </c>
      <c r="B575" s="92"/>
      <c r="C575" s="93">
        <v>46563.402000000002</v>
      </c>
      <c r="D575" s="93"/>
      <c r="E575" s="47">
        <f t="shared" si="86"/>
        <v>4331.0219146381614</v>
      </c>
      <c r="F575" s="47">
        <f>ROUND(2*E575,0)/2</f>
        <v>4331</v>
      </c>
      <c r="G575" s="47">
        <f t="shared" si="82"/>
        <v>1.2072199999238364E-2</v>
      </c>
      <c r="I575" s="47">
        <f t="shared" si="90"/>
        <v>1.2072199999238364E-2</v>
      </c>
      <c r="P575" s="47">
        <f t="shared" si="83"/>
        <v>0</v>
      </c>
      <c r="Q575" s="81">
        <f t="shared" si="87"/>
        <v>31544.902000000002</v>
      </c>
      <c r="R575" s="81"/>
      <c r="S575" s="47">
        <f t="shared" si="84"/>
        <v>1.2072199999238364E-2</v>
      </c>
      <c r="T575" s="82"/>
      <c r="AE575" s="47" t="s">
        <v>1360</v>
      </c>
      <c r="AF575" s="47">
        <v>11</v>
      </c>
      <c r="AG575" s="47" t="s">
        <v>1396</v>
      </c>
      <c r="AJ575" s="47" t="s">
        <v>1328</v>
      </c>
    </row>
    <row r="576" spans="1:36" ht="12.95" customHeight="1" x14ac:dyDescent="0.2">
      <c r="A576" s="88" t="s">
        <v>1450</v>
      </c>
      <c r="B576" s="15"/>
      <c r="C576" s="93">
        <v>46568.906999999999</v>
      </c>
      <c r="D576" s="93"/>
      <c r="E576" s="47">
        <f t="shared" si="86"/>
        <v>4341.015129054962</v>
      </c>
      <c r="F576" s="47">
        <v>4341</v>
      </c>
      <c r="G576" s="47">
        <f t="shared" si="82"/>
        <v>8.3341999998083338E-3</v>
      </c>
      <c r="I576" s="47">
        <f t="shared" si="90"/>
        <v>8.3341999998083338E-3</v>
      </c>
      <c r="P576" s="47">
        <f t="shared" si="83"/>
        <v>0</v>
      </c>
      <c r="Q576" s="81">
        <f t="shared" si="87"/>
        <v>31550.406999999999</v>
      </c>
      <c r="R576" s="81"/>
      <c r="S576" s="47">
        <f t="shared" si="84"/>
        <v>8.3341999998083338E-3</v>
      </c>
      <c r="T576" s="82"/>
    </row>
    <row r="577" spans="1:36" ht="12.95" customHeight="1" x14ac:dyDescent="0.2">
      <c r="A577" s="88" t="s">
        <v>1403</v>
      </c>
      <c r="B577" s="92"/>
      <c r="C577" s="93">
        <v>46606.368000000002</v>
      </c>
      <c r="D577" s="93"/>
      <c r="E577" s="47">
        <f t="shared" si="86"/>
        <v>4409.0180001299759</v>
      </c>
      <c r="F577" s="47">
        <f>ROUND(2*E577,0)/2</f>
        <v>4409</v>
      </c>
      <c r="G577" s="47">
        <f t="shared" si="82"/>
        <v>9.9158000011811964E-3</v>
      </c>
      <c r="I577" s="47">
        <f t="shared" si="90"/>
        <v>9.9158000011811964E-3</v>
      </c>
      <c r="P577" s="47">
        <f t="shared" si="83"/>
        <v>0</v>
      </c>
      <c r="Q577" s="81">
        <f t="shared" si="87"/>
        <v>31587.868000000002</v>
      </c>
      <c r="R577" s="81"/>
      <c r="S577" s="47">
        <f t="shared" si="84"/>
        <v>9.9158000011811964E-3</v>
      </c>
      <c r="T577" s="82"/>
      <c r="AE577" s="47" t="s">
        <v>1360</v>
      </c>
      <c r="AF577" s="47">
        <v>11</v>
      </c>
      <c r="AG577" s="47" t="s">
        <v>1396</v>
      </c>
      <c r="AJ577" s="47" t="s">
        <v>1328</v>
      </c>
    </row>
    <row r="578" spans="1:36" ht="12.95" customHeight="1" x14ac:dyDescent="0.2">
      <c r="A578" s="88" t="s">
        <v>1450</v>
      </c>
      <c r="B578" s="15"/>
      <c r="C578" s="93">
        <v>46701.675000000003</v>
      </c>
      <c r="D578" s="93"/>
      <c r="E578" s="47">
        <f t="shared" si="86"/>
        <v>4582.0285880359543</v>
      </c>
      <c r="F578" s="47">
        <v>4582</v>
      </c>
      <c r="G578" s="47">
        <f t="shared" si="82"/>
        <v>1.574840000102995E-2</v>
      </c>
      <c r="I578" s="47">
        <f t="shared" si="90"/>
        <v>1.574840000102995E-2</v>
      </c>
      <c r="P578" s="47">
        <f t="shared" si="83"/>
        <v>0</v>
      </c>
      <c r="Q578" s="81">
        <f t="shared" si="87"/>
        <v>31683.175000000003</v>
      </c>
      <c r="R578" s="81"/>
      <c r="S578" s="47">
        <f t="shared" si="84"/>
        <v>1.574840000102995E-2</v>
      </c>
      <c r="T578" s="82"/>
    </row>
    <row r="579" spans="1:36" ht="12.95" customHeight="1" x14ac:dyDescent="0.2">
      <c r="A579" s="88" t="s">
        <v>1405</v>
      </c>
      <c r="B579" s="92"/>
      <c r="C579" s="93">
        <v>46703.311000000002</v>
      </c>
      <c r="D579" s="93"/>
      <c r="E579" s="47">
        <f t="shared" si="86"/>
        <v>4584.9984152450152</v>
      </c>
      <c r="F579" s="47">
        <f>ROUND(2*E579,0)/2</f>
        <v>4585</v>
      </c>
      <c r="G579" s="47">
        <f t="shared" si="82"/>
        <v>-8.729999972274527E-4</v>
      </c>
      <c r="I579" s="47">
        <f t="shared" si="90"/>
        <v>-8.729999972274527E-4</v>
      </c>
      <c r="P579" s="47">
        <f t="shared" si="83"/>
        <v>0</v>
      </c>
      <c r="Q579" s="81">
        <f t="shared" si="87"/>
        <v>31684.811000000002</v>
      </c>
      <c r="R579" s="81"/>
      <c r="S579" s="47">
        <f t="shared" si="84"/>
        <v>-8.729999972274527E-4</v>
      </c>
      <c r="T579" s="82"/>
      <c r="AE579" s="47" t="s">
        <v>1360</v>
      </c>
      <c r="AF579" s="47">
        <v>7</v>
      </c>
      <c r="AG579" s="47" t="s">
        <v>1338</v>
      </c>
      <c r="AJ579" s="47" t="s">
        <v>1328</v>
      </c>
    </row>
    <row r="580" spans="1:36" ht="12.95" customHeight="1" x14ac:dyDescent="0.2">
      <c r="A580" s="88" t="s">
        <v>1405</v>
      </c>
      <c r="B580" s="92"/>
      <c r="C580" s="93">
        <v>46708.281999999999</v>
      </c>
      <c r="D580" s="93"/>
      <c r="E580" s="47">
        <f t="shared" si="86"/>
        <v>4594.0222606339184</v>
      </c>
      <c r="F580" s="47">
        <f>ROUND(2*E580,0)/2</f>
        <v>4594</v>
      </c>
      <c r="G580" s="47">
        <f t="shared" si="82"/>
        <v>1.2262799995369278E-2</v>
      </c>
      <c r="I580" s="47">
        <f t="shared" si="90"/>
        <v>1.2262799995369278E-2</v>
      </c>
      <c r="P580" s="47">
        <f t="shared" si="83"/>
        <v>0</v>
      </c>
      <c r="Q580" s="81">
        <f t="shared" si="87"/>
        <v>31689.781999999999</v>
      </c>
      <c r="R580" s="81"/>
      <c r="S580" s="47">
        <f t="shared" si="84"/>
        <v>1.2262799995369278E-2</v>
      </c>
      <c r="T580" s="82"/>
      <c r="AE580" s="47" t="s">
        <v>1360</v>
      </c>
      <c r="AF580" s="47">
        <v>6</v>
      </c>
      <c r="AG580" s="47" t="s">
        <v>1338</v>
      </c>
      <c r="AJ580" s="47" t="s">
        <v>1328</v>
      </c>
    </row>
    <row r="581" spans="1:36" ht="12.95" customHeight="1" x14ac:dyDescent="0.2">
      <c r="A581" s="88" t="s">
        <v>1406</v>
      </c>
      <c r="B581" s="92"/>
      <c r="C581" s="93">
        <v>46708.285000000003</v>
      </c>
      <c r="D581" s="93"/>
      <c r="E581" s="47">
        <f t="shared" si="86"/>
        <v>4594.0277065273413</v>
      </c>
      <c r="F581" s="47">
        <f>ROUND(2*E581,0)/2</f>
        <v>4594</v>
      </c>
      <c r="G581" s="47">
        <f t="shared" si="82"/>
        <v>1.5262799999618437E-2</v>
      </c>
      <c r="I581" s="47">
        <f t="shared" si="90"/>
        <v>1.5262799999618437E-2</v>
      </c>
      <c r="P581" s="47">
        <f t="shared" si="83"/>
        <v>0</v>
      </c>
      <c r="Q581" s="81">
        <f t="shared" si="87"/>
        <v>31689.785000000003</v>
      </c>
      <c r="R581" s="81"/>
      <c r="S581" s="47">
        <f t="shared" si="84"/>
        <v>1.5262799999618437E-2</v>
      </c>
      <c r="T581" s="82"/>
      <c r="AE581" s="47" t="s">
        <v>1360</v>
      </c>
      <c r="AF581" s="47">
        <v>7</v>
      </c>
      <c r="AG581" s="47" t="s">
        <v>1396</v>
      </c>
      <c r="AJ581" s="47" t="s">
        <v>1328</v>
      </c>
    </row>
    <row r="582" spans="1:36" ht="12.95" customHeight="1" x14ac:dyDescent="0.2">
      <c r="A582" s="88" t="s">
        <v>1405</v>
      </c>
      <c r="B582" s="92"/>
      <c r="C582" s="93">
        <v>46714.332000000002</v>
      </c>
      <c r="D582" s="93"/>
      <c r="E582" s="47">
        <f t="shared" si="86"/>
        <v>4605.0048123544811</v>
      </c>
      <c r="F582" s="47">
        <f>ROUND(2*E582,0)/2</f>
        <v>4605</v>
      </c>
      <c r="G582" s="47">
        <f t="shared" ref="G582:G645" si="91">C582-(C$7+F582*C$8)</f>
        <v>2.6510000025155023E-3</v>
      </c>
      <c r="I582" s="47">
        <f t="shared" si="90"/>
        <v>2.6510000025155023E-3</v>
      </c>
      <c r="P582" s="47">
        <f t="shared" si="83"/>
        <v>0</v>
      </c>
      <c r="Q582" s="81">
        <f t="shared" si="87"/>
        <v>31695.832000000002</v>
      </c>
      <c r="R582" s="81"/>
      <c r="S582" s="47">
        <f t="shared" si="84"/>
        <v>2.6510000025155023E-3</v>
      </c>
      <c r="T582" s="82"/>
      <c r="AE582" s="47" t="s">
        <v>1360</v>
      </c>
      <c r="AF582" s="47">
        <v>8</v>
      </c>
      <c r="AG582" s="47" t="s">
        <v>1338</v>
      </c>
      <c r="AJ582" s="47" t="s">
        <v>1328</v>
      </c>
    </row>
    <row r="583" spans="1:36" ht="12.95" customHeight="1" x14ac:dyDescent="0.2">
      <c r="A583" s="88" t="s">
        <v>1450</v>
      </c>
      <c r="B583" s="15"/>
      <c r="C583" s="93">
        <v>46722.601999999999</v>
      </c>
      <c r="D583" s="93"/>
      <c r="E583" s="47">
        <f t="shared" si="86"/>
        <v>4620.017325202246</v>
      </c>
      <c r="F583" s="47">
        <v>4620</v>
      </c>
      <c r="G583" s="47">
        <f t="shared" si="91"/>
        <v>9.5440000004600734E-3</v>
      </c>
      <c r="I583" s="47">
        <f t="shared" si="90"/>
        <v>9.5440000004600734E-3</v>
      </c>
      <c r="P583" s="47">
        <f t="shared" ref="P583:P646" si="92">+D$11+D$12*$F583</f>
        <v>0</v>
      </c>
      <c r="Q583" s="81">
        <f t="shared" si="87"/>
        <v>31704.101999999999</v>
      </c>
      <c r="R583" s="81"/>
      <c r="S583" s="47">
        <f t="shared" si="84"/>
        <v>9.5440000004600734E-3</v>
      </c>
      <c r="T583" s="82"/>
    </row>
    <row r="584" spans="1:36" ht="12.95" customHeight="1" x14ac:dyDescent="0.2">
      <c r="A584" s="88" t="s">
        <v>1450</v>
      </c>
      <c r="B584" s="15"/>
      <c r="C584" s="93">
        <v>46744.639000000003</v>
      </c>
      <c r="D584" s="93"/>
      <c r="E584" s="47">
        <f t="shared" si="86"/>
        <v>4660.0210429321578</v>
      </c>
      <c r="F584" s="47">
        <v>4660</v>
      </c>
      <c r="G584" s="47">
        <f t="shared" si="91"/>
        <v>1.1592000002565328E-2</v>
      </c>
      <c r="I584" s="47">
        <f t="shared" si="90"/>
        <v>1.1592000002565328E-2</v>
      </c>
      <c r="P584" s="47">
        <f t="shared" si="92"/>
        <v>0</v>
      </c>
      <c r="Q584" s="81">
        <f t="shared" si="87"/>
        <v>31726.139000000003</v>
      </c>
      <c r="R584" s="81"/>
      <c r="S584" s="47">
        <f t="shared" si="84"/>
        <v>1.1592000002565328E-2</v>
      </c>
      <c r="T584" s="82"/>
    </row>
    <row r="585" spans="1:36" ht="12.95" customHeight="1" x14ac:dyDescent="0.2">
      <c r="A585" s="88" t="s">
        <v>1375</v>
      </c>
      <c r="B585" s="92"/>
      <c r="C585" s="93">
        <v>46891.720999999998</v>
      </c>
      <c r="D585" s="93"/>
      <c r="E585" s="47">
        <f t="shared" si="86"/>
        <v>4927.018674694632</v>
      </c>
      <c r="F585" s="47">
        <f>ROUND(2*E585,0)/2</f>
        <v>4927</v>
      </c>
      <c r="G585" s="47">
        <f t="shared" si="91"/>
        <v>1.0287399993103463E-2</v>
      </c>
      <c r="I585" s="47">
        <f t="shared" si="90"/>
        <v>1.0287399993103463E-2</v>
      </c>
      <c r="P585" s="47">
        <f t="shared" si="92"/>
        <v>0</v>
      </c>
      <c r="Q585" s="81">
        <f t="shared" si="87"/>
        <v>31873.220999999998</v>
      </c>
      <c r="R585" s="81"/>
      <c r="S585" s="47">
        <f t="shared" si="84"/>
        <v>1.0287399993103463E-2</v>
      </c>
      <c r="T585" s="82"/>
      <c r="AE585" s="47" t="s">
        <v>1360</v>
      </c>
      <c r="AJ585" s="47" t="s">
        <v>1369</v>
      </c>
    </row>
    <row r="586" spans="1:36" ht="12.95" customHeight="1" x14ac:dyDescent="0.2">
      <c r="A586" s="88" t="s">
        <v>1408</v>
      </c>
      <c r="B586" s="92"/>
      <c r="C586" s="93">
        <v>46909.347999999998</v>
      </c>
      <c r="D586" s="93"/>
      <c r="E586" s="47">
        <f t="shared" si="86"/>
        <v>4959.016929104263</v>
      </c>
      <c r="F586" s="47">
        <f>ROUND(2*E586,0)/2</f>
        <v>4959</v>
      </c>
      <c r="G586" s="47">
        <f t="shared" si="91"/>
        <v>9.325799997895956E-3</v>
      </c>
      <c r="I586" s="47">
        <f t="shared" si="90"/>
        <v>9.325799997895956E-3</v>
      </c>
      <c r="P586" s="47">
        <f t="shared" si="92"/>
        <v>0</v>
      </c>
      <c r="Q586" s="81">
        <f t="shared" si="87"/>
        <v>31890.847999999998</v>
      </c>
      <c r="R586" s="81"/>
      <c r="S586" s="47">
        <f t="shared" ref="S586:S634" si="93">MAX(G586:N586)</f>
        <v>9.325799997895956E-3</v>
      </c>
      <c r="T586" s="82"/>
      <c r="AE586" s="47" t="s">
        <v>1360</v>
      </c>
      <c r="AF586" s="47">
        <v>7</v>
      </c>
      <c r="AG586" s="47" t="s">
        <v>1407</v>
      </c>
      <c r="AJ586" s="47" t="s">
        <v>1328</v>
      </c>
    </row>
    <row r="587" spans="1:36" ht="12.95" customHeight="1" x14ac:dyDescent="0.2">
      <c r="A587" s="88" t="s">
        <v>1450</v>
      </c>
      <c r="B587" s="15"/>
      <c r="C587" s="93">
        <v>46945.707000000002</v>
      </c>
      <c r="D587" s="93"/>
      <c r="E587" s="47">
        <f t="shared" si="86"/>
        <v>5025.0193419981133</v>
      </c>
      <c r="F587" s="47">
        <v>5025</v>
      </c>
      <c r="G587" s="47">
        <f t="shared" si="91"/>
        <v>1.0654999998223502E-2</v>
      </c>
      <c r="I587" s="47">
        <f t="shared" si="90"/>
        <v>1.0654999998223502E-2</v>
      </c>
      <c r="P587" s="47">
        <f t="shared" si="92"/>
        <v>0</v>
      </c>
      <c r="Q587" s="81">
        <f t="shared" si="87"/>
        <v>31927.207000000002</v>
      </c>
      <c r="R587" s="81"/>
      <c r="S587" s="47">
        <f t="shared" si="93"/>
        <v>1.0654999998223502E-2</v>
      </c>
      <c r="T587" s="82"/>
    </row>
    <row r="588" spans="1:36" ht="12.95" customHeight="1" x14ac:dyDescent="0.2">
      <c r="A588" s="88" t="s">
        <v>1408</v>
      </c>
      <c r="B588" s="92"/>
      <c r="C588" s="93">
        <v>46963.338000000003</v>
      </c>
      <c r="D588" s="93"/>
      <c r="E588" s="47">
        <f t="shared" si="86"/>
        <v>5057.0248575989663</v>
      </c>
      <c r="F588" s="47">
        <f t="shared" ref="F588:F610" si="94">ROUND(2*E588,0)/2</f>
        <v>5057</v>
      </c>
      <c r="G588" s="47">
        <f t="shared" si="91"/>
        <v>1.3693400003830902E-2</v>
      </c>
      <c r="I588" s="47">
        <f t="shared" si="90"/>
        <v>1.3693400003830902E-2</v>
      </c>
      <c r="P588" s="47">
        <f t="shared" si="92"/>
        <v>0</v>
      </c>
      <c r="Q588" s="81">
        <f t="shared" si="87"/>
        <v>31944.838000000003</v>
      </c>
      <c r="R588" s="81"/>
      <c r="S588" s="47">
        <f t="shared" si="93"/>
        <v>1.3693400003830902E-2</v>
      </c>
      <c r="T588" s="82"/>
      <c r="AE588" s="47" t="s">
        <v>1360</v>
      </c>
      <c r="AF588" s="47">
        <v>8</v>
      </c>
      <c r="AG588" s="47" t="s">
        <v>1409</v>
      </c>
      <c r="AJ588" s="47" t="s">
        <v>1328</v>
      </c>
    </row>
    <row r="589" spans="1:36" ht="12.95" customHeight="1" x14ac:dyDescent="0.2">
      <c r="A589" s="88" t="s">
        <v>1408</v>
      </c>
      <c r="B589" s="92"/>
      <c r="C589" s="93">
        <v>46975.459000000003</v>
      </c>
      <c r="D589" s="93"/>
      <c r="E589" s="47">
        <f t="shared" si="86"/>
        <v>5079.0280822939858</v>
      </c>
      <c r="F589" s="47">
        <f t="shared" si="94"/>
        <v>5079</v>
      </c>
      <c r="G589" s="47">
        <f t="shared" si="91"/>
        <v>1.5469799996935762E-2</v>
      </c>
      <c r="I589" s="47">
        <f t="shared" si="90"/>
        <v>1.5469799996935762E-2</v>
      </c>
      <c r="P589" s="47">
        <f t="shared" si="92"/>
        <v>0</v>
      </c>
      <c r="Q589" s="81">
        <f t="shared" si="87"/>
        <v>31956.959000000003</v>
      </c>
      <c r="R589" s="81"/>
      <c r="S589" s="47">
        <f t="shared" si="93"/>
        <v>1.5469799996935762E-2</v>
      </c>
      <c r="T589" s="82"/>
      <c r="AE589" s="47" t="s">
        <v>1360</v>
      </c>
      <c r="AF589" s="47">
        <v>8</v>
      </c>
      <c r="AG589" s="47" t="s">
        <v>1341</v>
      </c>
      <c r="AJ589" s="47" t="s">
        <v>1328</v>
      </c>
    </row>
    <row r="590" spans="1:36" ht="12.95" customHeight="1" x14ac:dyDescent="0.2">
      <c r="A590" s="88" t="s">
        <v>1410</v>
      </c>
      <c r="B590" s="92"/>
      <c r="C590" s="93">
        <v>46975.464999999997</v>
      </c>
      <c r="D590" s="93"/>
      <c r="E590" s="47">
        <f t="shared" si="86"/>
        <v>5079.038974080805</v>
      </c>
      <c r="F590" s="47">
        <f t="shared" si="94"/>
        <v>5079</v>
      </c>
      <c r="G590" s="47">
        <f t="shared" si="91"/>
        <v>2.1469799990882166E-2</v>
      </c>
      <c r="I590" s="47">
        <f t="shared" si="90"/>
        <v>2.1469799990882166E-2</v>
      </c>
      <c r="P590" s="47">
        <f t="shared" si="92"/>
        <v>0</v>
      </c>
      <c r="Q590" s="81">
        <f t="shared" si="87"/>
        <v>31956.964999999997</v>
      </c>
      <c r="R590" s="81"/>
      <c r="S590" s="47">
        <f t="shared" si="93"/>
        <v>2.1469799990882166E-2</v>
      </c>
      <c r="T590" s="82"/>
      <c r="AE590" s="47" t="s">
        <v>1360</v>
      </c>
      <c r="AJ590" s="47" t="s">
        <v>1369</v>
      </c>
    </row>
    <row r="591" spans="1:36" ht="12.95" customHeight="1" x14ac:dyDescent="0.2">
      <c r="A591" s="88" t="s">
        <v>1410</v>
      </c>
      <c r="B591" s="92"/>
      <c r="C591" s="93">
        <v>46997.478999999999</v>
      </c>
      <c r="D591" s="93"/>
      <c r="E591" s="47">
        <f t="shared" si="86"/>
        <v>5119.0009399611981</v>
      </c>
      <c r="F591" s="47">
        <f t="shared" si="94"/>
        <v>5119</v>
      </c>
      <c r="G591" s="47">
        <f t="shared" si="91"/>
        <v>5.1779999921564013E-4</v>
      </c>
      <c r="I591" s="47">
        <f t="shared" si="90"/>
        <v>5.1779999921564013E-4</v>
      </c>
      <c r="P591" s="47">
        <f t="shared" si="92"/>
        <v>0</v>
      </c>
      <c r="Q591" s="81">
        <f t="shared" si="87"/>
        <v>31978.978999999999</v>
      </c>
      <c r="R591" s="81"/>
      <c r="S591" s="47">
        <f t="shared" si="93"/>
        <v>5.1779999921564013E-4</v>
      </c>
      <c r="T591" s="82"/>
      <c r="AE591" s="47" t="s">
        <v>1360</v>
      </c>
      <c r="AJ591" s="47" t="s">
        <v>1369</v>
      </c>
    </row>
    <row r="592" spans="1:36" ht="12.95" customHeight="1" x14ac:dyDescent="0.2">
      <c r="A592" s="88" t="s">
        <v>1410</v>
      </c>
      <c r="B592" s="92"/>
      <c r="C592" s="93">
        <v>46997.483</v>
      </c>
      <c r="D592" s="93"/>
      <c r="E592" s="47">
        <f t="shared" si="86"/>
        <v>5119.00820115242</v>
      </c>
      <c r="F592" s="47">
        <f t="shared" si="94"/>
        <v>5119</v>
      </c>
      <c r="G592" s="47">
        <f t="shared" si="91"/>
        <v>4.5178000000305474E-3</v>
      </c>
      <c r="I592" s="47">
        <f t="shared" si="90"/>
        <v>4.5178000000305474E-3</v>
      </c>
      <c r="P592" s="47">
        <f t="shared" si="92"/>
        <v>0</v>
      </c>
      <c r="Q592" s="81">
        <f t="shared" si="87"/>
        <v>31978.983</v>
      </c>
      <c r="R592" s="81"/>
      <c r="S592" s="47">
        <f t="shared" si="93"/>
        <v>4.5178000000305474E-3</v>
      </c>
      <c r="T592" s="82"/>
      <c r="AE592" s="47" t="s">
        <v>1360</v>
      </c>
      <c r="AJ592" s="47" t="s">
        <v>1369</v>
      </c>
    </row>
    <row r="593" spans="1:36" ht="12.95" customHeight="1" x14ac:dyDescent="0.2">
      <c r="A593" s="88" t="s">
        <v>1410</v>
      </c>
      <c r="B593" s="92"/>
      <c r="C593" s="93">
        <v>46997.485000000001</v>
      </c>
      <c r="D593" s="93"/>
      <c r="E593" s="47">
        <f t="shared" si="86"/>
        <v>5119.011831748031</v>
      </c>
      <c r="F593" s="47">
        <f t="shared" si="94"/>
        <v>5119</v>
      </c>
      <c r="G593" s="47">
        <f t="shared" si="91"/>
        <v>6.517800000438001E-3</v>
      </c>
      <c r="I593" s="47">
        <f t="shared" si="90"/>
        <v>6.517800000438001E-3</v>
      </c>
      <c r="P593" s="47">
        <f t="shared" si="92"/>
        <v>0</v>
      </c>
      <c r="Q593" s="81">
        <f t="shared" si="87"/>
        <v>31978.985000000001</v>
      </c>
      <c r="R593" s="81"/>
      <c r="S593" s="47">
        <f t="shared" si="93"/>
        <v>6.517800000438001E-3</v>
      </c>
      <c r="T593" s="82"/>
      <c r="AE593" s="47" t="s">
        <v>1360</v>
      </c>
      <c r="AJ593" s="47" t="s">
        <v>1369</v>
      </c>
    </row>
    <row r="594" spans="1:36" ht="12.95" customHeight="1" x14ac:dyDescent="0.2">
      <c r="A594" s="88" t="s">
        <v>1410</v>
      </c>
      <c r="B594" s="92"/>
      <c r="C594" s="93">
        <v>46997.485999999997</v>
      </c>
      <c r="D594" s="93"/>
      <c r="E594" s="47">
        <f t="shared" si="86"/>
        <v>5119.0136470458301</v>
      </c>
      <c r="F594" s="47">
        <f t="shared" si="94"/>
        <v>5119</v>
      </c>
      <c r="G594" s="47">
        <f t="shared" si="91"/>
        <v>7.517799997003749E-3</v>
      </c>
      <c r="I594" s="47">
        <f t="shared" si="90"/>
        <v>7.517799997003749E-3</v>
      </c>
      <c r="P594" s="47">
        <f t="shared" si="92"/>
        <v>0</v>
      </c>
      <c r="Q594" s="81">
        <f t="shared" si="87"/>
        <v>31978.985999999997</v>
      </c>
      <c r="R594" s="81"/>
      <c r="S594" s="47">
        <f t="shared" si="93"/>
        <v>7.517799997003749E-3</v>
      </c>
      <c r="T594" s="82"/>
      <c r="AE594" s="47" t="s">
        <v>1360</v>
      </c>
      <c r="AJ594" s="47" t="s">
        <v>1369</v>
      </c>
    </row>
    <row r="595" spans="1:36" ht="12.95" customHeight="1" x14ac:dyDescent="0.2">
      <c r="A595" s="88" t="s">
        <v>1410</v>
      </c>
      <c r="B595" s="92"/>
      <c r="C595" s="93">
        <v>46997.49</v>
      </c>
      <c r="D595" s="93"/>
      <c r="E595" s="47">
        <f t="shared" si="86"/>
        <v>5119.020908237052</v>
      </c>
      <c r="F595" s="47">
        <f t="shared" si="94"/>
        <v>5119</v>
      </c>
      <c r="G595" s="47">
        <f t="shared" si="91"/>
        <v>1.1517799997818656E-2</v>
      </c>
      <c r="I595" s="47">
        <f t="shared" si="90"/>
        <v>1.1517799997818656E-2</v>
      </c>
      <c r="P595" s="47">
        <f t="shared" si="92"/>
        <v>0</v>
      </c>
      <c r="Q595" s="81">
        <f t="shared" si="87"/>
        <v>31978.989999999998</v>
      </c>
      <c r="R595" s="81"/>
      <c r="S595" s="47">
        <f t="shared" si="93"/>
        <v>1.1517799997818656E-2</v>
      </c>
      <c r="T595" s="82"/>
      <c r="AE595" s="47" t="s">
        <v>1360</v>
      </c>
      <c r="AJ595" s="47" t="s">
        <v>1369</v>
      </c>
    </row>
    <row r="596" spans="1:36" ht="12.95" customHeight="1" x14ac:dyDescent="0.2">
      <c r="A596" s="88" t="s">
        <v>1410</v>
      </c>
      <c r="B596" s="92"/>
      <c r="C596" s="93">
        <v>46997.495000000003</v>
      </c>
      <c r="D596" s="93"/>
      <c r="E596" s="47">
        <f t="shared" si="86"/>
        <v>5119.0299847260849</v>
      </c>
      <c r="F596" s="47">
        <f t="shared" si="94"/>
        <v>5119</v>
      </c>
      <c r="G596" s="47">
        <f t="shared" si="91"/>
        <v>1.6517800002475269E-2</v>
      </c>
      <c r="I596" s="47">
        <f t="shared" ref="I596:I627" si="95">G596</f>
        <v>1.6517800002475269E-2</v>
      </c>
      <c r="P596" s="47">
        <f t="shared" si="92"/>
        <v>0</v>
      </c>
      <c r="Q596" s="81">
        <f t="shared" si="87"/>
        <v>31978.995000000003</v>
      </c>
      <c r="R596" s="81"/>
      <c r="S596" s="47">
        <f t="shared" si="93"/>
        <v>1.6517800002475269E-2</v>
      </c>
      <c r="T596" s="82"/>
      <c r="AE596" s="47" t="s">
        <v>1360</v>
      </c>
      <c r="AJ596" s="47" t="s">
        <v>1369</v>
      </c>
    </row>
    <row r="597" spans="1:36" ht="12.95" customHeight="1" x14ac:dyDescent="0.2">
      <c r="A597" s="88" t="s">
        <v>1411</v>
      </c>
      <c r="B597" s="92"/>
      <c r="C597" s="93">
        <v>47001.337</v>
      </c>
      <c r="D597" s="93"/>
      <c r="E597" s="47">
        <f t="shared" ref="E597:E660" si="96">(C597-C$7)/C$8</f>
        <v>5126.0043588930848</v>
      </c>
      <c r="F597" s="47">
        <f t="shared" si="94"/>
        <v>5126</v>
      </c>
      <c r="G597" s="47">
        <f t="shared" si="91"/>
        <v>2.4011999994399957E-3</v>
      </c>
      <c r="I597" s="47">
        <f t="shared" si="95"/>
        <v>2.4011999994399957E-3</v>
      </c>
      <c r="P597" s="47">
        <f t="shared" si="92"/>
        <v>0</v>
      </c>
      <c r="Q597" s="81">
        <f t="shared" ref="Q597:Q660" si="97">C597-15018.5</f>
        <v>31982.837</v>
      </c>
      <c r="R597" s="81"/>
      <c r="S597" s="47">
        <f t="shared" si="93"/>
        <v>2.4011999994399957E-3</v>
      </c>
      <c r="T597" s="82"/>
      <c r="AE597" s="47" t="s">
        <v>1360</v>
      </c>
      <c r="AF597" s="47">
        <v>7</v>
      </c>
      <c r="AG597" s="47" t="s">
        <v>1409</v>
      </c>
      <c r="AJ597" s="47" t="s">
        <v>1328</v>
      </c>
    </row>
    <row r="598" spans="1:36" ht="12.95" customHeight="1" x14ac:dyDescent="0.2">
      <c r="A598" s="88" t="s">
        <v>1411</v>
      </c>
      <c r="B598" s="92"/>
      <c r="C598" s="93">
        <v>47002.432999999997</v>
      </c>
      <c r="D598" s="93"/>
      <c r="E598" s="47">
        <f t="shared" si="96"/>
        <v>5127.9939252874165</v>
      </c>
      <c r="F598" s="47">
        <f t="shared" si="94"/>
        <v>5128</v>
      </c>
      <c r="G598" s="47">
        <f t="shared" si="91"/>
        <v>-3.3464000080130063E-3</v>
      </c>
      <c r="I598" s="47">
        <f t="shared" si="95"/>
        <v>-3.3464000080130063E-3</v>
      </c>
      <c r="P598" s="47">
        <f t="shared" si="92"/>
        <v>0</v>
      </c>
      <c r="Q598" s="81">
        <f t="shared" si="97"/>
        <v>31983.932999999997</v>
      </c>
      <c r="R598" s="81"/>
      <c r="S598" s="47">
        <f t="shared" si="93"/>
        <v>-3.3464000080130063E-3</v>
      </c>
      <c r="T598" s="82"/>
      <c r="AE598" s="47" t="s">
        <v>1360</v>
      </c>
      <c r="AF598" s="47">
        <v>10</v>
      </c>
      <c r="AG598" s="47" t="s">
        <v>1409</v>
      </c>
      <c r="AJ598" s="47" t="s">
        <v>1328</v>
      </c>
    </row>
    <row r="599" spans="1:36" ht="12.95" customHeight="1" x14ac:dyDescent="0.2">
      <c r="A599" s="88" t="s">
        <v>1412</v>
      </c>
      <c r="B599" s="92"/>
      <c r="C599" s="93">
        <v>47029.434000000001</v>
      </c>
      <c r="D599" s="93"/>
      <c r="E599" s="47">
        <f t="shared" si="96"/>
        <v>5177.0087813216005</v>
      </c>
      <c r="F599" s="47">
        <f t="shared" si="94"/>
        <v>5177</v>
      </c>
      <c r="G599" s="47">
        <f t="shared" si="91"/>
        <v>4.8373999961768277E-3</v>
      </c>
      <c r="I599" s="47">
        <f t="shared" si="95"/>
        <v>4.8373999961768277E-3</v>
      </c>
      <c r="P599" s="47">
        <f t="shared" si="92"/>
        <v>0</v>
      </c>
      <c r="Q599" s="81">
        <f t="shared" si="97"/>
        <v>32010.934000000001</v>
      </c>
      <c r="R599" s="81"/>
      <c r="S599" s="47">
        <f t="shared" si="93"/>
        <v>4.8373999961768277E-3</v>
      </c>
      <c r="T599" s="82"/>
      <c r="AE599" s="47" t="s">
        <v>1360</v>
      </c>
      <c r="AF599" s="47">
        <v>6</v>
      </c>
      <c r="AG599" s="47" t="s">
        <v>1341</v>
      </c>
      <c r="AJ599" s="47" t="s">
        <v>1328</v>
      </c>
    </row>
    <row r="600" spans="1:36" ht="12.95" customHeight="1" x14ac:dyDescent="0.2">
      <c r="A600" s="88" t="s">
        <v>1410</v>
      </c>
      <c r="B600" s="92"/>
      <c r="C600" s="93">
        <v>47029.444000000003</v>
      </c>
      <c r="D600" s="93"/>
      <c r="E600" s="47">
        <f t="shared" si="96"/>
        <v>5177.0269342996544</v>
      </c>
      <c r="F600" s="47">
        <f t="shared" si="94"/>
        <v>5177</v>
      </c>
      <c r="G600" s="47">
        <f t="shared" si="91"/>
        <v>1.4837399998214096E-2</v>
      </c>
      <c r="I600" s="47">
        <f t="shared" si="95"/>
        <v>1.4837399998214096E-2</v>
      </c>
      <c r="P600" s="47">
        <f t="shared" si="92"/>
        <v>0</v>
      </c>
      <c r="Q600" s="81">
        <f t="shared" si="97"/>
        <v>32010.944000000003</v>
      </c>
      <c r="R600" s="81"/>
      <c r="S600" s="47">
        <f t="shared" si="93"/>
        <v>1.4837399998214096E-2</v>
      </c>
      <c r="T600" s="82"/>
      <c r="AE600" s="47" t="s">
        <v>1360</v>
      </c>
      <c r="AJ600" s="47" t="s">
        <v>1369</v>
      </c>
    </row>
    <row r="601" spans="1:36" ht="12.95" customHeight="1" x14ac:dyDescent="0.2">
      <c r="A601" s="88" t="s">
        <v>1410</v>
      </c>
      <c r="B601" s="92"/>
      <c r="C601" s="93">
        <v>47029.447</v>
      </c>
      <c r="D601" s="93"/>
      <c r="E601" s="47">
        <f t="shared" si="96"/>
        <v>5177.0323801930645</v>
      </c>
      <c r="F601" s="47">
        <f t="shared" si="94"/>
        <v>5177</v>
      </c>
      <c r="G601" s="47">
        <f t="shared" si="91"/>
        <v>1.7837399995187297E-2</v>
      </c>
      <c r="I601" s="47">
        <f t="shared" si="95"/>
        <v>1.7837399995187297E-2</v>
      </c>
      <c r="P601" s="47">
        <f t="shared" si="92"/>
        <v>0</v>
      </c>
      <c r="Q601" s="81">
        <f t="shared" si="97"/>
        <v>32010.947</v>
      </c>
      <c r="R601" s="81"/>
      <c r="S601" s="47">
        <f t="shared" si="93"/>
        <v>1.7837399995187297E-2</v>
      </c>
      <c r="T601" s="82"/>
      <c r="AE601" s="47" t="s">
        <v>1360</v>
      </c>
      <c r="AJ601" s="47" t="s">
        <v>1369</v>
      </c>
    </row>
    <row r="602" spans="1:36" ht="12.95" customHeight="1" x14ac:dyDescent="0.2">
      <c r="A602" s="88" t="s">
        <v>1410</v>
      </c>
      <c r="B602" s="92"/>
      <c r="C602" s="93">
        <v>47030.548000000003</v>
      </c>
      <c r="D602" s="93"/>
      <c r="E602" s="47">
        <f t="shared" si="96"/>
        <v>5179.0310230764298</v>
      </c>
      <c r="F602" s="47">
        <f t="shared" si="94"/>
        <v>5179</v>
      </c>
      <c r="G602" s="47">
        <f t="shared" si="91"/>
        <v>1.7089799999666866E-2</v>
      </c>
      <c r="I602" s="47">
        <f t="shared" si="95"/>
        <v>1.7089799999666866E-2</v>
      </c>
      <c r="P602" s="47">
        <f t="shared" si="92"/>
        <v>0</v>
      </c>
      <c r="Q602" s="81">
        <f t="shared" si="97"/>
        <v>32012.048000000003</v>
      </c>
      <c r="R602" s="81"/>
      <c r="S602" s="47">
        <f t="shared" si="93"/>
        <v>1.7089799999666866E-2</v>
      </c>
      <c r="T602" s="82"/>
      <c r="AE602" s="47" t="s">
        <v>1360</v>
      </c>
      <c r="AJ602" s="47" t="s">
        <v>1369</v>
      </c>
    </row>
    <row r="603" spans="1:36" ht="12.95" customHeight="1" x14ac:dyDescent="0.2">
      <c r="A603" s="88" t="s">
        <v>1410</v>
      </c>
      <c r="B603" s="92"/>
      <c r="C603" s="93">
        <v>47030.550999999999</v>
      </c>
      <c r="D603" s="93"/>
      <c r="E603" s="47">
        <f t="shared" si="96"/>
        <v>5179.036468969839</v>
      </c>
      <c r="F603" s="47">
        <f t="shared" si="94"/>
        <v>5179</v>
      </c>
      <c r="G603" s="47">
        <f t="shared" si="91"/>
        <v>2.0089799996640068E-2</v>
      </c>
      <c r="I603" s="47">
        <f t="shared" si="95"/>
        <v>2.0089799996640068E-2</v>
      </c>
      <c r="P603" s="47">
        <f t="shared" si="92"/>
        <v>0</v>
      </c>
      <c r="Q603" s="81">
        <f t="shared" si="97"/>
        <v>32012.050999999999</v>
      </c>
      <c r="R603" s="81"/>
      <c r="S603" s="47">
        <f t="shared" si="93"/>
        <v>2.0089799996640068E-2</v>
      </c>
      <c r="T603" s="82"/>
      <c r="AE603" s="47" t="s">
        <v>1360</v>
      </c>
      <c r="AJ603" s="47" t="s">
        <v>1369</v>
      </c>
    </row>
    <row r="604" spans="1:36" ht="12.95" customHeight="1" x14ac:dyDescent="0.2">
      <c r="A604" s="88" t="s">
        <v>1411</v>
      </c>
      <c r="B604" s="92"/>
      <c r="C604" s="93">
        <v>47039.353999999999</v>
      </c>
      <c r="D604" s="93"/>
      <c r="E604" s="47">
        <f t="shared" si="96"/>
        <v>5195.0165355477011</v>
      </c>
      <c r="F604" s="47">
        <f t="shared" si="94"/>
        <v>5195</v>
      </c>
      <c r="G604" s="47">
        <f t="shared" si="91"/>
        <v>9.1089999987161718E-3</v>
      </c>
      <c r="I604" s="47">
        <f t="shared" si="95"/>
        <v>9.1089999987161718E-3</v>
      </c>
      <c r="P604" s="47">
        <f t="shared" si="92"/>
        <v>0</v>
      </c>
      <c r="Q604" s="81">
        <f t="shared" si="97"/>
        <v>32020.853999999999</v>
      </c>
      <c r="R604" s="81"/>
      <c r="S604" s="47">
        <f t="shared" si="93"/>
        <v>9.1089999987161718E-3</v>
      </c>
      <c r="T604" s="82"/>
      <c r="AE604" s="47" t="s">
        <v>1360</v>
      </c>
      <c r="AF604" s="47">
        <v>6</v>
      </c>
      <c r="AG604" s="47" t="s">
        <v>1407</v>
      </c>
      <c r="AJ604" s="47" t="s">
        <v>1328</v>
      </c>
    </row>
    <row r="605" spans="1:36" ht="12.95" customHeight="1" x14ac:dyDescent="0.2">
      <c r="A605" s="88" t="s">
        <v>1412</v>
      </c>
      <c r="B605" s="92"/>
      <c r="C605" s="93">
        <v>47039.358999999997</v>
      </c>
      <c r="D605" s="93"/>
      <c r="E605" s="47">
        <f t="shared" si="96"/>
        <v>5195.0256120367221</v>
      </c>
      <c r="F605" s="47">
        <f t="shared" si="94"/>
        <v>5195</v>
      </c>
      <c r="G605" s="47">
        <f t="shared" si="91"/>
        <v>1.4108999996096827E-2</v>
      </c>
      <c r="I605" s="47">
        <f t="shared" si="95"/>
        <v>1.4108999996096827E-2</v>
      </c>
      <c r="P605" s="47">
        <f t="shared" si="92"/>
        <v>0</v>
      </c>
      <c r="Q605" s="81">
        <f t="shared" si="97"/>
        <v>32020.858999999997</v>
      </c>
      <c r="R605" s="81"/>
      <c r="S605" s="47">
        <f t="shared" si="93"/>
        <v>1.4108999996096827E-2</v>
      </c>
      <c r="T605" s="82"/>
      <c r="AF605" s="47">
        <v>7</v>
      </c>
      <c r="AG605" s="47" t="s">
        <v>1341</v>
      </c>
      <c r="AJ605" s="47" t="s">
        <v>1328</v>
      </c>
    </row>
    <row r="606" spans="1:36" ht="12.95" customHeight="1" x14ac:dyDescent="0.2">
      <c r="A606" s="88" t="s">
        <v>1411</v>
      </c>
      <c r="B606" s="92"/>
      <c r="C606" s="93">
        <v>47050.374000000003</v>
      </c>
      <c r="D606" s="93"/>
      <c r="E606" s="47">
        <f t="shared" si="96"/>
        <v>5215.0211173593689</v>
      </c>
      <c r="F606" s="47">
        <f t="shared" si="94"/>
        <v>5215</v>
      </c>
      <c r="G606" s="47">
        <f t="shared" si="91"/>
        <v>1.1633000001893379E-2</v>
      </c>
      <c r="I606" s="47">
        <f t="shared" si="95"/>
        <v>1.1633000001893379E-2</v>
      </c>
      <c r="P606" s="47">
        <f t="shared" si="92"/>
        <v>0</v>
      </c>
      <c r="Q606" s="81">
        <f t="shared" si="97"/>
        <v>32031.874000000003</v>
      </c>
      <c r="R606" s="81"/>
      <c r="S606" s="47">
        <f t="shared" si="93"/>
        <v>1.1633000001893379E-2</v>
      </c>
      <c r="T606" s="82"/>
      <c r="AE606" s="47" t="s">
        <v>1360</v>
      </c>
      <c r="AF606" s="47">
        <v>8</v>
      </c>
      <c r="AG606" s="47" t="s">
        <v>1407</v>
      </c>
      <c r="AJ606" s="47" t="s">
        <v>1328</v>
      </c>
    </row>
    <row r="607" spans="1:36" ht="12.95" customHeight="1" x14ac:dyDescent="0.2">
      <c r="A607" s="88" t="s">
        <v>1410</v>
      </c>
      <c r="B607" s="92"/>
      <c r="C607" s="93">
        <v>47054.786999999997</v>
      </c>
      <c r="D607" s="93"/>
      <c r="E607" s="47">
        <f t="shared" si="96"/>
        <v>5223.0320265730452</v>
      </c>
      <c r="F607" s="47">
        <f t="shared" si="94"/>
        <v>5223</v>
      </c>
      <c r="G607" s="47">
        <f t="shared" si="91"/>
        <v>1.7642599996179342E-2</v>
      </c>
      <c r="I607" s="47">
        <f t="shared" si="95"/>
        <v>1.7642599996179342E-2</v>
      </c>
      <c r="P607" s="47">
        <f t="shared" si="92"/>
        <v>0</v>
      </c>
      <c r="Q607" s="81">
        <f t="shared" si="97"/>
        <v>32036.286999999997</v>
      </c>
      <c r="R607" s="81"/>
      <c r="S607" s="47">
        <f t="shared" si="93"/>
        <v>1.7642599996179342E-2</v>
      </c>
      <c r="T607" s="82"/>
      <c r="AE607" s="47" t="s">
        <v>1360</v>
      </c>
      <c r="AJ607" s="47" t="s">
        <v>1369</v>
      </c>
    </row>
    <row r="608" spans="1:36" ht="12.95" customHeight="1" x14ac:dyDescent="0.2">
      <c r="A608" s="88" t="s">
        <v>1411</v>
      </c>
      <c r="B608" s="92"/>
      <c r="C608" s="93">
        <v>47055.328000000001</v>
      </c>
      <c r="D608" s="93"/>
      <c r="E608" s="47">
        <f t="shared" si="96"/>
        <v>5224.0141026855863</v>
      </c>
      <c r="F608" s="47">
        <f t="shared" si="94"/>
        <v>5224</v>
      </c>
      <c r="G608" s="47">
        <f t="shared" si="91"/>
        <v>7.76880000194069E-3</v>
      </c>
      <c r="I608" s="47">
        <f t="shared" si="95"/>
        <v>7.76880000194069E-3</v>
      </c>
      <c r="P608" s="47">
        <f t="shared" si="92"/>
        <v>0</v>
      </c>
      <c r="Q608" s="81">
        <f t="shared" si="97"/>
        <v>32036.828000000001</v>
      </c>
      <c r="R608" s="81"/>
      <c r="S608" s="47">
        <f t="shared" si="93"/>
        <v>7.76880000194069E-3</v>
      </c>
      <c r="T608" s="82"/>
      <c r="AE608" s="47" t="s">
        <v>1360</v>
      </c>
      <c r="AF608" s="47">
        <v>8</v>
      </c>
      <c r="AG608" s="47" t="s">
        <v>1407</v>
      </c>
      <c r="AJ608" s="47" t="s">
        <v>1328</v>
      </c>
    </row>
    <row r="609" spans="1:36" ht="12.95" customHeight="1" x14ac:dyDescent="0.2">
      <c r="A609" s="88" t="s">
        <v>1411</v>
      </c>
      <c r="B609" s="92"/>
      <c r="C609" s="93">
        <v>47060.288999999997</v>
      </c>
      <c r="D609" s="93"/>
      <c r="E609" s="47">
        <f t="shared" si="96"/>
        <v>5233.0197950964357</v>
      </c>
      <c r="F609" s="47">
        <f t="shared" si="94"/>
        <v>5233</v>
      </c>
      <c r="G609" s="47">
        <f t="shared" si="91"/>
        <v>1.0904599992500152E-2</v>
      </c>
      <c r="I609" s="47">
        <f t="shared" si="95"/>
        <v>1.0904599992500152E-2</v>
      </c>
      <c r="P609" s="47">
        <f t="shared" si="92"/>
        <v>0</v>
      </c>
      <c r="Q609" s="81">
        <f t="shared" si="97"/>
        <v>32041.788999999997</v>
      </c>
      <c r="R609" s="81"/>
      <c r="S609" s="47">
        <f t="shared" si="93"/>
        <v>1.0904599992500152E-2</v>
      </c>
      <c r="T609" s="82"/>
      <c r="AE609" s="47" t="s">
        <v>1360</v>
      </c>
      <c r="AF609" s="47">
        <v>8</v>
      </c>
      <c r="AG609" s="47" t="s">
        <v>1407</v>
      </c>
      <c r="AJ609" s="47" t="s">
        <v>1328</v>
      </c>
    </row>
    <row r="610" spans="1:36" ht="12.95" customHeight="1" x14ac:dyDescent="0.2">
      <c r="A610" s="88" t="s">
        <v>1411</v>
      </c>
      <c r="B610" s="92"/>
      <c r="C610" s="93">
        <v>47061.400999999998</v>
      </c>
      <c r="D610" s="93"/>
      <c r="E610" s="47">
        <f t="shared" si="96"/>
        <v>5235.0384062556541</v>
      </c>
      <c r="F610" s="47">
        <f t="shared" si="94"/>
        <v>5235</v>
      </c>
      <c r="G610" s="47">
        <f t="shared" si="91"/>
        <v>2.1156999995582737E-2</v>
      </c>
      <c r="I610" s="47">
        <f t="shared" si="95"/>
        <v>2.1156999995582737E-2</v>
      </c>
      <c r="P610" s="47">
        <f t="shared" si="92"/>
        <v>0</v>
      </c>
      <c r="Q610" s="81">
        <f t="shared" si="97"/>
        <v>32042.900999999998</v>
      </c>
      <c r="R610" s="81"/>
      <c r="S610" s="47">
        <f t="shared" si="93"/>
        <v>2.1156999995582737E-2</v>
      </c>
      <c r="T610" s="82"/>
      <c r="AE610" s="47" t="s">
        <v>1360</v>
      </c>
      <c r="AF610" s="47">
        <v>7</v>
      </c>
      <c r="AG610" s="47" t="s">
        <v>1341</v>
      </c>
      <c r="AJ610" s="47" t="s">
        <v>1328</v>
      </c>
    </row>
    <row r="611" spans="1:36" ht="12.95" customHeight="1" x14ac:dyDescent="0.2">
      <c r="A611" s="88" t="s">
        <v>1450</v>
      </c>
      <c r="B611" s="15"/>
      <c r="C611" s="93">
        <v>47063.599000000002</v>
      </c>
      <c r="D611" s="93"/>
      <c r="E611" s="47">
        <f t="shared" si="96"/>
        <v>5239.028430831163</v>
      </c>
      <c r="F611" s="47">
        <v>5239</v>
      </c>
      <c r="G611" s="47">
        <f t="shared" si="91"/>
        <v>1.5661800003726967E-2</v>
      </c>
      <c r="I611" s="47">
        <f t="shared" si="95"/>
        <v>1.5661800003726967E-2</v>
      </c>
      <c r="P611" s="47">
        <f t="shared" si="92"/>
        <v>0</v>
      </c>
      <c r="Q611" s="81">
        <f t="shared" si="97"/>
        <v>32045.099000000002</v>
      </c>
      <c r="R611" s="81"/>
      <c r="S611" s="47">
        <f t="shared" si="93"/>
        <v>1.5661800003726967E-2</v>
      </c>
      <c r="T611" s="82"/>
    </row>
    <row r="612" spans="1:36" ht="12.95" customHeight="1" x14ac:dyDescent="0.2">
      <c r="A612" s="88" t="s">
        <v>1411</v>
      </c>
      <c r="B612" s="92"/>
      <c r="C612" s="93">
        <v>47067.451000000001</v>
      </c>
      <c r="D612" s="93"/>
      <c r="E612" s="47">
        <f t="shared" si="96"/>
        <v>5246.0209579762168</v>
      </c>
      <c r="F612" s="47">
        <f t="shared" ref="F612:F626" si="98">ROUND(2*E612,0)/2</f>
        <v>5246</v>
      </c>
      <c r="G612" s="47">
        <f t="shared" si="91"/>
        <v>1.1545200002728961E-2</v>
      </c>
      <c r="I612" s="47">
        <f t="shared" si="95"/>
        <v>1.1545200002728961E-2</v>
      </c>
      <c r="P612" s="47">
        <f t="shared" si="92"/>
        <v>0</v>
      </c>
      <c r="Q612" s="81">
        <f t="shared" si="97"/>
        <v>32048.951000000001</v>
      </c>
      <c r="R612" s="81"/>
      <c r="S612" s="47">
        <f t="shared" si="93"/>
        <v>1.1545200002728961E-2</v>
      </c>
      <c r="T612" s="82"/>
      <c r="AE612" s="47" t="s">
        <v>1360</v>
      </c>
      <c r="AF612" s="47">
        <v>9</v>
      </c>
      <c r="AG612" s="47" t="s">
        <v>1341</v>
      </c>
      <c r="AJ612" s="47" t="s">
        <v>1328</v>
      </c>
    </row>
    <row r="613" spans="1:36" ht="12.95" customHeight="1" x14ac:dyDescent="0.2">
      <c r="A613" s="88" t="s">
        <v>1410</v>
      </c>
      <c r="B613" s="92"/>
      <c r="C613" s="93">
        <v>47099.389000000003</v>
      </c>
      <c r="D613" s="93"/>
      <c r="E613" s="47">
        <f t="shared" si="96"/>
        <v>5303.9979392739333</v>
      </c>
      <c r="F613" s="47">
        <f t="shared" si="98"/>
        <v>5304</v>
      </c>
      <c r="G613" s="47">
        <f t="shared" si="91"/>
        <v>-1.135200000135228E-3</v>
      </c>
      <c r="I613" s="47">
        <f t="shared" si="95"/>
        <v>-1.135200000135228E-3</v>
      </c>
      <c r="P613" s="47">
        <f t="shared" si="92"/>
        <v>0</v>
      </c>
      <c r="Q613" s="81">
        <f t="shared" si="97"/>
        <v>32080.889000000003</v>
      </c>
      <c r="R613" s="81"/>
      <c r="S613" s="47">
        <f t="shared" si="93"/>
        <v>-1.135200000135228E-3</v>
      </c>
      <c r="T613" s="82"/>
      <c r="AE613" s="47" t="s">
        <v>1360</v>
      </c>
      <c r="AJ613" s="47" t="s">
        <v>1369</v>
      </c>
    </row>
    <row r="614" spans="1:36" ht="12.95" customHeight="1" x14ac:dyDescent="0.2">
      <c r="A614" s="88" t="s">
        <v>1413</v>
      </c>
      <c r="B614" s="92"/>
      <c r="C614" s="93">
        <v>47109.322999999997</v>
      </c>
      <c r="D614" s="93"/>
      <c r="E614" s="47">
        <f t="shared" si="96"/>
        <v>5322.0311076692969</v>
      </c>
      <c r="F614" s="47">
        <f t="shared" si="98"/>
        <v>5322</v>
      </c>
      <c r="G614" s="47">
        <f t="shared" si="91"/>
        <v>1.7136399997980334E-2</v>
      </c>
      <c r="I614" s="47">
        <f t="shared" si="95"/>
        <v>1.7136399997980334E-2</v>
      </c>
      <c r="P614" s="47">
        <f t="shared" si="92"/>
        <v>0</v>
      </c>
      <c r="Q614" s="81">
        <f t="shared" si="97"/>
        <v>32090.822999999997</v>
      </c>
      <c r="R614" s="81"/>
      <c r="S614" s="47">
        <f t="shared" si="93"/>
        <v>1.7136399997980334E-2</v>
      </c>
      <c r="T614" s="82"/>
      <c r="AE614" s="47" t="s">
        <v>1360</v>
      </c>
      <c r="AF614" s="47">
        <v>7</v>
      </c>
      <c r="AG614" s="47" t="s">
        <v>1407</v>
      </c>
      <c r="AJ614" s="47" t="s">
        <v>1328</v>
      </c>
    </row>
    <row r="615" spans="1:36" ht="12.95" customHeight="1" x14ac:dyDescent="0.2">
      <c r="A615" s="88" t="s">
        <v>1411</v>
      </c>
      <c r="B615" s="92"/>
      <c r="C615" s="93">
        <v>47125.300999999999</v>
      </c>
      <c r="D615" s="93"/>
      <c r="E615" s="47">
        <f t="shared" si="96"/>
        <v>5351.0359359984041</v>
      </c>
      <c r="F615" s="47">
        <f t="shared" si="98"/>
        <v>5351</v>
      </c>
      <c r="G615" s="47">
        <f t="shared" si="91"/>
        <v>1.9796199994743802E-2</v>
      </c>
      <c r="I615" s="47">
        <f t="shared" si="95"/>
        <v>1.9796199994743802E-2</v>
      </c>
      <c r="P615" s="47">
        <f t="shared" si="92"/>
        <v>0</v>
      </c>
      <c r="Q615" s="81">
        <f t="shared" si="97"/>
        <v>32106.800999999999</v>
      </c>
      <c r="R615" s="81"/>
      <c r="S615" s="47">
        <f t="shared" si="93"/>
        <v>1.9796199994743802E-2</v>
      </c>
      <c r="T615" s="82"/>
      <c r="AE615" s="47" t="s">
        <v>1360</v>
      </c>
      <c r="AF615" s="47">
        <v>9</v>
      </c>
      <c r="AG615" s="47" t="s">
        <v>1341</v>
      </c>
      <c r="AJ615" s="47" t="s">
        <v>1328</v>
      </c>
    </row>
    <row r="616" spans="1:36" ht="12.95" customHeight="1" x14ac:dyDescent="0.2">
      <c r="A616" s="88" t="s">
        <v>1411</v>
      </c>
      <c r="B616" s="92"/>
      <c r="C616" s="93">
        <v>47141.267</v>
      </c>
      <c r="D616" s="93"/>
      <c r="E616" s="47">
        <f t="shared" si="96"/>
        <v>5380.0189807538454</v>
      </c>
      <c r="F616" s="47">
        <f t="shared" si="98"/>
        <v>5380</v>
      </c>
      <c r="G616" s="47">
        <f t="shared" si="91"/>
        <v>1.0455999996338505E-2</v>
      </c>
      <c r="I616" s="47">
        <f t="shared" si="95"/>
        <v>1.0455999996338505E-2</v>
      </c>
      <c r="P616" s="47">
        <f t="shared" si="92"/>
        <v>0</v>
      </c>
      <c r="Q616" s="81">
        <f t="shared" si="97"/>
        <v>32122.767</v>
      </c>
      <c r="R616" s="81"/>
      <c r="S616" s="47">
        <f t="shared" si="93"/>
        <v>1.0455999996338505E-2</v>
      </c>
      <c r="T616" s="82"/>
      <c r="AE616" s="47" t="s">
        <v>1360</v>
      </c>
      <c r="AF616" s="47">
        <v>8</v>
      </c>
      <c r="AG616" s="47" t="s">
        <v>1341</v>
      </c>
      <c r="AJ616" s="47" t="s">
        <v>1328</v>
      </c>
    </row>
    <row r="617" spans="1:36" ht="12.95" customHeight="1" x14ac:dyDescent="0.2">
      <c r="A617" s="88" t="s">
        <v>1410</v>
      </c>
      <c r="B617" s="92"/>
      <c r="C617" s="93">
        <v>47289.457000000002</v>
      </c>
      <c r="D617" s="93"/>
      <c r="E617" s="47">
        <f t="shared" si="96"/>
        <v>5649.0279624843297</v>
      </c>
      <c r="F617" s="47">
        <f t="shared" si="98"/>
        <v>5649</v>
      </c>
      <c r="G617" s="47">
        <f t="shared" si="91"/>
        <v>1.5403799996420275E-2</v>
      </c>
      <c r="I617" s="47">
        <f t="shared" si="95"/>
        <v>1.5403799996420275E-2</v>
      </c>
      <c r="P617" s="47">
        <f t="shared" si="92"/>
        <v>0</v>
      </c>
      <c r="Q617" s="81">
        <f t="shared" si="97"/>
        <v>32270.957000000002</v>
      </c>
      <c r="R617" s="81"/>
      <c r="S617" s="47">
        <f t="shared" si="93"/>
        <v>1.5403799996420275E-2</v>
      </c>
      <c r="T617" s="82"/>
      <c r="AE617" s="47" t="s">
        <v>1360</v>
      </c>
      <c r="AJ617" s="47" t="s">
        <v>1369</v>
      </c>
    </row>
    <row r="618" spans="1:36" ht="12.95" customHeight="1" x14ac:dyDescent="0.2">
      <c r="A618" s="88" t="s">
        <v>1414</v>
      </c>
      <c r="B618" s="92"/>
      <c r="C618" s="93">
        <v>47337.377</v>
      </c>
      <c r="D618" s="93"/>
      <c r="E618" s="47">
        <f t="shared" si="96"/>
        <v>5736.0170333023616</v>
      </c>
      <c r="F618" s="47">
        <f t="shared" si="98"/>
        <v>5736</v>
      </c>
      <c r="G618" s="47">
        <f t="shared" si="91"/>
        <v>9.3831999984104186E-3</v>
      </c>
      <c r="I618" s="47">
        <f t="shared" si="95"/>
        <v>9.3831999984104186E-3</v>
      </c>
      <c r="P618" s="47">
        <f t="shared" si="92"/>
        <v>0</v>
      </c>
      <c r="Q618" s="81">
        <f t="shared" si="97"/>
        <v>32318.877</v>
      </c>
      <c r="R618" s="81"/>
      <c r="S618" s="47">
        <f t="shared" si="93"/>
        <v>9.3831999984104186E-3</v>
      </c>
      <c r="T618" s="82"/>
      <c r="AE618" s="47" t="s">
        <v>1360</v>
      </c>
      <c r="AF618" s="47">
        <v>7</v>
      </c>
      <c r="AG618" s="47" t="s">
        <v>1338</v>
      </c>
      <c r="AJ618" s="47" t="s">
        <v>1328</v>
      </c>
    </row>
    <row r="619" spans="1:36" ht="12.95" customHeight="1" x14ac:dyDescent="0.2">
      <c r="A619" s="88" t="s">
        <v>1414</v>
      </c>
      <c r="B619" s="92"/>
      <c r="C619" s="93">
        <v>47364.381999999998</v>
      </c>
      <c r="D619" s="93"/>
      <c r="E619" s="47">
        <f t="shared" si="96"/>
        <v>5785.0391505277539</v>
      </c>
      <c r="F619" s="47">
        <f t="shared" si="98"/>
        <v>5785</v>
      </c>
      <c r="G619" s="47">
        <f t="shared" si="91"/>
        <v>2.1566999996139202E-2</v>
      </c>
      <c r="I619" s="47">
        <f t="shared" si="95"/>
        <v>2.1566999996139202E-2</v>
      </c>
      <c r="P619" s="47">
        <f t="shared" si="92"/>
        <v>0</v>
      </c>
      <c r="Q619" s="81">
        <f t="shared" si="97"/>
        <v>32345.881999999998</v>
      </c>
      <c r="R619" s="81"/>
      <c r="S619" s="47">
        <f t="shared" si="93"/>
        <v>2.1566999996139202E-2</v>
      </c>
      <c r="T619" s="82"/>
      <c r="AE619" s="47" t="s">
        <v>1360</v>
      </c>
      <c r="AF619" s="47">
        <v>8</v>
      </c>
      <c r="AG619" s="47" t="s">
        <v>1409</v>
      </c>
      <c r="AJ619" s="47" t="s">
        <v>1328</v>
      </c>
    </row>
    <row r="620" spans="1:36" ht="12.95" customHeight="1" x14ac:dyDescent="0.2">
      <c r="A620" s="88" t="s">
        <v>1414</v>
      </c>
      <c r="B620" s="92"/>
      <c r="C620" s="93">
        <v>47375.381999999998</v>
      </c>
      <c r="D620" s="93"/>
      <c r="E620" s="47">
        <f t="shared" si="96"/>
        <v>5805.007426383313</v>
      </c>
      <c r="F620" s="47">
        <f t="shared" si="98"/>
        <v>5805</v>
      </c>
      <c r="G620" s="47">
        <f t="shared" si="91"/>
        <v>4.090999995241873E-3</v>
      </c>
      <c r="I620" s="47">
        <f t="shared" si="95"/>
        <v>4.090999995241873E-3</v>
      </c>
      <c r="P620" s="47">
        <f t="shared" si="92"/>
        <v>0</v>
      </c>
      <c r="Q620" s="81">
        <f t="shared" si="97"/>
        <v>32356.881999999998</v>
      </c>
      <c r="R620" s="81"/>
      <c r="S620" s="47">
        <f t="shared" si="93"/>
        <v>4.090999995241873E-3</v>
      </c>
      <c r="T620" s="82"/>
      <c r="AE620" s="47" t="s">
        <v>1360</v>
      </c>
      <c r="AF620" s="47">
        <v>8</v>
      </c>
      <c r="AG620" s="47" t="s">
        <v>1409</v>
      </c>
      <c r="AJ620" s="47" t="s">
        <v>1328</v>
      </c>
    </row>
    <row r="621" spans="1:36" ht="12.95" customHeight="1" x14ac:dyDescent="0.2">
      <c r="A621" s="88" t="s">
        <v>1414</v>
      </c>
      <c r="B621" s="92"/>
      <c r="C621" s="93">
        <v>47380.347000000002</v>
      </c>
      <c r="D621" s="93"/>
      <c r="E621" s="47">
        <f t="shared" si="96"/>
        <v>5814.0203799853971</v>
      </c>
      <c r="F621" s="47">
        <f t="shared" si="98"/>
        <v>5814</v>
      </c>
      <c r="G621" s="47">
        <f t="shared" si="91"/>
        <v>1.1226800001168158E-2</v>
      </c>
      <c r="I621" s="47">
        <f t="shared" si="95"/>
        <v>1.1226800001168158E-2</v>
      </c>
      <c r="P621" s="47">
        <f t="shared" si="92"/>
        <v>0</v>
      </c>
      <c r="Q621" s="81">
        <f t="shared" si="97"/>
        <v>32361.847000000002</v>
      </c>
      <c r="R621" s="81"/>
      <c r="S621" s="47">
        <f t="shared" si="93"/>
        <v>1.1226800001168158E-2</v>
      </c>
      <c r="T621" s="82"/>
      <c r="AE621" s="47" t="s">
        <v>1360</v>
      </c>
      <c r="AF621" s="47">
        <v>7</v>
      </c>
      <c r="AG621" s="47" t="s">
        <v>1338</v>
      </c>
      <c r="AJ621" s="47" t="s">
        <v>1328</v>
      </c>
    </row>
    <row r="622" spans="1:36" ht="12.95" customHeight="1" x14ac:dyDescent="0.2">
      <c r="A622" s="88" t="s">
        <v>1414</v>
      </c>
      <c r="B622" s="92"/>
      <c r="C622" s="93">
        <v>47380.356</v>
      </c>
      <c r="D622" s="93"/>
      <c r="E622" s="47">
        <f t="shared" si="96"/>
        <v>5814.0367176656391</v>
      </c>
      <c r="F622" s="47">
        <f t="shared" si="98"/>
        <v>5814</v>
      </c>
      <c r="G622" s="47">
        <f t="shared" si="91"/>
        <v>2.022679999936372E-2</v>
      </c>
      <c r="I622" s="47">
        <f t="shared" si="95"/>
        <v>2.022679999936372E-2</v>
      </c>
      <c r="P622" s="47">
        <f t="shared" si="92"/>
        <v>0</v>
      </c>
      <c r="Q622" s="81">
        <f t="shared" si="97"/>
        <v>32361.856</v>
      </c>
      <c r="R622" s="81"/>
      <c r="S622" s="47">
        <f t="shared" si="93"/>
        <v>2.022679999936372E-2</v>
      </c>
      <c r="T622" s="82"/>
      <c r="AE622" s="47" t="s">
        <v>1360</v>
      </c>
      <c r="AF622" s="47">
        <v>7</v>
      </c>
      <c r="AG622" s="47" t="s">
        <v>1409</v>
      </c>
      <c r="AJ622" s="47" t="s">
        <v>1328</v>
      </c>
    </row>
    <row r="623" spans="1:36" ht="12.95" customHeight="1" x14ac:dyDescent="0.2">
      <c r="A623" s="88" t="s">
        <v>1410</v>
      </c>
      <c r="B623" s="92"/>
      <c r="C623" s="93">
        <v>47392.463000000003</v>
      </c>
      <c r="D623" s="93"/>
      <c r="E623" s="47">
        <f t="shared" si="96"/>
        <v>5836.0145281913956</v>
      </c>
      <c r="F623" s="47">
        <f t="shared" si="98"/>
        <v>5836</v>
      </c>
      <c r="G623" s="47">
        <f t="shared" si="91"/>
        <v>8.0032000041683204E-3</v>
      </c>
      <c r="I623" s="47">
        <f t="shared" si="95"/>
        <v>8.0032000041683204E-3</v>
      </c>
      <c r="P623" s="47">
        <f t="shared" si="92"/>
        <v>0</v>
      </c>
      <c r="Q623" s="81">
        <f t="shared" si="97"/>
        <v>32373.963000000003</v>
      </c>
      <c r="R623" s="81"/>
      <c r="S623" s="47">
        <f t="shared" si="93"/>
        <v>8.0032000041683204E-3</v>
      </c>
      <c r="T623" s="82"/>
      <c r="AE623" s="47" t="s">
        <v>1360</v>
      </c>
      <c r="AJ623" s="47" t="s">
        <v>1369</v>
      </c>
    </row>
    <row r="624" spans="1:36" ht="12.95" customHeight="1" x14ac:dyDescent="0.2">
      <c r="A624" s="88" t="s">
        <v>1414</v>
      </c>
      <c r="B624" s="92"/>
      <c r="C624" s="93">
        <v>47397.425000000003</v>
      </c>
      <c r="D624" s="93"/>
      <c r="E624" s="47">
        <f t="shared" si="96"/>
        <v>5845.0220359000568</v>
      </c>
      <c r="F624" s="47">
        <f t="shared" si="98"/>
        <v>5845</v>
      </c>
      <c r="G624" s="47">
        <f t="shared" si="91"/>
        <v>1.2138999998569489E-2</v>
      </c>
      <c r="I624" s="47">
        <f t="shared" si="95"/>
        <v>1.2138999998569489E-2</v>
      </c>
      <c r="P624" s="47">
        <f t="shared" si="92"/>
        <v>0</v>
      </c>
      <c r="Q624" s="81">
        <f t="shared" si="97"/>
        <v>32378.925000000003</v>
      </c>
      <c r="R624" s="81"/>
      <c r="S624" s="47">
        <f t="shared" si="93"/>
        <v>1.2138999998569489E-2</v>
      </c>
      <c r="T624" s="82"/>
      <c r="AE624" s="47" t="s">
        <v>1360</v>
      </c>
      <c r="AF624" s="47">
        <v>10</v>
      </c>
      <c r="AG624" s="47" t="s">
        <v>1396</v>
      </c>
      <c r="AJ624" s="47" t="s">
        <v>1328</v>
      </c>
    </row>
    <row r="625" spans="1:36" ht="12.95" customHeight="1" x14ac:dyDescent="0.2">
      <c r="A625" s="88" t="s">
        <v>1414</v>
      </c>
      <c r="B625" s="92"/>
      <c r="C625" s="93">
        <v>47407.349000000002</v>
      </c>
      <c r="D625" s="93"/>
      <c r="E625" s="47">
        <f t="shared" si="96"/>
        <v>5863.0370513173793</v>
      </c>
      <c r="F625" s="47">
        <f t="shared" si="98"/>
        <v>5863</v>
      </c>
      <c r="G625" s="47">
        <f t="shared" si="91"/>
        <v>2.041060000192374E-2</v>
      </c>
      <c r="I625" s="47">
        <f t="shared" si="95"/>
        <v>2.041060000192374E-2</v>
      </c>
      <c r="P625" s="47">
        <f t="shared" si="92"/>
        <v>0</v>
      </c>
      <c r="Q625" s="81">
        <f t="shared" si="97"/>
        <v>32388.849000000002</v>
      </c>
      <c r="R625" s="81"/>
      <c r="S625" s="47">
        <f t="shared" si="93"/>
        <v>2.041060000192374E-2</v>
      </c>
      <c r="T625" s="82"/>
      <c r="AE625" s="47" t="s">
        <v>1360</v>
      </c>
      <c r="AF625" s="47">
        <v>7</v>
      </c>
      <c r="AG625" s="47" t="s">
        <v>1341</v>
      </c>
      <c r="AJ625" s="47" t="s">
        <v>1328</v>
      </c>
    </row>
    <row r="626" spans="1:36" ht="12.95" customHeight="1" x14ac:dyDescent="0.2">
      <c r="A626" s="88" t="s">
        <v>1414</v>
      </c>
      <c r="B626" s="92"/>
      <c r="C626" s="93">
        <v>47412.307000000001</v>
      </c>
      <c r="D626" s="93"/>
      <c r="E626" s="47">
        <f t="shared" si="96"/>
        <v>5872.0372978348196</v>
      </c>
      <c r="F626" s="47">
        <f t="shared" si="98"/>
        <v>5872</v>
      </c>
      <c r="G626" s="47">
        <f t="shared" si="91"/>
        <v>2.0546399995510001E-2</v>
      </c>
      <c r="I626" s="47">
        <f t="shared" si="95"/>
        <v>2.0546399995510001E-2</v>
      </c>
      <c r="P626" s="47">
        <f t="shared" si="92"/>
        <v>0</v>
      </c>
      <c r="Q626" s="81">
        <f t="shared" si="97"/>
        <v>32393.807000000001</v>
      </c>
      <c r="R626" s="81"/>
      <c r="S626" s="47">
        <f t="shared" si="93"/>
        <v>2.0546399995510001E-2</v>
      </c>
      <c r="T626" s="82"/>
      <c r="AE626" s="47" t="s">
        <v>1360</v>
      </c>
      <c r="AF626" s="47">
        <v>8</v>
      </c>
      <c r="AG626" s="47" t="s">
        <v>1338</v>
      </c>
      <c r="AJ626" s="47" t="s">
        <v>1328</v>
      </c>
    </row>
    <row r="627" spans="1:36" ht="12.95" customHeight="1" x14ac:dyDescent="0.2">
      <c r="A627" s="88" t="s">
        <v>1450</v>
      </c>
      <c r="B627" s="15"/>
      <c r="C627" s="93">
        <v>47418.37</v>
      </c>
      <c r="D627" s="93"/>
      <c r="E627" s="47">
        <f t="shared" si="96"/>
        <v>5883.0434484268462</v>
      </c>
      <c r="F627" s="47">
        <v>5883</v>
      </c>
      <c r="G627" s="47">
        <f t="shared" si="91"/>
        <v>2.3934600001666695E-2</v>
      </c>
      <c r="I627" s="47">
        <f t="shared" si="95"/>
        <v>2.3934600001666695E-2</v>
      </c>
      <c r="P627" s="47">
        <f t="shared" si="92"/>
        <v>0</v>
      </c>
      <c r="Q627" s="81">
        <f t="shared" si="97"/>
        <v>32399.870000000003</v>
      </c>
      <c r="R627" s="81"/>
      <c r="S627" s="47">
        <f t="shared" si="93"/>
        <v>2.3934600001666695E-2</v>
      </c>
      <c r="T627" s="82"/>
    </row>
    <row r="628" spans="1:36" ht="12.95" customHeight="1" x14ac:dyDescent="0.2">
      <c r="A628" s="88" t="s">
        <v>1415</v>
      </c>
      <c r="B628" s="92"/>
      <c r="C628" s="93">
        <v>47450.298999999999</v>
      </c>
      <c r="D628" s="93"/>
      <c r="E628" s="47">
        <f t="shared" si="96"/>
        <v>5941.0040920443071</v>
      </c>
      <c r="F628" s="47">
        <f>ROUND(2*E628,0)/2</f>
        <v>5941</v>
      </c>
      <c r="G628" s="47">
        <f t="shared" si="91"/>
        <v>2.2541999933309853E-3</v>
      </c>
      <c r="I628" s="47">
        <f t="shared" ref="I628:I634" si="99">G628</f>
        <v>2.2541999933309853E-3</v>
      </c>
      <c r="P628" s="47">
        <f t="shared" si="92"/>
        <v>0</v>
      </c>
      <c r="Q628" s="81">
        <f t="shared" si="97"/>
        <v>32431.798999999999</v>
      </c>
      <c r="R628" s="81"/>
      <c r="S628" s="47">
        <f t="shared" si="93"/>
        <v>2.2541999933309853E-3</v>
      </c>
      <c r="T628" s="82"/>
      <c r="AE628" s="47" t="s">
        <v>1360</v>
      </c>
      <c r="AF628" s="47">
        <v>6</v>
      </c>
      <c r="AG628" s="47" t="s">
        <v>1338</v>
      </c>
      <c r="AJ628" s="47" t="s">
        <v>1328</v>
      </c>
    </row>
    <row r="629" spans="1:36" ht="12.95" customHeight="1" x14ac:dyDescent="0.2">
      <c r="A629" s="88" t="s">
        <v>1415</v>
      </c>
      <c r="B629" s="92"/>
      <c r="C629" s="93">
        <v>47456.368999999999</v>
      </c>
      <c r="D629" s="93"/>
      <c r="E629" s="47">
        <f t="shared" si="96"/>
        <v>5952.0229497209648</v>
      </c>
      <c r="F629" s="47">
        <f>ROUND(2*E629,0)/2</f>
        <v>5952</v>
      </c>
      <c r="G629" s="47">
        <f t="shared" si="91"/>
        <v>1.2642399997275788E-2</v>
      </c>
      <c r="I629" s="47">
        <f t="shared" si="99"/>
        <v>1.2642399997275788E-2</v>
      </c>
      <c r="P629" s="47">
        <f t="shared" si="92"/>
        <v>0</v>
      </c>
      <c r="Q629" s="81">
        <f t="shared" si="97"/>
        <v>32437.868999999999</v>
      </c>
      <c r="R629" s="81"/>
      <c r="S629" s="47">
        <f t="shared" si="93"/>
        <v>1.2642399997275788E-2</v>
      </c>
      <c r="T629" s="82"/>
      <c r="AE629" s="47" t="s">
        <v>1360</v>
      </c>
      <c r="AF629" s="47">
        <v>7</v>
      </c>
      <c r="AG629" s="47" t="s">
        <v>1341</v>
      </c>
      <c r="AJ629" s="47" t="s">
        <v>1328</v>
      </c>
    </row>
    <row r="630" spans="1:36" ht="12.95" customHeight="1" x14ac:dyDescent="0.2">
      <c r="A630" s="88" t="s">
        <v>1450</v>
      </c>
      <c r="B630" s="15"/>
      <c r="C630" s="93">
        <v>47466.296000000002</v>
      </c>
      <c r="D630" s="93"/>
      <c r="E630" s="47">
        <f t="shared" si="96"/>
        <v>5970.0434110317101</v>
      </c>
      <c r="F630" s="47">
        <v>5970</v>
      </c>
      <c r="G630" s="47">
        <f t="shared" si="91"/>
        <v>2.3913999997603241E-2</v>
      </c>
      <c r="I630" s="47">
        <f t="shared" si="99"/>
        <v>2.3913999997603241E-2</v>
      </c>
      <c r="P630" s="47">
        <f t="shared" si="92"/>
        <v>0</v>
      </c>
      <c r="Q630" s="81">
        <f t="shared" si="97"/>
        <v>32447.796000000002</v>
      </c>
      <c r="R630" s="81"/>
      <c r="S630" s="47">
        <f t="shared" si="93"/>
        <v>2.3913999997603241E-2</v>
      </c>
      <c r="T630" s="82"/>
    </row>
    <row r="631" spans="1:36" ht="12.95" customHeight="1" x14ac:dyDescent="0.2">
      <c r="A631" s="88" t="s">
        <v>1415</v>
      </c>
      <c r="B631" s="92"/>
      <c r="C631" s="93">
        <v>47471.233999999997</v>
      </c>
      <c r="D631" s="93"/>
      <c r="E631" s="47">
        <f t="shared" si="96"/>
        <v>5979.0073515930417</v>
      </c>
      <c r="F631" s="47">
        <f>ROUND(2*E631,0)/2</f>
        <v>5979</v>
      </c>
      <c r="G631" s="47">
        <f t="shared" si="91"/>
        <v>4.0497999943909235E-3</v>
      </c>
      <c r="I631" s="47">
        <f t="shared" si="99"/>
        <v>4.0497999943909235E-3</v>
      </c>
      <c r="P631" s="47">
        <f t="shared" si="92"/>
        <v>0</v>
      </c>
      <c r="Q631" s="81">
        <f t="shared" si="97"/>
        <v>32452.733999999997</v>
      </c>
      <c r="R631" s="81"/>
      <c r="S631" s="47">
        <f t="shared" si="93"/>
        <v>4.0497999943909235E-3</v>
      </c>
      <c r="T631" s="82"/>
      <c r="AE631" s="47" t="s">
        <v>1360</v>
      </c>
      <c r="AF631" s="47">
        <v>7</v>
      </c>
      <c r="AG631" s="47" t="s">
        <v>1341</v>
      </c>
      <c r="AJ631" s="47" t="s">
        <v>1328</v>
      </c>
    </row>
    <row r="632" spans="1:36" ht="12.95" customHeight="1" x14ac:dyDescent="0.2">
      <c r="A632" s="88" t="s">
        <v>1410</v>
      </c>
      <c r="B632" s="92"/>
      <c r="C632" s="93">
        <v>47471.24</v>
      </c>
      <c r="D632" s="93"/>
      <c r="E632" s="47">
        <f t="shared" si="96"/>
        <v>5979.0182433798736</v>
      </c>
      <c r="F632" s="47">
        <f>ROUND(2*E632,0)/2</f>
        <v>5979</v>
      </c>
      <c r="G632" s="47">
        <f t="shared" si="91"/>
        <v>1.0049799995613284E-2</v>
      </c>
      <c r="I632" s="47">
        <f t="shared" si="99"/>
        <v>1.0049799995613284E-2</v>
      </c>
      <c r="P632" s="47">
        <f t="shared" si="92"/>
        <v>0</v>
      </c>
      <c r="Q632" s="81">
        <f t="shared" si="97"/>
        <v>32452.739999999998</v>
      </c>
      <c r="R632" s="81"/>
      <c r="S632" s="47">
        <f t="shared" si="93"/>
        <v>1.0049799995613284E-2</v>
      </c>
      <c r="T632" s="82"/>
      <c r="AE632" s="47" t="s">
        <v>1360</v>
      </c>
      <c r="AJ632" s="47" t="s">
        <v>1369</v>
      </c>
    </row>
    <row r="633" spans="1:36" ht="12.95" customHeight="1" x14ac:dyDescent="0.2">
      <c r="A633" s="88" t="s">
        <v>1415</v>
      </c>
      <c r="B633" s="92"/>
      <c r="C633" s="93">
        <v>47477.284</v>
      </c>
      <c r="D633" s="93"/>
      <c r="E633" s="47">
        <f t="shared" si="96"/>
        <v>5989.9899033136044</v>
      </c>
      <c r="F633" s="47">
        <f>ROUND(2*E633,0)/2</f>
        <v>5990</v>
      </c>
      <c r="G633" s="47">
        <f t="shared" si="91"/>
        <v>-5.5620000057388097E-3</v>
      </c>
      <c r="I633" s="47">
        <f t="shared" si="99"/>
        <v>-5.5620000057388097E-3</v>
      </c>
      <c r="P633" s="47">
        <f t="shared" si="92"/>
        <v>0</v>
      </c>
      <c r="Q633" s="81">
        <f t="shared" si="97"/>
        <v>32458.784</v>
      </c>
      <c r="R633" s="81"/>
      <c r="S633" s="47">
        <f t="shared" si="93"/>
        <v>-5.5620000057388097E-3</v>
      </c>
      <c r="T633" s="82"/>
      <c r="AE633" s="47" t="s">
        <v>1360</v>
      </c>
      <c r="AF633" s="47">
        <v>7</v>
      </c>
      <c r="AG633" s="47" t="s">
        <v>1338</v>
      </c>
      <c r="AJ633" s="47" t="s">
        <v>1328</v>
      </c>
    </row>
    <row r="634" spans="1:36" ht="12.95" customHeight="1" x14ac:dyDescent="0.2">
      <c r="A634" s="88" t="s">
        <v>1375</v>
      </c>
      <c r="B634" s="92"/>
      <c r="C634" s="93">
        <v>47512.557000000001</v>
      </c>
      <c r="D634" s="93"/>
      <c r="E634" s="47">
        <f t="shared" si="96"/>
        <v>6054.0209027911633</v>
      </c>
      <c r="F634" s="47">
        <f>ROUND(2*E634,0)/2</f>
        <v>6054</v>
      </c>
      <c r="G634" s="47">
        <f t="shared" si="91"/>
        <v>1.1514799996803049E-2</v>
      </c>
      <c r="I634" s="47">
        <f t="shared" si="99"/>
        <v>1.1514799996803049E-2</v>
      </c>
      <c r="P634" s="47">
        <f t="shared" si="92"/>
        <v>0</v>
      </c>
      <c r="Q634" s="81">
        <f t="shared" si="97"/>
        <v>32494.057000000001</v>
      </c>
      <c r="R634" s="81"/>
      <c r="S634" s="47">
        <f t="shared" si="93"/>
        <v>1.1514799996803049E-2</v>
      </c>
      <c r="T634" s="82"/>
      <c r="AE634" s="47" t="s">
        <v>1360</v>
      </c>
      <c r="AJ634" s="47" t="s">
        <v>1369</v>
      </c>
    </row>
    <row r="635" spans="1:36" ht="12.95" customHeight="1" x14ac:dyDescent="0.2">
      <c r="A635" s="88" t="s">
        <v>1375</v>
      </c>
      <c r="B635" s="92"/>
      <c r="C635" s="93">
        <v>47567.646500000003</v>
      </c>
      <c r="D635" s="93"/>
      <c r="E635" s="47">
        <f t="shared" si="96"/>
        <v>6154.0247512225133</v>
      </c>
      <c r="F635" s="47">
        <f>ROUND(2*E635,0)/2</f>
        <v>6154</v>
      </c>
      <c r="G635" s="47">
        <f t="shared" si="91"/>
        <v>1.3634800001455005E-2</v>
      </c>
      <c r="J635" s="47">
        <f>G635</f>
        <v>1.3634800001455005E-2</v>
      </c>
      <c r="P635" s="47">
        <f t="shared" si="92"/>
        <v>0</v>
      </c>
      <c r="Q635" s="81">
        <f t="shared" si="97"/>
        <v>32549.146500000003</v>
      </c>
      <c r="R635" s="81"/>
      <c r="S635" s="47">
        <f>MAX(G635:M635)</f>
        <v>1.3634800001455005E-2</v>
      </c>
      <c r="T635" s="82"/>
      <c r="AE635" s="47" t="s">
        <v>1370</v>
      </c>
      <c r="AJ635" s="47" t="s">
        <v>1369</v>
      </c>
    </row>
    <row r="636" spans="1:36" ht="12.95" customHeight="1" x14ac:dyDescent="0.2">
      <c r="A636" s="88" t="s">
        <v>1450</v>
      </c>
      <c r="B636" s="15"/>
      <c r="C636" s="93">
        <v>47676.72</v>
      </c>
      <c r="D636" s="93"/>
      <c r="E636" s="47">
        <f t="shared" si="96"/>
        <v>6352.0256363617209</v>
      </c>
      <c r="F636" s="47">
        <v>6352</v>
      </c>
      <c r="G636" s="47">
        <f t="shared" si="91"/>
        <v>1.4122399996267632E-2</v>
      </c>
      <c r="I636" s="47">
        <f t="shared" ref="I636:I649" si="100">G636</f>
        <v>1.4122399996267632E-2</v>
      </c>
      <c r="P636" s="47">
        <f t="shared" si="92"/>
        <v>0</v>
      </c>
      <c r="Q636" s="81">
        <f t="shared" si="97"/>
        <v>32658.22</v>
      </c>
      <c r="R636" s="81"/>
      <c r="S636" s="47">
        <f t="shared" ref="S636:S649" si="101">MAX(G636:N636)</f>
        <v>1.4122399996267632E-2</v>
      </c>
      <c r="T636" s="82"/>
    </row>
    <row r="637" spans="1:36" ht="12.95" customHeight="1" x14ac:dyDescent="0.2">
      <c r="A637" s="88" t="s">
        <v>1416</v>
      </c>
      <c r="B637" s="92"/>
      <c r="C637" s="93">
        <v>47695.453000000001</v>
      </c>
      <c r="D637" s="93"/>
      <c r="E637" s="47">
        <f t="shared" si="96"/>
        <v>6386.0316101437375</v>
      </c>
      <c r="F637" s="47">
        <f t="shared" ref="F637:F642" si="102">ROUND(2*E637,0)/2</f>
        <v>6386</v>
      </c>
      <c r="G637" s="47">
        <f t="shared" si="91"/>
        <v>1.7413200002920348E-2</v>
      </c>
      <c r="I637" s="47">
        <f t="shared" si="100"/>
        <v>1.7413200002920348E-2</v>
      </c>
      <c r="P637" s="47">
        <f t="shared" si="92"/>
        <v>0</v>
      </c>
      <c r="Q637" s="81">
        <f t="shared" si="97"/>
        <v>32676.953000000001</v>
      </c>
      <c r="R637" s="81"/>
      <c r="S637" s="47">
        <f t="shared" si="101"/>
        <v>1.7413200002920348E-2</v>
      </c>
      <c r="T637" s="82"/>
      <c r="AE637" s="47" t="s">
        <v>1360</v>
      </c>
      <c r="AF637" s="47">
        <v>8</v>
      </c>
      <c r="AG637" s="47" t="s">
        <v>1341</v>
      </c>
      <c r="AJ637" s="47" t="s">
        <v>1328</v>
      </c>
    </row>
    <row r="638" spans="1:36" ht="12.95" customHeight="1" x14ac:dyDescent="0.2">
      <c r="A638" s="88" t="s">
        <v>1416</v>
      </c>
      <c r="B638" s="92"/>
      <c r="C638" s="93">
        <v>47727.400999999998</v>
      </c>
      <c r="D638" s="93"/>
      <c r="E638" s="47">
        <f t="shared" si="96"/>
        <v>6444.0267444194951</v>
      </c>
      <c r="F638" s="47">
        <f t="shared" si="102"/>
        <v>6444</v>
      </c>
      <c r="G638" s="47">
        <f t="shared" si="91"/>
        <v>1.4732799994817469E-2</v>
      </c>
      <c r="I638" s="47">
        <f t="shared" si="100"/>
        <v>1.4732799994817469E-2</v>
      </c>
      <c r="P638" s="47">
        <f t="shared" si="92"/>
        <v>0</v>
      </c>
      <c r="Q638" s="81">
        <f t="shared" si="97"/>
        <v>32708.900999999998</v>
      </c>
      <c r="R638" s="81"/>
      <c r="S638" s="47">
        <f t="shared" si="101"/>
        <v>1.4732799994817469E-2</v>
      </c>
      <c r="T638" s="82"/>
      <c r="AE638" s="47" t="s">
        <v>1360</v>
      </c>
      <c r="AF638" s="47">
        <v>8</v>
      </c>
      <c r="AG638" s="47" t="s">
        <v>1341</v>
      </c>
      <c r="AJ638" s="47" t="s">
        <v>1328</v>
      </c>
    </row>
    <row r="639" spans="1:36" ht="12.95" customHeight="1" x14ac:dyDescent="0.2">
      <c r="A639" s="88" t="s">
        <v>1410</v>
      </c>
      <c r="B639" s="92"/>
      <c r="C639" s="93">
        <v>47749.438999999998</v>
      </c>
      <c r="D639" s="93"/>
      <c r="E639" s="47">
        <f t="shared" si="96"/>
        <v>6484.0322774472061</v>
      </c>
      <c r="F639" s="47">
        <f t="shared" si="102"/>
        <v>6484</v>
      </c>
      <c r="G639" s="47">
        <f t="shared" si="91"/>
        <v>1.7780799993488472E-2</v>
      </c>
      <c r="I639" s="47">
        <f t="shared" si="100"/>
        <v>1.7780799993488472E-2</v>
      </c>
      <c r="P639" s="47">
        <f t="shared" si="92"/>
        <v>0</v>
      </c>
      <c r="Q639" s="81">
        <f t="shared" si="97"/>
        <v>32730.938999999998</v>
      </c>
      <c r="R639" s="81"/>
      <c r="S639" s="47">
        <f t="shared" si="101"/>
        <v>1.7780799993488472E-2</v>
      </c>
      <c r="T639" s="82"/>
      <c r="AE639" s="47" t="s">
        <v>1360</v>
      </c>
      <c r="AJ639" s="47" t="s">
        <v>1369</v>
      </c>
    </row>
    <row r="640" spans="1:36" ht="12.95" customHeight="1" x14ac:dyDescent="0.2">
      <c r="A640" s="88" t="s">
        <v>1410</v>
      </c>
      <c r="B640" s="92"/>
      <c r="C640" s="93">
        <v>47771.49</v>
      </c>
      <c r="D640" s="93"/>
      <c r="E640" s="47">
        <f t="shared" si="96"/>
        <v>6524.0614093463801</v>
      </c>
      <c r="F640" s="47">
        <f t="shared" si="102"/>
        <v>6524</v>
      </c>
      <c r="G640" s="47">
        <f t="shared" si="91"/>
        <v>3.3828799998445902E-2</v>
      </c>
      <c r="I640" s="47">
        <f t="shared" si="100"/>
        <v>3.3828799998445902E-2</v>
      </c>
      <c r="P640" s="47">
        <f t="shared" si="92"/>
        <v>0</v>
      </c>
      <c r="Q640" s="81">
        <f t="shared" si="97"/>
        <v>32752.989999999998</v>
      </c>
      <c r="R640" s="81"/>
      <c r="S640" s="47">
        <f t="shared" si="101"/>
        <v>3.3828799998445902E-2</v>
      </c>
      <c r="T640" s="82"/>
      <c r="AE640" s="47" t="s">
        <v>1360</v>
      </c>
      <c r="AJ640" s="47" t="s">
        <v>1369</v>
      </c>
    </row>
    <row r="641" spans="1:36" ht="12.95" customHeight="1" x14ac:dyDescent="0.2">
      <c r="A641" s="88" t="s">
        <v>1417</v>
      </c>
      <c r="B641" s="92"/>
      <c r="C641" s="93">
        <v>47775.311000000002</v>
      </c>
      <c r="D641" s="93"/>
      <c r="E641" s="47">
        <f t="shared" si="96"/>
        <v>6530.9976622594859</v>
      </c>
      <c r="F641" s="47">
        <f t="shared" si="102"/>
        <v>6531</v>
      </c>
      <c r="G641" s="47">
        <f t="shared" si="91"/>
        <v>-1.287799997953698E-3</v>
      </c>
      <c r="I641" s="47">
        <f t="shared" si="100"/>
        <v>-1.287799997953698E-3</v>
      </c>
      <c r="P641" s="47">
        <f t="shared" si="92"/>
        <v>0</v>
      </c>
      <c r="Q641" s="81">
        <f t="shared" si="97"/>
        <v>32756.811000000002</v>
      </c>
      <c r="R641" s="81"/>
      <c r="S641" s="47">
        <f t="shared" si="101"/>
        <v>-1.287799997953698E-3</v>
      </c>
      <c r="T641" s="82"/>
      <c r="AE641" s="47" t="s">
        <v>1360</v>
      </c>
      <c r="AF641" s="47">
        <v>7</v>
      </c>
      <c r="AG641" s="47" t="s">
        <v>1407</v>
      </c>
      <c r="AJ641" s="47" t="s">
        <v>1328</v>
      </c>
    </row>
    <row r="642" spans="1:36" ht="12.95" customHeight="1" x14ac:dyDescent="0.2">
      <c r="A642" s="88" t="s">
        <v>1416</v>
      </c>
      <c r="B642" s="92"/>
      <c r="C642" s="93">
        <v>47775.328000000001</v>
      </c>
      <c r="D642" s="93"/>
      <c r="E642" s="47">
        <f t="shared" si="96"/>
        <v>6531.0285223221717</v>
      </c>
      <c r="F642" s="47">
        <f t="shared" si="102"/>
        <v>6531</v>
      </c>
      <c r="G642" s="47">
        <f t="shared" si="91"/>
        <v>1.5712200001871679E-2</v>
      </c>
      <c r="I642" s="47">
        <f t="shared" si="100"/>
        <v>1.5712200001871679E-2</v>
      </c>
      <c r="P642" s="47">
        <f t="shared" si="92"/>
        <v>0</v>
      </c>
      <c r="Q642" s="81">
        <f t="shared" si="97"/>
        <v>32756.828000000001</v>
      </c>
      <c r="R642" s="81"/>
      <c r="S642" s="47">
        <f t="shared" si="101"/>
        <v>1.5712200001871679E-2</v>
      </c>
      <c r="T642" s="82"/>
      <c r="AE642" s="47" t="s">
        <v>1360</v>
      </c>
      <c r="AF642" s="47">
        <v>6</v>
      </c>
      <c r="AG642" s="47" t="s">
        <v>1341</v>
      </c>
      <c r="AJ642" s="47" t="s">
        <v>1328</v>
      </c>
    </row>
    <row r="643" spans="1:36" ht="12.95" customHeight="1" x14ac:dyDescent="0.2">
      <c r="A643" s="88" t="s">
        <v>1450</v>
      </c>
      <c r="B643" s="15"/>
      <c r="C643" s="93">
        <v>47794.62</v>
      </c>
      <c r="D643" s="93"/>
      <c r="E643" s="47">
        <f t="shared" si="96"/>
        <v>6566.0492475772135</v>
      </c>
      <c r="F643" s="47">
        <v>6566</v>
      </c>
      <c r="G643" s="47">
        <f t="shared" si="91"/>
        <v>2.7129200003400911E-2</v>
      </c>
      <c r="I643" s="47">
        <f t="shared" si="100"/>
        <v>2.7129200003400911E-2</v>
      </c>
      <c r="P643" s="47">
        <f t="shared" si="92"/>
        <v>0</v>
      </c>
      <c r="Q643" s="81">
        <f t="shared" si="97"/>
        <v>32776.120000000003</v>
      </c>
      <c r="R643" s="81"/>
      <c r="S643" s="47">
        <f t="shared" si="101"/>
        <v>2.7129200003400911E-2</v>
      </c>
      <c r="T643" s="82"/>
    </row>
    <row r="644" spans="1:36" ht="12.95" customHeight="1" x14ac:dyDescent="0.2">
      <c r="A644" s="88" t="s">
        <v>1417</v>
      </c>
      <c r="B644" s="92"/>
      <c r="C644" s="93">
        <v>47818.298000000003</v>
      </c>
      <c r="D644" s="93"/>
      <c r="E644" s="47">
        <f t="shared" si="96"/>
        <v>6609.0318690052072</v>
      </c>
      <c r="F644" s="47">
        <f>ROUND(2*E644,0)/2</f>
        <v>6609</v>
      </c>
      <c r="G644" s="47">
        <f t="shared" si="91"/>
        <v>1.7555799997353461E-2</v>
      </c>
      <c r="I644" s="47">
        <f t="shared" si="100"/>
        <v>1.7555799997353461E-2</v>
      </c>
      <c r="P644" s="47">
        <f t="shared" si="92"/>
        <v>0</v>
      </c>
      <c r="Q644" s="81">
        <f t="shared" si="97"/>
        <v>32799.798000000003</v>
      </c>
      <c r="R644" s="81"/>
      <c r="S644" s="47">
        <f t="shared" si="101"/>
        <v>1.7555799997353461E-2</v>
      </c>
      <c r="T644" s="82"/>
      <c r="AE644" s="47" t="s">
        <v>1360</v>
      </c>
      <c r="AF644" s="47">
        <v>7</v>
      </c>
      <c r="AG644" s="47" t="s">
        <v>1341</v>
      </c>
      <c r="AJ644" s="47" t="s">
        <v>1328</v>
      </c>
    </row>
    <row r="645" spans="1:36" ht="12.95" customHeight="1" x14ac:dyDescent="0.2">
      <c r="A645" s="88" t="s">
        <v>1450</v>
      </c>
      <c r="B645" s="15"/>
      <c r="C645" s="93">
        <v>48006.684999999998</v>
      </c>
      <c r="D645" s="93"/>
      <c r="E645" s="47">
        <f t="shared" si="96"/>
        <v>6951.0103766053053</v>
      </c>
      <c r="F645" s="47">
        <v>6951</v>
      </c>
      <c r="G645" s="47">
        <f t="shared" si="91"/>
        <v>5.7161999939125963E-3</v>
      </c>
      <c r="I645" s="47">
        <f t="shared" si="100"/>
        <v>5.7161999939125963E-3</v>
      </c>
      <c r="P645" s="47">
        <f t="shared" si="92"/>
        <v>0</v>
      </c>
      <c r="Q645" s="81">
        <f t="shared" si="97"/>
        <v>32988.184999999998</v>
      </c>
      <c r="R645" s="81"/>
      <c r="S645" s="47">
        <f t="shared" si="101"/>
        <v>5.7161999939125963E-3</v>
      </c>
      <c r="T645" s="82"/>
    </row>
    <row r="646" spans="1:36" ht="12.95" customHeight="1" x14ac:dyDescent="0.2">
      <c r="A646" s="88" t="s">
        <v>1418</v>
      </c>
      <c r="B646" s="92"/>
      <c r="C646" s="93">
        <v>48041.408000000003</v>
      </c>
      <c r="D646" s="93"/>
      <c r="E646" s="47">
        <f t="shared" si="96"/>
        <v>7014.0429622900947</v>
      </c>
      <c r="F646" s="47">
        <f t="shared" ref="F646:F659" si="103">ROUND(2*E646,0)/2</f>
        <v>7014</v>
      </c>
      <c r="G646" s="47">
        <f t="shared" ref="G646:G709" si="104">C646-(C$7+F646*C$8)</f>
        <v>2.3666799999773502E-2</v>
      </c>
      <c r="I646" s="47">
        <f t="shared" si="100"/>
        <v>2.3666799999773502E-2</v>
      </c>
      <c r="P646" s="47">
        <f t="shared" si="92"/>
        <v>0</v>
      </c>
      <c r="Q646" s="81">
        <f t="shared" si="97"/>
        <v>33022.908000000003</v>
      </c>
      <c r="R646" s="81"/>
      <c r="S646" s="47">
        <f t="shared" si="101"/>
        <v>2.3666799999773502E-2</v>
      </c>
      <c r="T646" s="82"/>
      <c r="AE646" s="47" t="s">
        <v>1360</v>
      </c>
      <c r="AF646" s="47">
        <v>10</v>
      </c>
      <c r="AG646" s="47" t="s">
        <v>1341</v>
      </c>
      <c r="AJ646" s="47" t="s">
        <v>1328</v>
      </c>
    </row>
    <row r="647" spans="1:36" ht="12.95" customHeight="1" x14ac:dyDescent="0.2">
      <c r="A647" s="88" t="s">
        <v>1375</v>
      </c>
      <c r="B647" s="92" t="s">
        <v>1476</v>
      </c>
      <c r="C647" s="93">
        <v>48044.432000000001</v>
      </c>
      <c r="D647" s="93"/>
      <c r="E647" s="47">
        <f t="shared" si="96"/>
        <v>7019.5324228525642</v>
      </c>
      <c r="F647" s="47">
        <f t="shared" si="103"/>
        <v>7019.5</v>
      </c>
      <c r="G647" s="47">
        <f t="shared" si="104"/>
        <v>1.7860899999504909E-2</v>
      </c>
      <c r="I647" s="47">
        <f t="shared" si="100"/>
        <v>1.7860899999504909E-2</v>
      </c>
      <c r="P647" s="47">
        <f t="shared" ref="P647:P710" si="105">+D$11+D$12*$F647</f>
        <v>0</v>
      </c>
      <c r="Q647" s="81">
        <f t="shared" si="97"/>
        <v>33025.932000000001</v>
      </c>
      <c r="R647" s="81"/>
      <c r="S647" s="47">
        <f t="shared" si="101"/>
        <v>1.7860899999504909E-2</v>
      </c>
      <c r="T647" s="82"/>
      <c r="AE647" s="47" t="s">
        <v>1419</v>
      </c>
      <c r="AF647" s="47" t="s">
        <v>1328</v>
      </c>
      <c r="AJ647" s="47" t="s">
        <v>1369</v>
      </c>
    </row>
    <row r="648" spans="1:36" ht="12.95" customHeight="1" x14ac:dyDescent="0.2">
      <c r="A648" s="88" t="s">
        <v>1420</v>
      </c>
      <c r="B648" s="92"/>
      <c r="C648" s="93">
        <v>48085.468000000001</v>
      </c>
      <c r="D648" s="93"/>
      <c r="E648" s="47">
        <f t="shared" si="96"/>
        <v>7094.0249835806289</v>
      </c>
      <c r="F648" s="47">
        <f t="shared" si="103"/>
        <v>7094</v>
      </c>
      <c r="G648" s="47">
        <f t="shared" si="104"/>
        <v>1.3762800001131836E-2</v>
      </c>
      <c r="I648" s="47">
        <f t="shared" si="100"/>
        <v>1.3762800001131836E-2</v>
      </c>
      <c r="P648" s="47">
        <f t="shared" si="105"/>
        <v>0</v>
      </c>
      <c r="Q648" s="81">
        <f t="shared" si="97"/>
        <v>33066.968000000001</v>
      </c>
      <c r="R648" s="81"/>
      <c r="S648" s="47">
        <f t="shared" si="101"/>
        <v>1.3762800001131836E-2</v>
      </c>
      <c r="T648" s="82"/>
      <c r="AE648" s="47" t="s">
        <v>1360</v>
      </c>
      <c r="AF648" s="47">
        <v>7</v>
      </c>
      <c r="AG648" s="47" t="s">
        <v>1341</v>
      </c>
      <c r="AJ648" s="47" t="s">
        <v>1328</v>
      </c>
    </row>
    <row r="649" spans="1:36" ht="12.95" customHeight="1" x14ac:dyDescent="0.2">
      <c r="A649" s="88" t="s">
        <v>1421</v>
      </c>
      <c r="B649" s="92"/>
      <c r="C649" s="93">
        <v>48085.478000000003</v>
      </c>
      <c r="D649" s="93"/>
      <c r="E649" s="47">
        <f t="shared" si="96"/>
        <v>7094.0431365586837</v>
      </c>
      <c r="F649" s="47">
        <f t="shared" si="103"/>
        <v>7094</v>
      </c>
      <c r="G649" s="47">
        <f t="shared" si="104"/>
        <v>2.3762800003169104E-2</v>
      </c>
      <c r="I649" s="47">
        <f t="shared" si="100"/>
        <v>2.3762800003169104E-2</v>
      </c>
      <c r="P649" s="47">
        <f t="shared" si="105"/>
        <v>0</v>
      </c>
      <c r="Q649" s="81">
        <f t="shared" si="97"/>
        <v>33066.978000000003</v>
      </c>
      <c r="R649" s="81"/>
      <c r="S649" s="47">
        <f t="shared" si="101"/>
        <v>2.3762800003169104E-2</v>
      </c>
      <c r="T649" s="82"/>
      <c r="AE649" s="47" t="s">
        <v>1360</v>
      </c>
      <c r="AJ649" s="47" t="s">
        <v>1369</v>
      </c>
    </row>
    <row r="650" spans="1:36" ht="12.95" customHeight="1" x14ac:dyDescent="0.2">
      <c r="A650" s="88" t="s">
        <v>1375</v>
      </c>
      <c r="B650" s="92"/>
      <c r="C650" s="93">
        <v>48101.446499999998</v>
      </c>
      <c r="D650" s="93"/>
      <c r="E650" s="47">
        <f t="shared" si="96"/>
        <v>7123.0307195586292</v>
      </c>
      <c r="F650" s="47">
        <f t="shared" si="103"/>
        <v>7123</v>
      </c>
      <c r="G650" s="47">
        <f t="shared" si="104"/>
        <v>1.6922599992540199E-2</v>
      </c>
      <c r="J650" s="47">
        <f>G650</f>
        <v>1.6922599992540199E-2</v>
      </c>
      <c r="P650" s="47">
        <f t="shared" si="105"/>
        <v>0</v>
      </c>
      <c r="Q650" s="81">
        <f t="shared" si="97"/>
        <v>33082.946499999998</v>
      </c>
      <c r="R650" s="81"/>
      <c r="S650" s="47">
        <f>MAX(G650:M650)</f>
        <v>1.6922599992540199E-2</v>
      </c>
      <c r="T650" s="82"/>
      <c r="AE650" s="47" t="s">
        <v>1370</v>
      </c>
      <c r="AF650" s="47" t="s">
        <v>1328</v>
      </c>
      <c r="AJ650" s="47" t="s">
        <v>1369</v>
      </c>
    </row>
    <row r="651" spans="1:36" ht="12.95" customHeight="1" x14ac:dyDescent="0.2">
      <c r="A651" s="88" t="s">
        <v>1420</v>
      </c>
      <c r="B651" s="92"/>
      <c r="C651" s="93">
        <v>48106.404000000002</v>
      </c>
      <c r="D651" s="93"/>
      <c r="E651" s="47">
        <f t="shared" si="96"/>
        <v>7132.0300584271754</v>
      </c>
      <c r="F651" s="47">
        <f t="shared" si="103"/>
        <v>7132</v>
      </c>
      <c r="G651" s="47">
        <f t="shared" si="104"/>
        <v>1.6558399998757523E-2</v>
      </c>
      <c r="I651" s="47">
        <f>G651</f>
        <v>1.6558399998757523E-2</v>
      </c>
      <c r="P651" s="47">
        <f t="shared" si="105"/>
        <v>0</v>
      </c>
      <c r="Q651" s="81">
        <f t="shared" si="97"/>
        <v>33087.904000000002</v>
      </c>
      <c r="R651" s="81"/>
      <c r="S651" s="47">
        <f>MAX(G651:N651)</f>
        <v>1.6558399998757523E-2</v>
      </c>
      <c r="T651" s="82"/>
      <c r="AE651" s="47" t="s">
        <v>1360</v>
      </c>
      <c r="AF651" s="47">
        <v>6</v>
      </c>
      <c r="AG651" s="47" t="s">
        <v>1341</v>
      </c>
      <c r="AJ651" s="47" t="s">
        <v>1328</v>
      </c>
    </row>
    <row r="652" spans="1:36" ht="12.95" customHeight="1" x14ac:dyDescent="0.2">
      <c r="A652" s="88" t="s">
        <v>1375</v>
      </c>
      <c r="B652" s="92"/>
      <c r="C652" s="93">
        <v>48117.421999999999</v>
      </c>
      <c r="D652" s="93"/>
      <c r="E652" s="47">
        <f t="shared" si="96"/>
        <v>7152.0310096432186</v>
      </c>
      <c r="F652" s="47">
        <f t="shared" si="103"/>
        <v>7152</v>
      </c>
      <c r="G652" s="47">
        <f t="shared" si="104"/>
        <v>1.7082399994251318E-2</v>
      </c>
      <c r="I652" s="47">
        <f>G652</f>
        <v>1.7082399994251318E-2</v>
      </c>
      <c r="P652" s="47">
        <f t="shared" si="105"/>
        <v>0</v>
      </c>
      <c r="Q652" s="81">
        <f t="shared" si="97"/>
        <v>33098.921999999999</v>
      </c>
      <c r="R652" s="81"/>
      <c r="S652" s="47">
        <f>MAX(G652:N652)</f>
        <v>1.7082399994251318E-2</v>
      </c>
      <c r="T652" s="82"/>
      <c r="AE652" s="47" t="s">
        <v>1370</v>
      </c>
      <c r="AF652" s="47" t="s">
        <v>1422</v>
      </c>
      <c r="AJ652" s="47" t="s">
        <v>1369</v>
      </c>
    </row>
    <row r="653" spans="1:36" ht="12.95" customHeight="1" x14ac:dyDescent="0.2">
      <c r="A653" s="88" t="s">
        <v>1375</v>
      </c>
      <c r="B653" s="92"/>
      <c r="C653" s="93">
        <v>48117.422100000003</v>
      </c>
      <c r="D653" s="93"/>
      <c r="E653" s="47">
        <f t="shared" si="96"/>
        <v>7152.0311911730078</v>
      </c>
      <c r="F653" s="47">
        <f t="shared" si="103"/>
        <v>7152</v>
      </c>
      <c r="G653" s="47">
        <f t="shared" si="104"/>
        <v>1.7182399999001063E-2</v>
      </c>
      <c r="J653" s="47">
        <f>G653</f>
        <v>1.7182399999001063E-2</v>
      </c>
      <c r="P653" s="47">
        <f t="shared" si="105"/>
        <v>0</v>
      </c>
      <c r="Q653" s="81">
        <f t="shared" si="97"/>
        <v>33098.922100000003</v>
      </c>
      <c r="R653" s="81"/>
      <c r="S653" s="47">
        <f>MAX(G653:M653)</f>
        <v>1.7182399999001063E-2</v>
      </c>
      <c r="T653" s="82"/>
      <c r="AE653" s="47" t="s">
        <v>1370</v>
      </c>
      <c r="AF653" s="47" t="s">
        <v>1328</v>
      </c>
      <c r="AJ653" s="47" t="s">
        <v>1369</v>
      </c>
    </row>
    <row r="654" spans="1:36" ht="12.95" customHeight="1" x14ac:dyDescent="0.2">
      <c r="A654" s="88" t="s">
        <v>1375</v>
      </c>
      <c r="B654" s="92"/>
      <c r="C654" s="93">
        <v>48120.451999999997</v>
      </c>
      <c r="D654" s="93"/>
      <c r="E654" s="47">
        <f t="shared" si="96"/>
        <v>7157.5313619925209</v>
      </c>
      <c r="F654" s="47">
        <f t="shared" si="103"/>
        <v>7157.5</v>
      </c>
      <c r="G654" s="47">
        <f t="shared" si="104"/>
        <v>1.7276499995205086E-2</v>
      </c>
      <c r="I654" s="47">
        <f>G654</f>
        <v>1.7276499995205086E-2</v>
      </c>
      <c r="P654" s="47">
        <f t="shared" si="105"/>
        <v>0</v>
      </c>
      <c r="Q654" s="81">
        <f t="shared" si="97"/>
        <v>33101.951999999997</v>
      </c>
      <c r="R654" s="81"/>
      <c r="S654" s="47">
        <f>MAX(G654:N654)</f>
        <v>1.7276499995205086E-2</v>
      </c>
      <c r="T654" s="82"/>
      <c r="AE654" s="47" t="s">
        <v>1419</v>
      </c>
      <c r="AF654" s="47" t="s">
        <v>1422</v>
      </c>
      <c r="AJ654" s="47" t="s">
        <v>1369</v>
      </c>
    </row>
    <row r="655" spans="1:36" ht="12.95" customHeight="1" x14ac:dyDescent="0.2">
      <c r="A655" s="88" t="s">
        <v>1375</v>
      </c>
      <c r="B655" s="92"/>
      <c r="C655" s="93">
        <v>48120.455499999996</v>
      </c>
      <c r="D655" s="93"/>
      <c r="E655" s="47">
        <f t="shared" si="96"/>
        <v>7157.537715534836</v>
      </c>
      <c r="F655" s="47">
        <f t="shared" si="103"/>
        <v>7157.5</v>
      </c>
      <c r="G655" s="47">
        <f t="shared" si="104"/>
        <v>2.077649999409914E-2</v>
      </c>
      <c r="J655" s="47">
        <f>G655</f>
        <v>2.077649999409914E-2</v>
      </c>
      <c r="P655" s="47">
        <f t="shared" si="105"/>
        <v>0</v>
      </c>
      <c r="Q655" s="81">
        <f t="shared" si="97"/>
        <v>33101.955499999996</v>
      </c>
      <c r="R655" s="81"/>
      <c r="S655" s="47">
        <f>MAX(G655:M655)</f>
        <v>2.077649999409914E-2</v>
      </c>
      <c r="T655" s="82"/>
      <c r="AE655" s="47" t="s">
        <v>1419</v>
      </c>
      <c r="AF655" s="47" t="s">
        <v>1328</v>
      </c>
      <c r="AJ655" s="47" t="s">
        <v>1369</v>
      </c>
    </row>
    <row r="656" spans="1:36" ht="12.95" customHeight="1" x14ac:dyDescent="0.2">
      <c r="A656" s="88" t="s">
        <v>1420</v>
      </c>
      <c r="B656" s="92"/>
      <c r="C656" s="93">
        <v>48143.326000000001</v>
      </c>
      <c r="D656" s="93"/>
      <c r="E656" s="47">
        <f t="shared" si="96"/>
        <v>7199.0544839852591</v>
      </c>
      <c r="F656" s="47">
        <f t="shared" si="103"/>
        <v>7199</v>
      </c>
      <c r="G656" s="47">
        <f t="shared" si="104"/>
        <v>3.0013800002052449E-2</v>
      </c>
      <c r="I656" s="47">
        <f t="shared" ref="I656:I694" si="106">G656</f>
        <v>3.0013800002052449E-2</v>
      </c>
      <c r="P656" s="47">
        <f t="shared" si="105"/>
        <v>0</v>
      </c>
      <c r="Q656" s="81">
        <f t="shared" si="97"/>
        <v>33124.826000000001</v>
      </c>
      <c r="R656" s="81"/>
      <c r="S656" s="47">
        <f t="shared" ref="S656:S687" si="107">MAX(G656:N656)</f>
        <v>3.0013800002052449E-2</v>
      </c>
      <c r="T656" s="82"/>
      <c r="AE656" s="47" t="s">
        <v>1360</v>
      </c>
      <c r="AF656" s="47">
        <v>8</v>
      </c>
      <c r="AG656" s="47" t="s">
        <v>1341</v>
      </c>
      <c r="AJ656" s="47" t="s">
        <v>1328</v>
      </c>
    </row>
    <row r="657" spans="1:36" ht="12.95" customHeight="1" x14ac:dyDescent="0.2">
      <c r="A657" s="88" t="s">
        <v>1420</v>
      </c>
      <c r="B657" s="92"/>
      <c r="C657" s="93">
        <v>48170.302000000003</v>
      </c>
      <c r="D657" s="93"/>
      <c r="E657" s="47">
        <f t="shared" si="96"/>
        <v>7248.0239575743144</v>
      </c>
      <c r="F657" s="47">
        <f t="shared" si="103"/>
        <v>7248</v>
      </c>
      <c r="G657" s="47">
        <f t="shared" si="104"/>
        <v>1.3197600004787091E-2</v>
      </c>
      <c r="I657" s="47">
        <f t="shared" si="106"/>
        <v>1.3197600004787091E-2</v>
      </c>
      <c r="P657" s="47">
        <f t="shared" si="105"/>
        <v>0</v>
      </c>
      <c r="Q657" s="81">
        <f t="shared" si="97"/>
        <v>33151.802000000003</v>
      </c>
      <c r="R657" s="81"/>
      <c r="S657" s="47">
        <f t="shared" si="107"/>
        <v>1.3197600004787091E-2</v>
      </c>
      <c r="T657" s="82"/>
      <c r="AE657" s="47" t="s">
        <v>1360</v>
      </c>
      <c r="AF657" s="47">
        <v>7</v>
      </c>
      <c r="AG657" s="47" t="s">
        <v>1341</v>
      </c>
      <c r="AJ657" s="47" t="s">
        <v>1328</v>
      </c>
    </row>
    <row r="658" spans="1:36" ht="12.95" customHeight="1" x14ac:dyDescent="0.2">
      <c r="A658" s="88" t="s">
        <v>1423</v>
      </c>
      <c r="B658" s="92"/>
      <c r="C658" s="93">
        <v>48208.321000000004</v>
      </c>
      <c r="D658" s="93"/>
      <c r="E658" s="47">
        <f t="shared" si="96"/>
        <v>7317.0397648245416</v>
      </c>
      <c r="F658" s="47">
        <f t="shared" si="103"/>
        <v>7317</v>
      </c>
      <c r="G658" s="47">
        <f t="shared" si="104"/>
        <v>2.1905400004470721E-2</v>
      </c>
      <c r="I658" s="47">
        <f t="shared" si="106"/>
        <v>2.1905400004470721E-2</v>
      </c>
      <c r="P658" s="47">
        <f t="shared" si="105"/>
        <v>0</v>
      </c>
      <c r="Q658" s="81">
        <f t="shared" si="97"/>
        <v>33189.821000000004</v>
      </c>
      <c r="R658" s="81"/>
      <c r="S658" s="47">
        <f t="shared" si="107"/>
        <v>2.1905400004470721E-2</v>
      </c>
      <c r="T658" s="82"/>
      <c r="AE658" s="47" t="s">
        <v>1360</v>
      </c>
      <c r="AF658" s="47">
        <v>9</v>
      </c>
      <c r="AG658" s="47" t="s">
        <v>1341</v>
      </c>
      <c r="AJ658" s="47" t="s">
        <v>1328</v>
      </c>
    </row>
    <row r="659" spans="1:36" ht="12.95" customHeight="1" x14ac:dyDescent="0.2">
      <c r="A659" s="88" t="s">
        <v>1375</v>
      </c>
      <c r="B659" s="92"/>
      <c r="C659" s="93">
        <v>48275.525999999998</v>
      </c>
      <c r="D659" s="93"/>
      <c r="E659" s="47">
        <f t="shared" si="96"/>
        <v>7439.0368538129715</v>
      </c>
      <c r="F659" s="47">
        <f t="shared" si="103"/>
        <v>7439</v>
      </c>
      <c r="G659" s="47">
        <f t="shared" si="104"/>
        <v>2.0301799995650072E-2</v>
      </c>
      <c r="I659" s="47">
        <f t="shared" si="106"/>
        <v>2.0301799995650072E-2</v>
      </c>
      <c r="P659" s="47">
        <f t="shared" si="105"/>
        <v>0</v>
      </c>
      <c r="Q659" s="81">
        <f t="shared" si="97"/>
        <v>33257.025999999998</v>
      </c>
      <c r="R659" s="81"/>
      <c r="S659" s="47">
        <f t="shared" si="107"/>
        <v>2.0301799995650072E-2</v>
      </c>
      <c r="T659" s="82"/>
      <c r="AE659" s="47" t="s">
        <v>1360</v>
      </c>
      <c r="AJ659" s="47" t="s">
        <v>1369</v>
      </c>
    </row>
    <row r="660" spans="1:36" ht="12.95" customHeight="1" x14ac:dyDescent="0.2">
      <c r="A660" s="88" t="s">
        <v>1450</v>
      </c>
      <c r="B660" s="15"/>
      <c r="C660" s="93">
        <v>48331.718000000001</v>
      </c>
      <c r="D660" s="93"/>
      <c r="E660" s="47">
        <f t="shared" si="96"/>
        <v>7541.0420680743919</v>
      </c>
      <c r="F660" s="47">
        <v>7541</v>
      </c>
      <c r="G660" s="47">
        <f t="shared" si="104"/>
        <v>2.317419999599224E-2</v>
      </c>
      <c r="I660" s="47">
        <f t="shared" si="106"/>
        <v>2.317419999599224E-2</v>
      </c>
      <c r="P660" s="47">
        <f t="shared" si="105"/>
        <v>0</v>
      </c>
      <c r="Q660" s="81">
        <f t="shared" si="97"/>
        <v>33313.218000000001</v>
      </c>
      <c r="R660" s="81"/>
      <c r="S660" s="47">
        <f t="shared" si="107"/>
        <v>2.317419999599224E-2</v>
      </c>
      <c r="T660" s="82"/>
    </row>
    <row r="661" spans="1:36" ht="12.95" customHeight="1" x14ac:dyDescent="0.2">
      <c r="A661" s="88" t="s">
        <v>1424</v>
      </c>
      <c r="B661" s="92"/>
      <c r="C661" s="93">
        <v>48404.430999999997</v>
      </c>
      <c r="D661" s="93">
        <v>4.0000000000000001E-3</v>
      </c>
      <c r="E661" s="47">
        <f t="shared" ref="E661:E724" si="108">(C661-C$7)/C$8</f>
        <v>7673.0378173730442</v>
      </c>
      <c r="F661" s="47">
        <f>ROUND(2*E661,0)/2</f>
        <v>7673</v>
      </c>
      <c r="G661" s="47">
        <f t="shared" si="104"/>
        <v>2.0832599991990719E-2</v>
      </c>
      <c r="I661" s="47">
        <f t="shared" si="106"/>
        <v>2.0832599991990719E-2</v>
      </c>
      <c r="P661" s="47">
        <f t="shared" si="105"/>
        <v>0</v>
      </c>
      <c r="Q661" s="81">
        <f t="shared" ref="Q661:Q724" si="109">C661-15018.5</f>
        <v>33385.930999999997</v>
      </c>
      <c r="R661" s="81"/>
      <c r="S661" s="47">
        <f t="shared" si="107"/>
        <v>2.0832599991990719E-2</v>
      </c>
      <c r="T661" s="82"/>
      <c r="AE661" s="47" t="s">
        <v>1360</v>
      </c>
      <c r="AF661" s="47">
        <v>8</v>
      </c>
      <c r="AG661" s="47" t="s">
        <v>1341</v>
      </c>
      <c r="AJ661" s="47" t="s">
        <v>1328</v>
      </c>
    </row>
    <row r="662" spans="1:36" ht="12.95" customHeight="1" x14ac:dyDescent="0.2">
      <c r="A662" s="88" t="s">
        <v>1450</v>
      </c>
      <c r="B662" s="15"/>
      <c r="C662" s="93">
        <v>48413.790999999997</v>
      </c>
      <c r="D662" s="93"/>
      <c r="E662" s="47">
        <f t="shared" si="108"/>
        <v>7690.0290048283205</v>
      </c>
      <c r="F662" s="47">
        <v>7690</v>
      </c>
      <c r="G662" s="47">
        <f t="shared" si="104"/>
        <v>1.5977999995811842E-2</v>
      </c>
      <c r="I662" s="47">
        <f t="shared" si="106"/>
        <v>1.5977999995811842E-2</v>
      </c>
      <c r="P662" s="47">
        <f t="shared" si="105"/>
        <v>0</v>
      </c>
      <c r="Q662" s="81">
        <f t="shared" si="109"/>
        <v>33395.290999999997</v>
      </c>
      <c r="R662" s="81"/>
      <c r="S662" s="47">
        <f t="shared" si="107"/>
        <v>1.5977999995811842E-2</v>
      </c>
      <c r="T662" s="82"/>
    </row>
    <row r="663" spans="1:36" ht="12.95" customHeight="1" x14ac:dyDescent="0.2">
      <c r="A663" s="88" t="s">
        <v>1424</v>
      </c>
      <c r="B663" s="92"/>
      <c r="C663" s="93">
        <v>48442.442000000003</v>
      </c>
      <c r="D663" s="93">
        <v>5.0000000000000001E-3</v>
      </c>
      <c r="E663" s="47">
        <f t="shared" si="108"/>
        <v>7742.0391022408412</v>
      </c>
      <c r="F663" s="47">
        <f>ROUND(2*E663,0)/2</f>
        <v>7742</v>
      </c>
      <c r="G663" s="47">
        <f t="shared" si="104"/>
        <v>2.1540399997320492E-2</v>
      </c>
      <c r="I663" s="47">
        <f t="shared" si="106"/>
        <v>2.1540399997320492E-2</v>
      </c>
      <c r="P663" s="47">
        <f t="shared" si="105"/>
        <v>0</v>
      </c>
      <c r="Q663" s="81">
        <f t="shared" si="109"/>
        <v>33423.942000000003</v>
      </c>
      <c r="R663" s="81"/>
      <c r="S663" s="47">
        <f t="shared" si="107"/>
        <v>2.1540399997320492E-2</v>
      </c>
      <c r="T663" s="82"/>
      <c r="AE663" s="47" t="s">
        <v>1360</v>
      </c>
      <c r="AF663" s="47">
        <v>9</v>
      </c>
      <c r="AG663" s="47" t="s">
        <v>1341</v>
      </c>
      <c r="AJ663" s="47" t="s">
        <v>1328</v>
      </c>
    </row>
    <row r="664" spans="1:36" ht="12.95" customHeight="1" x14ac:dyDescent="0.2">
      <c r="A664" s="88" t="s">
        <v>1424</v>
      </c>
      <c r="B664" s="92"/>
      <c r="C664" s="93">
        <v>48447.398999999998</v>
      </c>
      <c r="D664" s="93">
        <v>5.0000000000000001E-3</v>
      </c>
      <c r="E664" s="47">
        <f t="shared" si="108"/>
        <v>7751.0375334604687</v>
      </c>
      <c r="F664" s="47">
        <f>ROUND(2*E664,0)/2</f>
        <v>7751</v>
      </c>
      <c r="G664" s="47">
        <f t="shared" si="104"/>
        <v>2.0676199994341005E-2</v>
      </c>
      <c r="I664" s="47">
        <f t="shared" si="106"/>
        <v>2.0676199994341005E-2</v>
      </c>
      <c r="P664" s="47">
        <f t="shared" si="105"/>
        <v>0</v>
      </c>
      <c r="Q664" s="81">
        <f t="shared" si="109"/>
        <v>33428.898999999998</v>
      </c>
      <c r="R664" s="81"/>
      <c r="S664" s="47">
        <f t="shared" si="107"/>
        <v>2.0676199994341005E-2</v>
      </c>
      <c r="T664" s="82"/>
      <c r="AE664" s="47" t="s">
        <v>1360</v>
      </c>
      <c r="AF664" s="47">
        <v>8</v>
      </c>
      <c r="AG664" s="47" t="s">
        <v>1341</v>
      </c>
      <c r="AJ664" s="47" t="s">
        <v>1328</v>
      </c>
    </row>
    <row r="665" spans="1:36" ht="12.95" customHeight="1" x14ac:dyDescent="0.2">
      <c r="A665" s="88" t="s">
        <v>1424</v>
      </c>
      <c r="B665" s="92"/>
      <c r="C665" s="93">
        <v>48474.39</v>
      </c>
      <c r="D665" s="93">
        <v>4.0000000000000001E-3</v>
      </c>
      <c r="E665" s="47">
        <f t="shared" si="108"/>
        <v>7800.0342365165989</v>
      </c>
      <c r="F665" s="47">
        <f>ROUND(2*E665,0)/2</f>
        <v>7800</v>
      </c>
      <c r="G665" s="47">
        <f t="shared" si="104"/>
        <v>1.8859999996493571E-2</v>
      </c>
      <c r="I665" s="47">
        <f t="shared" si="106"/>
        <v>1.8859999996493571E-2</v>
      </c>
      <c r="P665" s="47">
        <f t="shared" si="105"/>
        <v>0</v>
      </c>
      <c r="Q665" s="81">
        <f t="shared" si="109"/>
        <v>33455.89</v>
      </c>
      <c r="R665" s="81"/>
      <c r="S665" s="47">
        <f t="shared" si="107"/>
        <v>1.8859999996493571E-2</v>
      </c>
      <c r="T665" s="82"/>
      <c r="AE665" s="47" t="s">
        <v>1360</v>
      </c>
      <c r="AF665" s="47">
        <v>7</v>
      </c>
      <c r="AG665" s="47" t="s">
        <v>1341</v>
      </c>
      <c r="AJ665" s="47" t="s">
        <v>1328</v>
      </c>
    </row>
    <row r="666" spans="1:36" ht="12.95" customHeight="1" x14ac:dyDescent="0.2">
      <c r="A666" s="88" t="s">
        <v>1424</v>
      </c>
      <c r="B666" s="92"/>
      <c r="C666" s="93">
        <v>48490.364000000001</v>
      </c>
      <c r="D666" s="93">
        <v>5.0000000000000001E-3</v>
      </c>
      <c r="E666" s="47">
        <f t="shared" si="108"/>
        <v>7829.0318036544841</v>
      </c>
      <c r="F666" s="47">
        <f>ROUND(2*E666,0)/2</f>
        <v>7829</v>
      </c>
      <c r="G666" s="47">
        <f t="shared" si="104"/>
        <v>1.7519799999718089E-2</v>
      </c>
      <c r="I666" s="47">
        <f t="shared" si="106"/>
        <v>1.7519799999718089E-2</v>
      </c>
      <c r="P666" s="47">
        <f t="shared" si="105"/>
        <v>0</v>
      </c>
      <c r="Q666" s="81">
        <f t="shared" si="109"/>
        <v>33471.864000000001</v>
      </c>
      <c r="R666" s="81"/>
      <c r="S666" s="47">
        <f t="shared" si="107"/>
        <v>1.7519799999718089E-2</v>
      </c>
      <c r="T666" s="82"/>
      <c r="AE666" s="47" t="s">
        <v>1360</v>
      </c>
      <c r="AF666" s="47">
        <v>6</v>
      </c>
      <c r="AG666" s="47" t="s">
        <v>1341</v>
      </c>
      <c r="AJ666" s="47" t="s">
        <v>1328</v>
      </c>
    </row>
    <row r="667" spans="1:36" ht="12.95" customHeight="1" x14ac:dyDescent="0.2">
      <c r="A667" s="88" t="s">
        <v>1425</v>
      </c>
      <c r="B667" s="92"/>
      <c r="C667" s="93">
        <v>48506.35</v>
      </c>
      <c r="D667" s="93">
        <v>6.0000000000000001E-3</v>
      </c>
      <c r="E667" s="47">
        <f t="shared" si="108"/>
        <v>7858.0511543660214</v>
      </c>
      <c r="F667" s="47">
        <f>ROUND(2*E667,0)/2</f>
        <v>7858</v>
      </c>
      <c r="G667" s="47">
        <f t="shared" si="104"/>
        <v>2.8179599998111371E-2</v>
      </c>
      <c r="I667" s="47">
        <f t="shared" si="106"/>
        <v>2.8179599998111371E-2</v>
      </c>
      <c r="P667" s="47">
        <f t="shared" si="105"/>
        <v>0</v>
      </c>
      <c r="Q667" s="81">
        <f t="shared" si="109"/>
        <v>33487.85</v>
      </c>
      <c r="R667" s="81"/>
      <c r="S667" s="47">
        <f t="shared" si="107"/>
        <v>2.8179599998111371E-2</v>
      </c>
      <c r="T667" s="82"/>
      <c r="AE667" s="47" t="s">
        <v>1360</v>
      </c>
      <c r="AF667" s="47">
        <v>6</v>
      </c>
      <c r="AG667" s="47" t="s">
        <v>1341</v>
      </c>
      <c r="AJ667" s="47" t="s">
        <v>1328</v>
      </c>
    </row>
    <row r="668" spans="1:36" ht="12.95" customHeight="1" x14ac:dyDescent="0.2">
      <c r="A668" s="88" t="s">
        <v>1450</v>
      </c>
      <c r="B668" s="15"/>
      <c r="C668" s="93">
        <v>48530.586000000003</v>
      </c>
      <c r="D668" s="93"/>
      <c r="E668" s="47">
        <f t="shared" si="108"/>
        <v>7902.0467119692403</v>
      </c>
      <c r="F668" s="47">
        <v>7902</v>
      </c>
      <c r="G668" s="47">
        <f t="shared" si="104"/>
        <v>2.5732400004926603E-2</v>
      </c>
      <c r="I668" s="47">
        <f t="shared" si="106"/>
        <v>2.5732400004926603E-2</v>
      </c>
      <c r="P668" s="47">
        <f t="shared" si="105"/>
        <v>0</v>
      </c>
      <c r="Q668" s="81">
        <f t="shared" si="109"/>
        <v>33512.086000000003</v>
      </c>
      <c r="R668" s="81"/>
      <c r="S668" s="47">
        <f t="shared" si="107"/>
        <v>2.5732400004926603E-2</v>
      </c>
      <c r="T668" s="82"/>
    </row>
    <row r="669" spans="1:36" ht="12.95" customHeight="1" x14ac:dyDescent="0.2">
      <c r="A669" s="88" t="s">
        <v>1425</v>
      </c>
      <c r="B669" s="92"/>
      <c r="C669" s="93">
        <v>48533.343999999997</v>
      </c>
      <c r="D669" s="93">
        <v>5.0000000000000001E-3</v>
      </c>
      <c r="E669" s="47">
        <f t="shared" si="108"/>
        <v>7907.0533033155607</v>
      </c>
      <c r="F669" s="47">
        <f>ROUND(2*E669,0)/2</f>
        <v>7907</v>
      </c>
      <c r="G669" s="47">
        <f t="shared" si="104"/>
        <v>2.9363399997237138E-2</v>
      </c>
      <c r="I669" s="47">
        <f t="shared" si="106"/>
        <v>2.9363399997237138E-2</v>
      </c>
      <c r="P669" s="47">
        <f t="shared" si="105"/>
        <v>0</v>
      </c>
      <c r="Q669" s="81">
        <f t="shared" si="109"/>
        <v>33514.843999999997</v>
      </c>
      <c r="R669" s="81"/>
      <c r="S669" s="47">
        <f t="shared" si="107"/>
        <v>2.9363399997237138E-2</v>
      </c>
      <c r="T669" s="82"/>
      <c r="AE669" s="47" t="s">
        <v>1360</v>
      </c>
      <c r="AF669" s="47">
        <v>7</v>
      </c>
      <c r="AG669" s="47" t="s">
        <v>1341</v>
      </c>
      <c r="AJ669" s="47" t="s">
        <v>1328</v>
      </c>
    </row>
    <row r="670" spans="1:36" ht="12.95" customHeight="1" x14ac:dyDescent="0.2">
      <c r="A670" s="88" t="s">
        <v>1450</v>
      </c>
      <c r="B670" s="15"/>
      <c r="C670" s="93">
        <v>48568.601999999999</v>
      </c>
      <c r="D670" s="93"/>
      <c r="E670" s="47">
        <f t="shared" si="108"/>
        <v>7971.0570733260447</v>
      </c>
      <c r="F670" s="47">
        <v>7971</v>
      </c>
      <c r="G670" s="47">
        <f t="shared" si="104"/>
        <v>3.1440199993085116E-2</v>
      </c>
      <c r="I670" s="47">
        <f t="shared" si="106"/>
        <v>3.1440199993085116E-2</v>
      </c>
      <c r="P670" s="47">
        <f t="shared" si="105"/>
        <v>0</v>
      </c>
      <c r="Q670" s="81">
        <f t="shared" si="109"/>
        <v>33550.101999999999</v>
      </c>
      <c r="R670" s="81"/>
      <c r="S670" s="47">
        <f t="shared" si="107"/>
        <v>3.1440199993085116E-2</v>
      </c>
      <c r="T670" s="82"/>
    </row>
    <row r="671" spans="1:36" ht="12.95" customHeight="1" x14ac:dyDescent="0.2">
      <c r="A671" s="88" t="s">
        <v>1426</v>
      </c>
      <c r="B671" s="92"/>
      <c r="C671" s="93">
        <v>48761.394999999997</v>
      </c>
      <c r="D671" s="93">
        <v>4.0000000000000001E-3</v>
      </c>
      <c r="E671" s="47">
        <f t="shared" si="108"/>
        <v>8321.0337830552016</v>
      </c>
      <c r="F671" s="47">
        <f t="shared" ref="F671:F676" si="110">ROUND(2*E671,0)/2</f>
        <v>8321</v>
      </c>
      <c r="G671" s="47">
        <f t="shared" si="104"/>
        <v>1.8610199993418064E-2</v>
      </c>
      <c r="I671" s="47">
        <f t="shared" si="106"/>
        <v>1.8610199993418064E-2</v>
      </c>
      <c r="P671" s="47">
        <f t="shared" si="105"/>
        <v>0</v>
      </c>
      <c r="Q671" s="81">
        <f t="shared" si="109"/>
        <v>33742.894999999997</v>
      </c>
      <c r="R671" s="81"/>
      <c r="S671" s="47">
        <f t="shared" si="107"/>
        <v>1.8610199993418064E-2</v>
      </c>
      <c r="T671" s="82"/>
      <c r="AE671" s="47" t="s">
        <v>1360</v>
      </c>
      <c r="AF671" s="47">
        <v>7</v>
      </c>
      <c r="AG671" s="47" t="s">
        <v>1341</v>
      </c>
      <c r="AJ671" s="47" t="s">
        <v>1328</v>
      </c>
    </row>
    <row r="672" spans="1:36" ht="12.95" customHeight="1" x14ac:dyDescent="0.2">
      <c r="A672" s="88" t="s">
        <v>1426</v>
      </c>
      <c r="B672" s="92"/>
      <c r="C672" s="93">
        <v>48783.43</v>
      </c>
      <c r="D672" s="93">
        <v>4.0000000000000001E-3</v>
      </c>
      <c r="E672" s="47">
        <f t="shared" si="108"/>
        <v>8361.0338701895034</v>
      </c>
      <c r="F672" s="47">
        <f t="shared" si="110"/>
        <v>8361</v>
      </c>
      <c r="G672" s="47">
        <f t="shared" si="104"/>
        <v>1.8658199995115865E-2</v>
      </c>
      <c r="I672" s="47">
        <f t="shared" si="106"/>
        <v>1.8658199995115865E-2</v>
      </c>
      <c r="P672" s="47">
        <f t="shared" si="105"/>
        <v>0</v>
      </c>
      <c r="Q672" s="81">
        <f t="shared" si="109"/>
        <v>33764.93</v>
      </c>
      <c r="R672" s="81"/>
      <c r="S672" s="47">
        <f t="shared" si="107"/>
        <v>1.8658199995115865E-2</v>
      </c>
      <c r="T672" s="82"/>
      <c r="AE672" s="47" t="s">
        <v>1360</v>
      </c>
      <c r="AF672" s="47">
        <v>11</v>
      </c>
      <c r="AG672" s="47" t="s">
        <v>1341</v>
      </c>
      <c r="AJ672" s="47" t="s">
        <v>1328</v>
      </c>
    </row>
    <row r="673" spans="1:36" ht="12.95" customHeight="1" x14ac:dyDescent="0.2">
      <c r="A673" s="94" t="s">
        <v>1426</v>
      </c>
      <c r="B673" s="95"/>
      <c r="C673" s="96">
        <v>48788.396999999997</v>
      </c>
      <c r="D673" s="96">
        <v>4.0000000000000001E-3</v>
      </c>
      <c r="E673" s="47">
        <f t="shared" si="108"/>
        <v>8370.0504543871848</v>
      </c>
      <c r="F673" s="47">
        <f t="shared" si="110"/>
        <v>8370</v>
      </c>
      <c r="G673" s="47">
        <f t="shared" si="104"/>
        <v>2.7793999994173646E-2</v>
      </c>
      <c r="I673" s="47">
        <f t="shared" si="106"/>
        <v>2.7793999994173646E-2</v>
      </c>
      <c r="P673" s="47">
        <f t="shared" si="105"/>
        <v>0</v>
      </c>
      <c r="Q673" s="81">
        <f t="shared" si="109"/>
        <v>33769.896999999997</v>
      </c>
      <c r="R673" s="81"/>
      <c r="S673" s="47">
        <f t="shared" si="107"/>
        <v>2.7793999994173646E-2</v>
      </c>
      <c r="T673" s="82"/>
      <c r="AE673" s="47" t="s">
        <v>1360</v>
      </c>
      <c r="AF673" s="47">
        <v>7</v>
      </c>
      <c r="AG673" s="47" t="s">
        <v>1341</v>
      </c>
      <c r="AJ673" s="47" t="s">
        <v>1328</v>
      </c>
    </row>
    <row r="674" spans="1:36" ht="12.95" customHeight="1" x14ac:dyDescent="0.2">
      <c r="A674" s="94" t="s">
        <v>1421</v>
      </c>
      <c r="B674" s="95"/>
      <c r="C674" s="96">
        <v>48827.491000000002</v>
      </c>
      <c r="D674" s="96"/>
      <c r="E674" s="47">
        <f t="shared" si="108"/>
        <v>8441.0177067778495</v>
      </c>
      <c r="F674" s="47">
        <f t="shared" si="110"/>
        <v>8441</v>
      </c>
      <c r="G674" s="47">
        <f t="shared" si="104"/>
        <v>9.7542000003159046E-3</v>
      </c>
      <c r="I674" s="47">
        <f t="shared" si="106"/>
        <v>9.7542000003159046E-3</v>
      </c>
      <c r="P674" s="47">
        <f t="shared" si="105"/>
        <v>0</v>
      </c>
      <c r="Q674" s="81">
        <f t="shared" si="109"/>
        <v>33808.991000000002</v>
      </c>
      <c r="R674" s="81"/>
      <c r="S674" s="47">
        <f t="shared" si="107"/>
        <v>9.7542000003159046E-3</v>
      </c>
      <c r="T674" s="82"/>
      <c r="AE674" s="47" t="s">
        <v>1360</v>
      </c>
      <c r="AJ674" s="47" t="s">
        <v>1369</v>
      </c>
    </row>
    <row r="675" spans="1:36" ht="12.95" customHeight="1" x14ac:dyDescent="0.2">
      <c r="A675" s="94" t="s">
        <v>1421</v>
      </c>
      <c r="B675" s="95"/>
      <c r="C675" s="96">
        <v>48827.497000000003</v>
      </c>
      <c r="D675" s="96"/>
      <c r="E675" s="47">
        <f t="shared" si="108"/>
        <v>8441.0285985646824</v>
      </c>
      <c r="F675" s="47">
        <f t="shared" si="110"/>
        <v>8441</v>
      </c>
      <c r="G675" s="47">
        <f t="shared" si="104"/>
        <v>1.5754200001538265E-2</v>
      </c>
      <c r="I675" s="47">
        <f t="shared" si="106"/>
        <v>1.5754200001538265E-2</v>
      </c>
      <c r="P675" s="47">
        <f t="shared" si="105"/>
        <v>0</v>
      </c>
      <c r="Q675" s="81">
        <f t="shared" si="109"/>
        <v>33808.997000000003</v>
      </c>
      <c r="R675" s="81"/>
      <c r="S675" s="47">
        <f t="shared" si="107"/>
        <v>1.5754200001538265E-2</v>
      </c>
      <c r="T675" s="82"/>
      <c r="AE675" s="47" t="s">
        <v>1360</v>
      </c>
      <c r="AJ675" s="47" t="s">
        <v>1369</v>
      </c>
    </row>
    <row r="676" spans="1:36" ht="12.95" customHeight="1" x14ac:dyDescent="0.2">
      <c r="A676" s="94" t="s">
        <v>1421</v>
      </c>
      <c r="B676" s="95"/>
      <c r="C676" s="96">
        <v>48827.512999999999</v>
      </c>
      <c r="D676" s="96"/>
      <c r="E676" s="47">
        <f t="shared" si="108"/>
        <v>8441.0576433295555</v>
      </c>
      <c r="F676" s="47">
        <f t="shared" si="110"/>
        <v>8441</v>
      </c>
      <c r="G676" s="47">
        <f t="shared" si="104"/>
        <v>3.1754199997521937E-2</v>
      </c>
      <c r="I676" s="47">
        <f t="shared" si="106"/>
        <v>3.1754199997521937E-2</v>
      </c>
      <c r="P676" s="47">
        <f t="shared" si="105"/>
        <v>0</v>
      </c>
      <c r="Q676" s="81">
        <f t="shared" si="109"/>
        <v>33809.012999999999</v>
      </c>
      <c r="R676" s="81"/>
      <c r="S676" s="47">
        <f t="shared" si="107"/>
        <v>3.1754199997521937E-2</v>
      </c>
      <c r="T676" s="82"/>
      <c r="AE676" s="47" t="s">
        <v>1360</v>
      </c>
      <c r="AJ676" s="47" t="s">
        <v>1369</v>
      </c>
    </row>
    <row r="677" spans="1:36" ht="12.95" customHeight="1" x14ac:dyDescent="0.2">
      <c r="A677" s="94" t="s">
        <v>1450</v>
      </c>
      <c r="B677" s="97"/>
      <c r="C677" s="96">
        <v>48835.781000000003</v>
      </c>
      <c r="D677" s="96"/>
      <c r="E677" s="47">
        <f t="shared" si="108"/>
        <v>8456.0665255817221</v>
      </c>
      <c r="F677" s="47">
        <v>8456</v>
      </c>
      <c r="G677" s="47">
        <f t="shared" si="104"/>
        <v>3.6647200002335012E-2</v>
      </c>
      <c r="I677" s="47">
        <f t="shared" si="106"/>
        <v>3.6647200002335012E-2</v>
      </c>
      <c r="P677" s="47">
        <f t="shared" si="105"/>
        <v>0</v>
      </c>
      <c r="Q677" s="81">
        <f t="shared" si="109"/>
        <v>33817.281000000003</v>
      </c>
      <c r="R677" s="81"/>
      <c r="S677" s="47">
        <f t="shared" si="107"/>
        <v>3.6647200002335012E-2</v>
      </c>
      <c r="T677" s="82"/>
    </row>
    <row r="678" spans="1:36" ht="12.95" customHeight="1" x14ac:dyDescent="0.2">
      <c r="A678" s="94" t="s">
        <v>1427</v>
      </c>
      <c r="B678" s="95"/>
      <c r="C678" s="96">
        <v>48837.423000000003</v>
      </c>
      <c r="D678" s="96">
        <v>4.0000000000000001E-3</v>
      </c>
      <c r="E678" s="47">
        <f t="shared" si="108"/>
        <v>8459.0472445776159</v>
      </c>
      <c r="F678" s="47">
        <f t="shared" ref="F678:F741" si="111">ROUND(2*E678,0)/2</f>
        <v>8459</v>
      </c>
      <c r="G678" s="47">
        <f t="shared" si="104"/>
        <v>2.6025799998024013E-2</v>
      </c>
      <c r="I678" s="47">
        <f t="shared" si="106"/>
        <v>2.6025799998024013E-2</v>
      </c>
      <c r="P678" s="47">
        <f t="shared" si="105"/>
        <v>0</v>
      </c>
      <c r="Q678" s="81">
        <f t="shared" si="109"/>
        <v>33818.923000000003</v>
      </c>
      <c r="R678" s="81"/>
      <c r="S678" s="47">
        <f t="shared" si="107"/>
        <v>2.6025799998024013E-2</v>
      </c>
      <c r="T678" s="82"/>
      <c r="AE678" s="47" t="s">
        <v>1360</v>
      </c>
      <c r="AF678" s="47">
        <v>8</v>
      </c>
      <c r="AG678" s="47" t="s">
        <v>1341</v>
      </c>
      <c r="AJ678" s="47" t="s">
        <v>1328</v>
      </c>
    </row>
    <row r="679" spans="1:36" ht="12.95" customHeight="1" x14ac:dyDescent="0.2">
      <c r="A679" s="94" t="s">
        <v>1472</v>
      </c>
      <c r="B679" s="95"/>
      <c r="C679" s="96">
        <v>48866.614999999998</v>
      </c>
      <c r="D679" s="96"/>
      <c r="E679" s="47">
        <f t="shared" si="108"/>
        <v>8512.0394181026513</v>
      </c>
      <c r="F679" s="47">
        <f t="shared" si="111"/>
        <v>8512</v>
      </c>
      <c r="G679" s="47">
        <f t="shared" si="104"/>
        <v>2.1714399998018052E-2</v>
      </c>
      <c r="I679" s="47">
        <f t="shared" si="106"/>
        <v>2.1714399998018052E-2</v>
      </c>
      <c r="P679" s="47">
        <f t="shared" si="105"/>
        <v>0</v>
      </c>
      <c r="Q679" s="81">
        <f t="shared" si="109"/>
        <v>33848.114999999998</v>
      </c>
      <c r="R679" s="81"/>
      <c r="S679" s="47">
        <f t="shared" si="107"/>
        <v>2.1714399998018052E-2</v>
      </c>
      <c r="T679" s="82"/>
    </row>
    <row r="680" spans="1:36" ht="12.95" customHeight="1" x14ac:dyDescent="0.2">
      <c r="A680" s="94" t="s">
        <v>1427</v>
      </c>
      <c r="B680" s="95"/>
      <c r="C680" s="96">
        <v>48890.303999999996</v>
      </c>
      <c r="D680" s="96">
        <v>4.0000000000000001E-3</v>
      </c>
      <c r="E680" s="47">
        <f t="shared" si="108"/>
        <v>8555.0420078064963</v>
      </c>
      <c r="F680" s="47">
        <f t="shared" si="111"/>
        <v>8555</v>
      </c>
      <c r="G680" s="47">
        <f t="shared" si="104"/>
        <v>2.3140999990573619E-2</v>
      </c>
      <c r="I680" s="47">
        <f t="shared" si="106"/>
        <v>2.3140999990573619E-2</v>
      </c>
      <c r="P680" s="47">
        <f t="shared" si="105"/>
        <v>0</v>
      </c>
      <c r="Q680" s="81">
        <f t="shared" si="109"/>
        <v>33871.803999999996</v>
      </c>
      <c r="R680" s="81"/>
      <c r="S680" s="47">
        <f t="shared" si="107"/>
        <v>2.3140999990573619E-2</v>
      </c>
      <c r="T680" s="82"/>
      <c r="AE680" s="47" t="s">
        <v>1360</v>
      </c>
      <c r="AF680" s="47">
        <v>7</v>
      </c>
      <c r="AG680" s="47" t="s">
        <v>1341</v>
      </c>
      <c r="AJ680" s="47" t="s">
        <v>1328</v>
      </c>
    </row>
    <row r="681" spans="1:36" ht="12.95" customHeight="1" x14ac:dyDescent="0.2">
      <c r="A681" s="94" t="s">
        <v>1472</v>
      </c>
      <c r="B681" s="95"/>
      <c r="C681" s="96">
        <v>48893.610999999997</v>
      </c>
      <c r="D681" s="96"/>
      <c r="E681" s="47">
        <f t="shared" si="108"/>
        <v>8561.0451976478016</v>
      </c>
      <c r="F681" s="47">
        <f t="shared" si="111"/>
        <v>8561</v>
      </c>
      <c r="G681" s="47">
        <f t="shared" si="104"/>
        <v>2.4898199997551274E-2</v>
      </c>
      <c r="I681" s="47">
        <f t="shared" si="106"/>
        <v>2.4898199997551274E-2</v>
      </c>
      <c r="P681" s="47">
        <f t="shared" si="105"/>
        <v>0</v>
      </c>
      <c r="Q681" s="81">
        <f t="shared" si="109"/>
        <v>33875.110999999997</v>
      </c>
      <c r="R681" s="81"/>
      <c r="S681" s="47">
        <f t="shared" si="107"/>
        <v>2.4898199997551274E-2</v>
      </c>
      <c r="T681" s="82"/>
    </row>
    <row r="682" spans="1:36" ht="12.95" customHeight="1" x14ac:dyDescent="0.2">
      <c r="A682" s="94" t="s">
        <v>1472</v>
      </c>
      <c r="B682" s="95"/>
      <c r="C682" s="96">
        <v>48893.614999999998</v>
      </c>
      <c r="D682" s="96"/>
      <c r="E682" s="47">
        <f t="shared" si="108"/>
        <v>8561.0524588390235</v>
      </c>
      <c r="F682" s="47">
        <f t="shared" si="111"/>
        <v>8561</v>
      </c>
      <c r="G682" s="47">
        <f t="shared" si="104"/>
        <v>2.8898199998366181E-2</v>
      </c>
      <c r="I682" s="47">
        <f t="shared" si="106"/>
        <v>2.8898199998366181E-2</v>
      </c>
      <c r="P682" s="47">
        <f t="shared" si="105"/>
        <v>0</v>
      </c>
      <c r="Q682" s="81">
        <f t="shared" si="109"/>
        <v>33875.114999999998</v>
      </c>
      <c r="R682" s="81"/>
      <c r="S682" s="47">
        <f t="shared" si="107"/>
        <v>2.8898199998366181E-2</v>
      </c>
      <c r="T682" s="82"/>
    </row>
    <row r="683" spans="1:36" ht="12.95" customHeight="1" x14ac:dyDescent="0.2">
      <c r="A683" s="94" t="s">
        <v>1428</v>
      </c>
      <c r="B683" s="95"/>
      <c r="C683" s="96">
        <v>49157.483</v>
      </c>
      <c r="D683" s="96">
        <v>5.0000000000000001E-3</v>
      </c>
      <c r="E683" s="47">
        <f t="shared" si="108"/>
        <v>9040.0514600621736</v>
      </c>
      <c r="F683" s="47">
        <f t="shared" si="111"/>
        <v>9040</v>
      </c>
      <c r="G683" s="47">
        <f t="shared" si="104"/>
        <v>2.8347999999823514E-2</v>
      </c>
      <c r="I683" s="47">
        <f t="shared" si="106"/>
        <v>2.8347999999823514E-2</v>
      </c>
      <c r="P683" s="47">
        <f t="shared" si="105"/>
        <v>0</v>
      </c>
      <c r="Q683" s="81">
        <f t="shared" si="109"/>
        <v>34138.983</v>
      </c>
      <c r="R683" s="81"/>
      <c r="S683" s="47">
        <f t="shared" si="107"/>
        <v>2.8347999999823514E-2</v>
      </c>
      <c r="T683" s="82"/>
      <c r="AE683" s="47" t="s">
        <v>1360</v>
      </c>
      <c r="AF683" s="47">
        <v>7</v>
      </c>
      <c r="AG683" s="47" t="s">
        <v>1341</v>
      </c>
      <c r="AJ683" s="47" t="s">
        <v>1328</v>
      </c>
    </row>
    <row r="684" spans="1:36" ht="12.95" customHeight="1" x14ac:dyDescent="0.2">
      <c r="A684" s="94" t="s">
        <v>1429</v>
      </c>
      <c r="B684" s="95"/>
      <c r="C684" s="96">
        <v>49216.423000000003</v>
      </c>
      <c r="D684" s="96">
        <v>4.0000000000000001E-3</v>
      </c>
      <c r="E684" s="47">
        <f t="shared" si="108"/>
        <v>9147.0451126918742</v>
      </c>
      <c r="F684" s="47">
        <f t="shared" si="111"/>
        <v>9147</v>
      </c>
      <c r="G684" s="47">
        <f t="shared" si="104"/>
        <v>2.4851399997714907E-2</v>
      </c>
      <c r="I684" s="47">
        <f t="shared" si="106"/>
        <v>2.4851399997714907E-2</v>
      </c>
      <c r="P684" s="47">
        <f t="shared" si="105"/>
        <v>0</v>
      </c>
      <c r="Q684" s="81">
        <f t="shared" si="109"/>
        <v>34197.923000000003</v>
      </c>
      <c r="R684" s="81"/>
      <c r="S684" s="47">
        <f t="shared" si="107"/>
        <v>2.4851399997714907E-2</v>
      </c>
      <c r="T684" s="82"/>
      <c r="AE684" s="47" t="s">
        <v>1360</v>
      </c>
      <c r="AF684" s="47">
        <v>7</v>
      </c>
      <c r="AG684" s="47" t="s">
        <v>1341</v>
      </c>
      <c r="AJ684" s="47" t="s">
        <v>1328</v>
      </c>
    </row>
    <row r="685" spans="1:36" ht="12.95" customHeight="1" x14ac:dyDescent="0.2">
      <c r="A685" s="94" t="s">
        <v>1429</v>
      </c>
      <c r="B685" s="95"/>
      <c r="C685" s="96">
        <v>49232.398000000001</v>
      </c>
      <c r="D685" s="96">
        <v>4.0000000000000001E-3</v>
      </c>
      <c r="E685" s="47">
        <f t="shared" si="108"/>
        <v>9176.0444951275567</v>
      </c>
      <c r="F685" s="47">
        <f t="shared" si="111"/>
        <v>9176</v>
      </c>
      <c r="G685" s="47">
        <f t="shared" si="104"/>
        <v>2.4511199997505173E-2</v>
      </c>
      <c r="I685" s="47">
        <f t="shared" si="106"/>
        <v>2.4511199997505173E-2</v>
      </c>
      <c r="P685" s="47">
        <f t="shared" si="105"/>
        <v>0</v>
      </c>
      <c r="Q685" s="81">
        <f t="shared" si="109"/>
        <v>34213.898000000001</v>
      </c>
      <c r="R685" s="81"/>
      <c r="S685" s="47">
        <f t="shared" si="107"/>
        <v>2.4511199997505173E-2</v>
      </c>
      <c r="T685" s="82"/>
      <c r="AE685" s="47" t="s">
        <v>1360</v>
      </c>
      <c r="AF685" s="47">
        <v>9</v>
      </c>
      <c r="AG685" s="47" t="s">
        <v>1341</v>
      </c>
      <c r="AJ685" s="47" t="s">
        <v>1328</v>
      </c>
    </row>
    <row r="686" spans="1:36" ht="12.95" customHeight="1" x14ac:dyDescent="0.2">
      <c r="A686" s="94" t="s">
        <v>1472</v>
      </c>
      <c r="B686" s="95"/>
      <c r="C686" s="96">
        <v>49282.531999999999</v>
      </c>
      <c r="D686" s="96"/>
      <c r="E686" s="47">
        <f t="shared" si="108"/>
        <v>9267.0526352859724</v>
      </c>
      <c r="F686" s="47">
        <f t="shared" si="111"/>
        <v>9267</v>
      </c>
      <c r="G686" s="47">
        <f t="shared" si="104"/>
        <v>2.899539999634726E-2</v>
      </c>
      <c r="I686" s="47">
        <f t="shared" si="106"/>
        <v>2.899539999634726E-2</v>
      </c>
      <c r="P686" s="47">
        <f t="shared" si="105"/>
        <v>0</v>
      </c>
      <c r="Q686" s="81">
        <f t="shared" si="109"/>
        <v>34264.031999999999</v>
      </c>
      <c r="R686" s="81"/>
      <c r="S686" s="47">
        <f t="shared" si="107"/>
        <v>2.899539999634726E-2</v>
      </c>
      <c r="T686" s="82"/>
    </row>
    <row r="687" spans="1:36" ht="12.95" customHeight="1" x14ac:dyDescent="0.2">
      <c r="A687" s="94" t="s">
        <v>1430</v>
      </c>
      <c r="B687" s="95"/>
      <c r="C687" s="96">
        <v>49318.33</v>
      </c>
      <c r="D687" s="96"/>
      <c r="E687" s="47">
        <f t="shared" si="108"/>
        <v>9332.0366661111857</v>
      </c>
      <c r="F687" s="47">
        <f t="shared" si="111"/>
        <v>9332</v>
      </c>
      <c r="G687" s="47">
        <f t="shared" si="104"/>
        <v>2.0198400001390837E-2</v>
      </c>
      <c r="I687" s="47">
        <f t="shared" si="106"/>
        <v>2.0198400001390837E-2</v>
      </c>
      <c r="P687" s="47">
        <f t="shared" si="105"/>
        <v>0</v>
      </c>
      <c r="Q687" s="81">
        <f t="shared" si="109"/>
        <v>34299.83</v>
      </c>
      <c r="R687" s="81"/>
      <c r="S687" s="47">
        <f t="shared" si="107"/>
        <v>2.0198400001390837E-2</v>
      </c>
      <c r="T687" s="82"/>
      <c r="AE687" s="47" t="s">
        <v>1360</v>
      </c>
      <c r="AF687" s="47">
        <v>21</v>
      </c>
      <c r="AG687" s="47" t="s">
        <v>1396</v>
      </c>
      <c r="AJ687" s="47" t="s">
        <v>1328</v>
      </c>
    </row>
    <row r="688" spans="1:36" ht="12.95" customHeight="1" x14ac:dyDescent="0.2">
      <c r="A688" s="94" t="s">
        <v>1472</v>
      </c>
      <c r="B688" s="95"/>
      <c r="C688" s="96">
        <v>49480.851000000002</v>
      </c>
      <c r="D688" s="96"/>
      <c r="E688" s="47">
        <f t="shared" si="108"/>
        <v>9627.0606806858486</v>
      </c>
      <c r="F688" s="47">
        <f t="shared" si="111"/>
        <v>9627</v>
      </c>
      <c r="G688" s="47">
        <f t="shared" si="104"/>
        <v>3.3427399997890461E-2</v>
      </c>
      <c r="I688" s="47">
        <f t="shared" si="106"/>
        <v>3.3427399997890461E-2</v>
      </c>
      <c r="P688" s="47">
        <f t="shared" si="105"/>
        <v>0</v>
      </c>
      <c r="Q688" s="81">
        <f t="shared" si="109"/>
        <v>34462.351000000002</v>
      </c>
      <c r="R688" s="81"/>
      <c r="S688" s="47">
        <f t="shared" ref="S688:S719" si="112">MAX(G688:N688)</f>
        <v>3.3427399997890461E-2</v>
      </c>
      <c r="T688" s="82"/>
    </row>
    <row r="689" spans="1:36" ht="12.95" customHeight="1" x14ac:dyDescent="0.2">
      <c r="A689" s="94" t="s">
        <v>1472</v>
      </c>
      <c r="B689" s="97"/>
      <c r="C689" s="96">
        <v>49500.673999999999</v>
      </c>
      <c r="D689" s="96"/>
      <c r="E689" s="47">
        <f t="shared" si="108"/>
        <v>9663.0453290753649</v>
      </c>
      <c r="F689" s="47">
        <f t="shared" si="111"/>
        <v>9663</v>
      </c>
      <c r="G689" s="47">
        <f t="shared" si="104"/>
        <v>2.4970599995867815E-2</v>
      </c>
      <c r="I689" s="47">
        <f t="shared" si="106"/>
        <v>2.4970599995867815E-2</v>
      </c>
      <c r="P689" s="47">
        <f t="shared" si="105"/>
        <v>0</v>
      </c>
      <c r="Q689" s="81">
        <f t="shared" si="109"/>
        <v>34482.173999999999</v>
      </c>
      <c r="R689" s="81"/>
      <c r="S689" s="47">
        <f t="shared" si="112"/>
        <v>2.4970599995867815E-2</v>
      </c>
      <c r="T689" s="82"/>
    </row>
    <row r="690" spans="1:36" ht="12.95" customHeight="1" x14ac:dyDescent="0.2">
      <c r="A690" s="94" t="s">
        <v>1431</v>
      </c>
      <c r="B690" s="95"/>
      <c r="C690" s="96">
        <v>49519.404999999999</v>
      </c>
      <c r="D690" s="96">
        <v>4.0000000000000001E-3</v>
      </c>
      <c r="E690" s="47">
        <f t="shared" si="108"/>
        <v>9697.0476722617714</v>
      </c>
      <c r="F690" s="47">
        <f t="shared" si="111"/>
        <v>9697</v>
      </c>
      <c r="G690" s="47">
        <f t="shared" si="104"/>
        <v>2.626139999483712E-2</v>
      </c>
      <c r="I690" s="47">
        <f t="shared" si="106"/>
        <v>2.626139999483712E-2</v>
      </c>
      <c r="P690" s="47">
        <f t="shared" si="105"/>
        <v>0</v>
      </c>
      <c r="Q690" s="81">
        <f t="shared" si="109"/>
        <v>34500.904999999999</v>
      </c>
      <c r="R690" s="81"/>
      <c r="S690" s="47">
        <f t="shared" si="112"/>
        <v>2.626139999483712E-2</v>
      </c>
      <c r="T690" s="82"/>
      <c r="AE690" s="47" t="s">
        <v>1360</v>
      </c>
      <c r="AF690" s="47">
        <v>8</v>
      </c>
      <c r="AG690" s="47" t="s">
        <v>1341</v>
      </c>
      <c r="AJ690" s="47" t="s">
        <v>1328</v>
      </c>
    </row>
    <row r="691" spans="1:36" ht="12.95" customHeight="1" x14ac:dyDescent="0.2">
      <c r="A691" s="94" t="s">
        <v>1431</v>
      </c>
      <c r="B691" s="95"/>
      <c r="C691" s="96">
        <v>49530.423999999999</v>
      </c>
      <c r="D691" s="96">
        <v>5.0000000000000001E-3</v>
      </c>
      <c r="E691" s="47">
        <f t="shared" si="108"/>
        <v>9717.0504387756264</v>
      </c>
      <c r="F691" s="47">
        <f t="shared" si="111"/>
        <v>9717</v>
      </c>
      <c r="G691" s="47">
        <f t="shared" si="104"/>
        <v>2.7785399994172622E-2</v>
      </c>
      <c r="I691" s="47">
        <f t="shared" si="106"/>
        <v>2.7785399994172622E-2</v>
      </c>
      <c r="P691" s="47">
        <f t="shared" si="105"/>
        <v>0</v>
      </c>
      <c r="Q691" s="81">
        <f t="shared" si="109"/>
        <v>34511.923999999999</v>
      </c>
      <c r="R691" s="81"/>
      <c r="S691" s="47">
        <f t="shared" si="112"/>
        <v>2.7785399994172622E-2</v>
      </c>
      <c r="T691" s="82"/>
      <c r="AE691" s="47" t="s">
        <v>1360</v>
      </c>
      <c r="AF691" s="47">
        <v>7</v>
      </c>
      <c r="AG691" s="47" t="s">
        <v>1341</v>
      </c>
      <c r="AJ691" s="47" t="s">
        <v>1328</v>
      </c>
    </row>
    <row r="692" spans="1:36" ht="12.95" customHeight="1" x14ac:dyDescent="0.2">
      <c r="A692" s="94" t="s">
        <v>1431</v>
      </c>
      <c r="B692" s="95"/>
      <c r="C692" s="96">
        <v>49546.404999999999</v>
      </c>
      <c r="D692" s="96">
        <v>4.0000000000000001E-3</v>
      </c>
      <c r="E692" s="47">
        <f t="shared" si="108"/>
        <v>9746.0607129981436</v>
      </c>
      <c r="F692" s="47">
        <f t="shared" si="111"/>
        <v>9746</v>
      </c>
      <c r="G692" s="47">
        <f t="shared" si="104"/>
        <v>3.3445199995185249E-2</v>
      </c>
      <c r="I692" s="47">
        <f t="shared" si="106"/>
        <v>3.3445199995185249E-2</v>
      </c>
      <c r="P692" s="47">
        <f t="shared" si="105"/>
        <v>0</v>
      </c>
      <c r="Q692" s="81">
        <f t="shared" si="109"/>
        <v>34527.904999999999</v>
      </c>
      <c r="R692" s="81"/>
      <c r="S692" s="47">
        <f t="shared" si="112"/>
        <v>3.3445199995185249E-2</v>
      </c>
      <c r="T692" s="82"/>
      <c r="AE692" s="47" t="s">
        <v>1360</v>
      </c>
      <c r="AF692" s="47">
        <v>8</v>
      </c>
      <c r="AG692" s="47" t="s">
        <v>1341</v>
      </c>
      <c r="AJ692" s="47" t="s">
        <v>1328</v>
      </c>
    </row>
    <row r="693" spans="1:36" ht="12.95" customHeight="1" x14ac:dyDescent="0.2">
      <c r="A693" s="94" t="s">
        <v>1431</v>
      </c>
      <c r="B693" s="95"/>
      <c r="C693" s="96">
        <v>49568.432999999997</v>
      </c>
      <c r="D693" s="96">
        <v>4.0000000000000001E-3</v>
      </c>
      <c r="E693" s="47">
        <f t="shared" si="108"/>
        <v>9786.0480930478006</v>
      </c>
      <c r="F693" s="47">
        <f t="shared" si="111"/>
        <v>9786</v>
      </c>
      <c r="G693" s="47">
        <f t="shared" si="104"/>
        <v>2.6493199991818983E-2</v>
      </c>
      <c r="I693" s="47">
        <f t="shared" si="106"/>
        <v>2.6493199991818983E-2</v>
      </c>
      <c r="P693" s="47">
        <f t="shared" si="105"/>
        <v>0</v>
      </c>
      <c r="Q693" s="81">
        <f t="shared" si="109"/>
        <v>34549.932999999997</v>
      </c>
      <c r="R693" s="81"/>
      <c r="S693" s="47">
        <f t="shared" si="112"/>
        <v>2.6493199991818983E-2</v>
      </c>
      <c r="T693" s="82"/>
      <c r="AE693" s="47" t="s">
        <v>1360</v>
      </c>
      <c r="AF693" s="47">
        <v>9</v>
      </c>
      <c r="AG693" s="47" t="s">
        <v>1341</v>
      </c>
      <c r="AJ693" s="47" t="s">
        <v>1328</v>
      </c>
    </row>
    <row r="694" spans="1:36" ht="12.95" customHeight="1" x14ac:dyDescent="0.2">
      <c r="A694" s="94" t="s">
        <v>1472</v>
      </c>
      <c r="B694" s="95"/>
      <c r="C694" s="96">
        <v>49586.616999999998</v>
      </c>
      <c r="D694" s="96"/>
      <c r="E694" s="47">
        <f t="shared" si="108"/>
        <v>9819.0574683348459</v>
      </c>
      <c r="F694" s="47">
        <f t="shared" si="111"/>
        <v>9819</v>
      </c>
      <c r="G694" s="47">
        <f t="shared" si="104"/>
        <v>3.1657799998356495E-2</v>
      </c>
      <c r="I694" s="47">
        <f t="shared" si="106"/>
        <v>3.1657799998356495E-2</v>
      </c>
      <c r="P694" s="47">
        <f t="shared" si="105"/>
        <v>0</v>
      </c>
      <c r="Q694" s="81">
        <f t="shared" si="109"/>
        <v>34568.116999999998</v>
      </c>
      <c r="R694" s="81"/>
      <c r="S694" s="47">
        <f t="shared" si="112"/>
        <v>3.1657799998356495E-2</v>
      </c>
      <c r="T694" s="82"/>
    </row>
    <row r="695" spans="1:36" ht="12.95" customHeight="1" x14ac:dyDescent="0.2">
      <c r="A695" s="98" t="s">
        <v>799</v>
      </c>
      <c r="B695" s="99" t="s">
        <v>1475</v>
      </c>
      <c r="C695" s="100">
        <v>49600.393600000003</v>
      </c>
      <c r="D695" s="100" t="s">
        <v>1546</v>
      </c>
      <c r="E695" s="88">
        <f t="shared" si="108"/>
        <v>9844.0661000759173</v>
      </c>
      <c r="F695" s="47">
        <f t="shared" si="111"/>
        <v>9844</v>
      </c>
      <c r="G695" s="47">
        <f t="shared" si="104"/>
        <v>3.6412800000107381E-2</v>
      </c>
      <c r="J695" s="47">
        <f>+G695</f>
        <v>3.6412800000107381E-2</v>
      </c>
      <c r="O695" s="47">
        <f ca="1">+C$11+C$12*$F695</f>
        <v>7.174592931288408E-2</v>
      </c>
      <c r="P695" s="47">
        <f t="shared" si="105"/>
        <v>0</v>
      </c>
      <c r="Q695" s="81">
        <f t="shared" si="109"/>
        <v>34581.893600000003</v>
      </c>
      <c r="R695" s="81"/>
      <c r="S695" s="47">
        <f t="shared" si="112"/>
        <v>3.6412800000107381E-2</v>
      </c>
      <c r="T695" s="82"/>
      <c r="U695" s="89"/>
    </row>
    <row r="696" spans="1:36" ht="12.95" customHeight="1" x14ac:dyDescent="0.2">
      <c r="A696" s="94" t="s">
        <v>1431</v>
      </c>
      <c r="B696" s="95"/>
      <c r="C696" s="96">
        <v>49605.343999999997</v>
      </c>
      <c r="D696" s="96">
        <v>6.0000000000000001E-3</v>
      </c>
      <c r="E696" s="47">
        <f t="shared" si="108"/>
        <v>9853.0525503300305</v>
      </c>
      <c r="F696" s="47">
        <f t="shared" si="111"/>
        <v>9853</v>
      </c>
      <c r="G696" s="47">
        <f t="shared" si="104"/>
        <v>2.8948599996510893E-2</v>
      </c>
      <c r="I696" s="47">
        <f>G696</f>
        <v>2.8948599996510893E-2</v>
      </c>
      <c r="P696" s="47">
        <f t="shared" si="105"/>
        <v>0</v>
      </c>
      <c r="Q696" s="81">
        <f t="shared" si="109"/>
        <v>34586.843999999997</v>
      </c>
      <c r="R696" s="81"/>
      <c r="S696" s="47">
        <f t="shared" si="112"/>
        <v>2.8948599996510893E-2</v>
      </c>
      <c r="T696" s="82"/>
      <c r="AE696" s="47" t="s">
        <v>1360</v>
      </c>
      <c r="AF696" s="47">
        <v>8</v>
      </c>
      <c r="AG696" s="47" t="s">
        <v>1341</v>
      </c>
      <c r="AJ696" s="47" t="s">
        <v>1328</v>
      </c>
    </row>
    <row r="697" spans="1:36" ht="12.95" customHeight="1" x14ac:dyDescent="0.2">
      <c r="A697" s="98" t="s">
        <v>799</v>
      </c>
      <c r="B697" s="99" t="s">
        <v>1475</v>
      </c>
      <c r="C697" s="100">
        <v>49606.439400000003</v>
      </c>
      <c r="D697" s="100" t="s">
        <v>1546</v>
      </c>
      <c r="E697" s="88">
        <f t="shared" si="108"/>
        <v>9855.0410275456943</v>
      </c>
      <c r="F697" s="47">
        <f t="shared" si="111"/>
        <v>9855</v>
      </c>
      <c r="G697" s="47">
        <f t="shared" si="104"/>
        <v>2.2601000004215166E-2</v>
      </c>
      <c r="J697" s="47">
        <f>+G697</f>
        <v>2.2601000004215166E-2</v>
      </c>
      <c r="O697" s="47">
        <f ca="1">+C$11+C$12*$F697</f>
        <v>7.174344739742633E-2</v>
      </c>
      <c r="P697" s="47">
        <f t="shared" si="105"/>
        <v>0</v>
      </c>
      <c r="Q697" s="81">
        <f t="shared" si="109"/>
        <v>34587.939400000003</v>
      </c>
      <c r="R697" s="81"/>
      <c r="S697" s="47">
        <f t="shared" si="112"/>
        <v>2.2601000004215166E-2</v>
      </c>
      <c r="T697" s="82"/>
      <c r="U697" s="89"/>
    </row>
    <row r="698" spans="1:36" ht="12.95" customHeight="1" x14ac:dyDescent="0.2">
      <c r="A698" s="94" t="s">
        <v>1472</v>
      </c>
      <c r="B698" s="95"/>
      <c r="C698" s="96">
        <v>49624.627</v>
      </c>
      <c r="D698" s="96"/>
      <c r="E698" s="47">
        <f t="shared" si="108"/>
        <v>9888.056937904832</v>
      </c>
      <c r="F698" s="47">
        <f t="shared" si="111"/>
        <v>9888</v>
      </c>
      <c r="G698" s="47">
        <f t="shared" si="104"/>
        <v>3.1365599999844562E-2</v>
      </c>
      <c r="I698" s="47">
        <f>G698</f>
        <v>3.1365599999844562E-2</v>
      </c>
      <c r="P698" s="47">
        <f t="shared" si="105"/>
        <v>0</v>
      </c>
      <c r="Q698" s="81">
        <f t="shared" si="109"/>
        <v>34606.127</v>
      </c>
      <c r="R698" s="81"/>
      <c r="S698" s="47">
        <f t="shared" si="112"/>
        <v>3.1365599999844562E-2</v>
      </c>
      <c r="T698" s="82"/>
    </row>
    <row r="699" spans="1:36" ht="12.95" customHeight="1" x14ac:dyDescent="0.2">
      <c r="A699" s="94" t="s">
        <v>1432</v>
      </c>
      <c r="B699" s="95"/>
      <c r="C699" s="96">
        <v>49844.43</v>
      </c>
      <c r="D699" s="96">
        <v>6.0000000000000001E-3</v>
      </c>
      <c r="E699" s="47">
        <f t="shared" si="108"/>
        <v>10287.064841348414</v>
      </c>
      <c r="F699" s="47">
        <f t="shared" si="111"/>
        <v>10287</v>
      </c>
      <c r="G699" s="47">
        <f t="shared" si="104"/>
        <v>3.5719399995286949E-2</v>
      </c>
      <c r="I699" s="47">
        <f>G699</f>
        <v>3.5719399995286949E-2</v>
      </c>
      <c r="P699" s="47">
        <f t="shared" si="105"/>
        <v>0</v>
      </c>
      <c r="Q699" s="81">
        <f t="shared" si="109"/>
        <v>34825.93</v>
      </c>
      <c r="R699" s="81"/>
      <c r="S699" s="47">
        <f t="shared" si="112"/>
        <v>3.5719399995286949E-2</v>
      </c>
      <c r="T699" s="82"/>
      <c r="AE699" s="47" t="s">
        <v>1360</v>
      </c>
      <c r="AF699" s="47">
        <v>5</v>
      </c>
      <c r="AG699" s="47" t="s">
        <v>1341</v>
      </c>
      <c r="AJ699" s="47" t="s">
        <v>1328</v>
      </c>
    </row>
    <row r="700" spans="1:36" ht="12.95" customHeight="1" x14ac:dyDescent="0.2">
      <c r="A700" s="94" t="s">
        <v>1472</v>
      </c>
      <c r="B700" s="95"/>
      <c r="C700" s="96">
        <v>49868.656000000003</v>
      </c>
      <c r="D700" s="96"/>
      <c r="E700" s="47">
        <f t="shared" si="108"/>
        <v>10331.04224597358</v>
      </c>
      <c r="F700" s="47">
        <f t="shared" si="111"/>
        <v>10331</v>
      </c>
      <c r="G700" s="47">
        <f t="shared" si="104"/>
        <v>2.3272200000064913E-2</v>
      </c>
      <c r="I700" s="47">
        <f>G700</f>
        <v>2.3272200000064913E-2</v>
      </c>
      <c r="P700" s="47">
        <f t="shared" si="105"/>
        <v>0</v>
      </c>
      <c r="Q700" s="81">
        <f t="shared" si="109"/>
        <v>34850.156000000003</v>
      </c>
      <c r="R700" s="81"/>
      <c r="S700" s="47">
        <f t="shared" si="112"/>
        <v>2.3272200000064913E-2</v>
      </c>
      <c r="T700" s="82"/>
    </row>
    <row r="701" spans="1:36" ht="12.95" customHeight="1" x14ac:dyDescent="0.2">
      <c r="A701" s="94" t="s">
        <v>1432</v>
      </c>
      <c r="B701" s="95"/>
      <c r="C701" s="96">
        <v>49898.421999999999</v>
      </c>
      <c r="D701" s="96">
        <v>5.0000000000000001E-3</v>
      </c>
      <c r="E701" s="47">
        <f t="shared" si="108"/>
        <v>10385.076400438715</v>
      </c>
      <c r="F701" s="47">
        <f t="shared" si="111"/>
        <v>10385</v>
      </c>
      <c r="G701" s="47">
        <f t="shared" si="104"/>
        <v>4.2086999994353391E-2</v>
      </c>
      <c r="I701" s="47">
        <f>G701</f>
        <v>4.2086999994353391E-2</v>
      </c>
      <c r="P701" s="47">
        <f t="shared" si="105"/>
        <v>0</v>
      </c>
      <c r="Q701" s="81">
        <f t="shared" si="109"/>
        <v>34879.921999999999</v>
      </c>
      <c r="R701" s="81"/>
      <c r="S701" s="47">
        <f t="shared" si="112"/>
        <v>4.2086999994353391E-2</v>
      </c>
      <c r="T701" s="82"/>
      <c r="AE701" s="47" t="s">
        <v>1360</v>
      </c>
      <c r="AF701" s="47">
        <v>7</v>
      </c>
      <c r="AG701" s="47" t="s">
        <v>1341</v>
      </c>
      <c r="AJ701" s="47" t="s">
        <v>1328</v>
      </c>
    </row>
    <row r="702" spans="1:36" ht="12.95" customHeight="1" x14ac:dyDescent="0.2">
      <c r="A702" s="94" t="s">
        <v>1433</v>
      </c>
      <c r="B702" s="95"/>
      <c r="C702" s="96">
        <v>49920.442000000003</v>
      </c>
      <c r="D702" s="96">
        <v>5.0000000000000001E-3</v>
      </c>
      <c r="E702" s="47">
        <f t="shared" si="108"/>
        <v>10425.049258105942</v>
      </c>
      <c r="F702" s="47">
        <f t="shared" si="111"/>
        <v>10425</v>
      </c>
      <c r="G702" s="47">
        <f t="shared" si="104"/>
        <v>2.7135000003909227E-2</v>
      </c>
      <c r="I702" s="47">
        <f>G702</f>
        <v>2.7135000003909227E-2</v>
      </c>
      <c r="P702" s="47">
        <f t="shared" si="105"/>
        <v>0</v>
      </c>
      <c r="Q702" s="81">
        <f t="shared" si="109"/>
        <v>34901.942000000003</v>
      </c>
      <c r="R702" s="81"/>
      <c r="S702" s="47">
        <f t="shared" si="112"/>
        <v>2.7135000003909227E-2</v>
      </c>
      <c r="T702" s="82"/>
      <c r="AE702" s="47" t="s">
        <v>1360</v>
      </c>
      <c r="AF702" s="47">
        <v>9</v>
      </c>
      <c r="AG702" s="47" t="s">
        <v>1341</v>
      </c>
      <c r="AJ702" s="47" t="s">
        <v>1328</v>
      </c>
    </row>
    <row r="703" spans="1:36" ht="12.95" customHeight="1" x14ac:dyDescent="0.2">
      <c r="A703" s="98" t="s">
        <v>799</v>
      </c>
      <c r="B703" s="99" t="s">
        <v>1475</v>
      </c>
      <c r="C703" s="100">
        <v>49925.427900000002</v>
      </c>
      <c r="D703" s="100" t="s">
        <v>1546</v>
      </c>
      <c r="E703" s="88">
        <f t="shared" si="108"/>
        <v>10434.100151432143</v>
      </c>
      <c r="F703" s="47">
        <f t="shared" si="111"/>
        <v>10434</v>
      </c>
      <c r="G703" s="47">
        <f t="shared" si="104"/>
        <v>5.5170799998450093E-2</v>
      </c>
      <c r="J703" s="47">
        <f>+G703</f>
        <v>5.5170799998450093E-2</v>
      </c>
      <c r="O703" s="47">
        <f ca="1">+C$11+C$12*$F703</f>
        <v>7.1612808392877481E-2</v>
      </c>
      <c r="P703" s="47">
        <f t="shared" si="105"/>
        <v>0</v>
      </c>
      <c r="Q703" s="81">
        <f t="shared" si="109"/>
        <v>34906.927900000002</v>
      </c>
      <c r="R703" s="81"/>
      <c r="S703" s="47">
        <f t="shared" si="112"/>
        <v>5.5170799998450093E-2</v>
      </c>
      <c r="T703" s="82"/>
      <c r="U703" s="89"/>
    </row>
    <row r="704" spans="1:36" ht="12.95" customHeight="1" x14ac:dyDescent="0.2">
      <c r="A704" s="94" t="s">
        <v>1433</v>
      </c>
      <c r="B704" s="95"/>
      <c r="C704" s="96">
        <v>49947.434999999998</v>
      </c>
      <c r="D704" s="96">
        <v>4.0000000000000001E-3</v>
      </c>
      <c r="E704" s="47">
        <f t="shared" si="108"/>
        <v>10474.049591757668</v>
      </c>
      <c r="F704" s="47">
        <f t="shared" si="111"/>
        <v>10474</v>
      </c>
      <c r="G704" s="47">
        <f t="shared" si="104"/>
        <v>2.7318799999193288E-2</v>
      </c>
      <c r="I704" s="47">
        <f>G704</f>
        <v>2.7318799999193288E-2</v>
      </c>
      <c r="P704" s="47">
        <f t="shared" si="105"/>
        <v>0</v>
      </c>
      <c r="Q704" s="81">
        <f t="shared" si="109"/>
        <v>34928.934999999998</v>
      </c>
      <c r="R704" s="81"/>
      <c r="S704" s="47">
        <f t="shared" si="112"/>
        <v>2.7318799999193288E-2</v>
      </c>
      <c r="T704" s="82"/>
      <c r="AE704" s="47" t="s">
        <v>1360</v>
      </c>
      <c r="AF704" s="47">
        <v>8</v>
      </c>
      <c r="AG704" s="47" t="s">
        <v>1341</v>
      </c>
      <c r="AJ704" s="47" t="s">
        <v>1328</v>
      </c>
    </row>
    <row r="705" spans="1:36" ht="12.95" customHeight="1" x14ac:dyDescent="0.2">
      <c r="A705" s="98" t="s">
        <v>799</v>
      </c>
      <c r="B705" s="99" t="s">
        <v>1475</v>
      </c>
      <c r="C705" s="100">
        <v>49952.409699999997</v>
      </c>
      <c r="D705" s="100" t="s">
        <v>1546</v>
      </c>
      <c r="E705" s="88">
        <f t="shared" si="108"/>
        <v>10483.080153748453</v>
      </c>
      <c r="F705" s="47">
        <f t="shared" si="111"/>
        <v>10483</v>
      </c>
      <c r="G705" s="47">
        <f t="shared" si="104"/>
        <v>4.4154599992907606E-2</v>
      </c>
      <c r="J705" s="47">
        <f>+G705</f>
        <v>4.4154599992907606E-2</v>
      </c>
      <c r="O705" s="47">
        <f ca="1">+C$11+C$12*$F705</f>
        <v>7.1601752587656595E-2</v>
      </c>
      <c r="P705" s="47">
        <f t="shared" si="105"/>
        <v>0</v>
      </c>
      <c r="Q705" s="81">
        <f t="shared" si="109"/>
        <v>34933.909699999997</v>
      </c>
      <c r="R705" s="81"/>
      <c r="S705" s="47">
        <f t="shared" si="112"/>
        <v>4.4154599992907606E-2</v>
      </c>
      <c r="T705" s="82"/>
      <c r="U705" s="89"/>
    </row>
    <row r="706" spans="1:36" ht="12.95" customHeight="1" x14ac:dyDescent="0.2">
      <c r="A706" s="94" t="s">
        <v>1472</v>
      </c>
      <c r="B706" s="95"/>
      <c r="C706" s="96">
        <v>49955.701999999997</v>
      </c>
      <c r="D706" s="96"/>
      <c r="E706" s="47">
        <f t="shared" si="108"/>
        <v>10489.056658712023</v>
      </c>
      <c r="F706" s="47">
        <f t="shared" si="111"/>
        <v>10489</v>
      </c>
      <c r="G706" s="47">
        <f t="shared" si="104"/>
        <v>3.12117999928887E-2</v>
      </c>
      <c r="I706" s="47">
        <f>G706</f>
        <v>3.12117999928887E-2</v>
      </c>
      <c r="P706" s="47">
        <f t="shared" si="105"/>
        <v>0</v>
      </c>
      <c r="Q706" s="81">
        <f t="shared" si="109"/>
        <v>34937.201999999997</v>
      </c>
      <c r="R706" s="81"/>
      <c r="S706" s="47">
        <f t="shared" si="112"/>
        <v>3.12117999928887E-2</v>
      </c>
      <c r="T706" s="82"/>
    </row>
    <row r="707" spans="1:36" ht="12.95" customHeight="1" x14ac:dyDescent="0.2">
      <c r="A707" s="94" t="s">
        <v>1472</v>
      </c>
      <c r="B707" s="95"/>
      <c r="C707" s="96">
        <v>49992.614000000001</v>
      </c>
      <c r="D707" s="96"/>
      <c r="E707" s="47">
        <f t="shared" si="108"/>
        <v>10556.062931292066</v>
      </c>
      <c r="F707" s="47">
        <f t="shared" si="111"/>
        <v>10556</v>
      </c>
      <c r="G707" s="47">
        <f t="shared" si="104"/>
        <v>3.4667200001422316E-2</v>
      </c>
      <c r="I707" s="47">
        <f>G707</f>
        <v>3.4667200001422316E-2</v>
      </c>
      <c r="P707" s="47">
        <f t="shared" si="105"/>
        <v>0</v>
      </c>
      <c r="Q707" s="81">
        <f t="shared" si="109"/>
        <v>34974.114000000001</v>
      </c>
      <c r="R707" s="81"/>
      <c r="S707" s="47">
        <f t="shared" si="112"/>
        <v>3.4667200001422316E-2</v>
      </c>
      <c r="T707" s="82"/>
    </row>
    <row r="708" spans="1:36" ht="12.95" customHeight="1" x14ac:dyDescent="0.2">
      <c r="A708" s="94" t="s">
        <v>1433</v>
      </c>
      <c r="B708" s="95"/>
      <c r="C708" s="96">
        <v>49995.373</v>
      </c>
      <c r="D708" s="96">
        <v>5.0000000000000001E-3</v>
      </c>
      <c r="E708" s="47">
        <f t="shared" si="108"/>
        <v>10561.071337936199</v>
      </c>
      <c r="F708" s="47">
        <f t="shared" si="111"/>
        <v>10561</v>
      </c>
      <c r="G708" s="47">
        <f t="shared" si="104"/>
        <v>3.9298199997574557E-2</v>
      </c>
      <c r="I708" s="47">
        <f>G708</f>
        <v>3.9298199997574557E-2</v>
      </c>
      <c r="P708" s="47">
        <f t="shared" si="105"/>
        <v>0</v>
      </c>
      <c r="Q708" s="81">
        <f t="shared" si="109"/>
        <v>34976.873</v>
      </c>
      <c r="R708" s="81"/>
      <c r="S708" s="47">
        <f t="shared" si="112"/>
        <v>3.9298199997574557E-2</v>
      </c>
      <c r="T708" s="82"/>
      <c r="AE708" s="47" t="s">
        <v>1360</v>
      </c>
      <c r="AF708" s="47">
        <v>7</v>
      </c>
      <c r="AG708" s="47" t="s">
        <v>1341</v>
      </c>
      <c r="AJ708" s="47" t="s">
        <v>1328</v>
      </c>
    </row>
    <row r="709" spans="1:36" ht="12.95" customHeight="1" x14ac:dyDescent="0.2">
      <c r="A709" s="94" t="s">
        <v>1434</v>
      </c>
      <c r="B709" s="95"/>
      <c r="C709" s="96">
        <v>50043.29</v>
      </c>
      <c r="D709" s="96">
        <v>5.0000000000000001E-3</v>
      </c>
      <c r="E709" s="47">
        <f t="shared" si="108"/>
        <v>10648.054962860821</v>
      </c>
      <c r="F709" s="47">
        <f t="shared" si="111"/>
        <v>10648</v>
      </c>
      <c r="G709" s="47">
        <f t="shared" si="104"/>
        <v>3.0277599995315541E-2</v>
      </c>
      <c r="I709" s="47">
        <f>G709</f>
        <v>3.0277599995315541E-2</v>
      </c>
      <c r="P709" s="47">
        <f t="shared" si="105"/>
        <v>0</v>
      </c>
      <c r="Q709" s="81">
        <f t="shared" si="109"/>
        <v>35024.79</v>
      </c>
      <c r="R709" s="81"/>
      <c r="S709" s="47">
        <f t="shared" si="112"/>
        <v>3.0277599995315541E-2</v>
      </c>
      <c r="T709" s="82"/>
      <c r="AE709" s="47" t="s">
        <v>1360</v>
      </c>
      <c r="AF709" s="47">
        <v>8</v>
      </c>
      <c r="AG709" s="47" t="s">
        <v>1341</v>
      </c>
      <c r="AJ709" s="47" t="s">
        <v>1328</v>
      </c>
    </row>
    <row r="710" spans="1:36" ht="12.95" customHeight="1" x14ac:dyDescent="0.2">
      <c r="A710" s="94" t="s">
        <v>1435</v>
      </c>
      <c r="B710" s="95"/>
      <c r="C710" s="96">
        <v>50234.442000000003</v>
      </c>
      <c r="D710" s="96">
        <v>4.0000000000000001E-3</v>
      </c>
      <c r="E710" s="47">
        <f t="shared" si="108"/>
        <v>10995.052768891897</v>
      </c>
      <c r="F710" s="47">
        <f t="shared" si="111"/>
        <v>10995</v>
      </c>
      <c r="G710" s="47">
        <f t="shared" ref="G710:G755" si="113">C710-(C$7+F710*C$8)</f>
        <v>2.9069000003801193E-2</v>
      </c>
      <c r="I710" s="47">
        <f>G710</f>
        <v>2.9069000003801193E-2</v>
      </c>
      <c r="P710" s="47">
        <f t="shared" si="105"/>
        <v>0</v>
      </c>
      <c r="Q710" s="81">
        <f t="shared" si="109"/>
        <v>35215.942000000003</v>
      </c>
      <c r="R710" s="81"/>
      <c r="S710" s="47">
        <f t="shared" si="112"/>
        <v>2.9069000003801193E-2</v>
      </c>
      <c r="T710" s="82"/>
      <c r="AE710" s="47" t="s">
        <v>1360</v>
      </c>
      <c r="AF710" s="47">
        <v>8</v>
      </c>
      <c r="AG710" s="47" t="s">
        <v>1341</v>
      </c>
      <c r="AJ710" s="47" t="s">
        <v>1328</v>
      </c>
    </row>
    <row r="711" spans="1:36" ht="12.95" customHeight="1" x14ac:dyDescent="0.2">
      <c r="A711" s="98" t="s">
        <v>799</v>
      </c>
      <c r="B711" s="99" t="s">
        <v>1475</v>
      </c>
      <c r="C711" s="100">
        <v>50304.4084</v>
      </c>
      <c r="D711" s="100" t="s">
        <v>1546</v>
      </c>
      <c r="E711" s="88">
        <f t="shared" si="108"/>
        <v>11122.0626212392</v>
      </c>
      <c r="F711" s="47">
        <f t="shared" si="111"/>
        <v>11122</v>
      </c>
      <c r="G711" s="47">
        <f t="shared" si="113"/>
        <v>3.4496399995987304E-2</v>
      </c>
      <c r="J711" s="47">
        <f>+G711</f>
        <v>3.4496399995987304E-2</v>
      </c>
      <c r="O711" s="47">
        <f ca="1">+C$11+C$12*$F711</f>
        <v>7.145757586242911E-2</v>
      </c>
      <c r="P711" s="47">
        <f t="shared" ref="P711:P774" si="114">+D$11+D$12*$F711</f>
        <v>0</v>
      </c>
      <c r="Q711" s="81">
        <f t="shared" si="109"/>
        <v>35285.9084</v>
      </c>
      <c r="R711" s="81"/>
      <c r="S711" s="47">
        <f t="shared" si="112"/>
        <v>3.4496399995987304E-2</v>
      </c>
      <c r="T711" s="82"/>
      <c r="U711" s="89"/>
    </row>
    <row r="712" spans="1:36" ht="12.95" customHeight="1" x14ac:dyDescent="0.2">
      <c r="A712" s="94" t="s">
        <v>1436</v>
      </c>
      <c r="B712" s="95"/>
      <c r="C712" s="96">
        <v>50315.415000000001</v>
      </c>
      <c r="D712" s="96">
        <v>4.0000000000000001E-3</v>
      </c>
      <c r="E712" s="47">
        <f t="shared" si="108"/>
        <v>11142.042878060272</v>
      </c>
      <c r="F712" s="47">
        <f t="shared" si="111"/>
        <v>11142</v>
      </c>
      <c r="G712" s="47">
        <f t="shared" si="113"/>
        <v>2.3620400002982933E-2</v>
      </c>
      <c r="I712" s="47">
        <f t="shared" ref="I712:I722" si="115">G712</f>
        <v>2.3620400002982933E-2</v>
      </c>
      <c r="P712" s="47">
        <f t="shared" si="114"/>
        <v>0</v>
      </c>
      <c r="Q712" s="81">
        <f t="shared" si="109"/>
        <v>35296.915000000001</v>
      </c>
      <c r="R712" s="81"/>
      <c r="S712" s="47">
        <f t="shared" si="112"/>
        <v>2.3620400002982933E-2</v>
      </c>
      <c r="T712" s="82"/>
      <c r="AE712" s="47" t="s">
        <v>1360</v>
      </c>
      <c r="AF712" s="47">
        <v>6</v>
      </c>
      <c r="AG712" s="47" t="s">
        <v>1341</v>
      </c>
      <c r="AJ712" s="47" t="s">
        <v>1328</v>
      </c>
    </row>
    <row r="713" spans="1:36" ht="12.95" customHeight="1" x14ac:dyDescent="0.2">
      <c r="A713" s="94" t="s">
        <v>1436</v>
      </c>
      <c r="B713" s="95"/>
      <c r="C713" s="96">
        <v>50331.4</v>
      </c>
      <c r="D713" s="96">
        <v>4.0000000000000001E-3</v>
      </c>
      <c r="E713" s="47">
        <f t="shared" si="108"/>
        <v>11171.060413474012</v>
      </c>
      <c r="F713" s="47">
        <f t="shared" si="111"/>
        <v>11171</v>
      </c>
      <c r="G713" s="47">
        <f t="shared" si="113"/>
        <v>3.328019999753451E-2</v>
      </c>
      <c r="I713" s="47">
        <f t="shared" si="115"/>
        <v>3.328019999753451E-2</v>
      </c>
      <c r="P713" s="47">
        <f t="shared" si="114"/>
        <v>0</v>
      </c>
      <c r="Q713" s="81">
        <f t="shared" si="109"/>
        <v>35312.9</v>
      </c>
      <c r="R713" s="81"/>
      <c r="S713" s="47">
        <f t="shared" si="112"/>
        <v>3.328019999753451E-2</v>
      </c>
      <c r="T713" s="82"/>
      <c r="AE713" s="47" t="s">
        <v>1360</v>
      </c>
      <c r="AF713" s="47">
        <v>7</v>
      </c>
      <c r="AG713" s="47" t="s">
        <v>1341</v>
      </c>
      <c r="AJ713" s="47" t="s">
        <v>1328</v>
      </c>
    </row>
    <row r="714" spans="1:36" ht="12.95" customHeight="1" x14ac:dyDescent="0.2">
      <c r="A714" s="94" t="s">
        <v>1472</v>
      </c>
      <c r="B714" s="95"/>
      <c r="C714" s="96">
        <v>50344.622000000003</v>
      </c>
      <c r="D714" s="96"/>
      <c r="E714" s="47">
        <f t="shared" si="108"/>
        <v>11195.062281052396</v>
      </c>
      <c r="F714" s="47">
        <f t="shared" si="111"/>
        <v>11195</v>
      </c>
      <c r="G714" s="47">
        <f t="shared" si="113"/>
        <v>3.4309000002394896E-2</v>
      </c>
      <c r="I714" s="47">
        <f t="shared" si="115"/>
        <v>3.4309000002394896E-2</v>
      </c>
      <c r="P714" s="47">
        <f t="shared" si="114"/>
        <v>0</v>
      </c>
      <c r="Q714" s="81">
        <f t="shared" si="109"/>
        <v>35326.122000000003</v>
      </c>
      <c r="R714" s="81"/>
      <c r="S714" s="47">
        <f t="shared" si="112"/>
        <v>3.4309000002394896E-2</v>
      </c>
      <c r="T714" s="82"/>
    </row>
    <row r="715" spans="1:36" ht="12.95" customHeight="1" x14ac:dyDescent="0.2">
      <c r="A715" s="94" t="s">
        <v>1436</v>
      </c>
      <c r="B715" s="95"/>
      <c r="C715" s="96">
        <v>50352.330999999998</v>
      </c>
      <c r="D715" s="96">
        <v>5.0000000000000001E-3</v>
      </c>
      <c r="E715" s="47">
        <f t="shared" si="108"/>
        <v>11209.056411831523</v>
      </c>
      <c r="F715" s="47">
        <f t="shared" si="111"/>
        <v>11209</v>
      </c>
      <c r="G715" s="47">
        <f t="shared" si="113"/>
        <v>3.1075799997779541E-2</v>
      </c>
      <c r="I715" s="47">
        <f t="shared" si="115"/>
        <v>3.1075799997779541E-2</v>
      </c>
      <c r="P715" s="47">
        <f t="shared" si="114"/>
        <v>0</v>
      </c>
      <c r="Q715" s="81">
        <f t="shared" si="109"/>
        <v>35333.830999999998</v>
      </c>
      <c r="R715" s="81"/>
      <c r="S715" s="47">
        <f t="shared" si="112"/>
        <v>3.1075799997779541E-2</v>
      </c>
      <c r="T715" s="82"/>
      <c r="AE715" s="47" t="s">
        <v>1360</v>
      </c>
      <c r="AF715" s="47">
        <v>7</v>
      </c>
      <c r="AG715" s="47" t="s">
        <v>1341</v>
      </c>
      <c r="AJ715" s="47" t="s">
        <v>1328</v>
      </c>
    </row>
    <row r="716" spans="1:36" ht="12.95" customHeight="1" x14ac:dyDescent="0.2">
      <c r="A716" s="94" t="s">
        <v>1472</v>
      </c>
      <c r="B716" s="95"/>
      <c r="C716" s="96">
        <v>50376.572</v>
      </c>
      <c r="D716" s="96"/>
      <c r="E716" s="47">
        <f t="shared" si="108"/>
        <v>11253.061045923763</v>
      </c>
      <c r="F716" s="47">
        <f t="shared" si="111"/>
        <v>11253</v>
      </c>
      <c r="G716" s="47">
        <f t="shared" si="113"/>
        <v>3.3628599994699471E-2</v>
      </c>
      <c r="I716" s="47">
        <f t="shared" si="115"/>
        <v>3.3628599994699471E-2</v>
      </c>
      <c r="P716" s="47">
        <f t="shared" si="114"/>
        <v>0</v>
      </c>
      <c r="Q716" s="81">
        <f t="shared" si="109"/>
        <v>35358.072</v>
      </c>
      <c r="R716" s="81"/>
      <c r="S716" s="47">
        <f t="shared" si="112"/>
        <v>3.3628599994699471E-2</v>
      </c>
      <c r="T716" s="82"/>
    </row>
    <row r="717" spans="1:36" ht="12.95" customHeight="1" x14ac:dyDescent="0.2">
      <c r="A717" s="94" t="s">
        <v>1472</v>
      </c>
      <c r="B717" s="95"/>
      <c r="C717" s="96">
        <v>50387.580999999998</v>
      </c>
      <c r="D717" s="96"/>
      <c r="E717" s="47">
        <f t="shared" si="108"/>
        <v>11273.045659459565</v>
      </c>
      <c r="F717" s="47">
        <f t="shared" si="111"/>
        <v>11273</v>
      </c>
      <c r="G717" s="47">
        <f t="shared" si="113"/>
        <v>2.5152599999273662E-2</v>
      </c>
      <c r="I717" s="47">
        <f t="shared" si="115"/>
        <v>2.5152599999273662E-2</v>
      </c>
      <c r="P717" s="47">
        <f t="shared" si="114"/>
        <v>0</v>
      </c>
      <c r="Q717" s="81">
        <f t="shared" si="109"/>
        <v>35369.080999999998</v>
      </c>
      <c r="R717" s="81"/>
      <c r="S717" s="47">
        <f t="shared" si="112"/>
        <v>2.5152599999273662E-2</v>
      </c>
      <c r="T717" s="82"/>
    </row>
    <row r="718" spans="1:36" ht="12.95" customHeight="1" x14ac:dyDescent="0.2">
      <c r="A718" s="94" t="s">
        <v>1472</v>
      </c>
      <c r="B718" s="95"/>
      <c r="C718" s="96">
        <v>50545.688000000002</v>
      </c>
      <c r="D718" s="96"/>
      <c r="E718" s="47">
        <f t="shared" si="108"/>
        <v>11560.056949522741</v>
      </c>
      <c r="F718" s="47">
        <f t="shared" si="111"/>
        <v>11560</v>
      </c>
      <c r="G718" s="47">
        <f t="shared" si="113"/>
        <v>3.1371999997645617E-2</v>
      </c>
      <c r="I718" s="47">
        <f t="shared" si="115"/>
        <v>3.1371999997645617E-2</v>
      </c>
      <c r="P718" s="47">
        <f t="shared" si="114"/>
        <v>0</v>
      </c>
      <c r="Q718" s="81">
        <f t="shared" si="109"/>
        <v>35527.188000000002</v>
      </c>
      <c r="R718" s="81"/>
      <c r="S718" s="47">
        <f t="shared" si="112"/>
        <v>3.1371999997645617E-2</v>
      </c>
      <c r="T718" s="82"/>
    </row>
    <row r="719" spans="1:36" ht="12.95" customHeight="1" x14ac:dyDescent="0.2">
      <c r="A719" s="94" t="s">
        <v>1472</v>
      </c>
      <c r="B719" s="95"/>
      <c r="C719" s="96">
        <v>50572.686000000002</v>
      </c>
      <c r="D719" s="96"/>
      <c r="E719" s="47">
        <f t="shared" si="108"/>
        <v>11609.0663596635</v>
      </c>
      <c r="F719" s="47">
        <f t="shared" si="111"/>
        <v>11609</v>
      </c>
      <c r="G719" s="47">
        <f t="shared" si="113"/>
        <v>3.6555799997586291E-2</v>
      </c>
      <c r="I719" s="47">
        <f t="shared" si="115"/>
        <v>3.6555799997586291E-2</v>
      </c>
      <c r="P719" s="47">
        <f t="shared" si="114"/>
        <v>0</v>
      </c>
      <c r="Q719" s="81">
        <f t="shared" si="109"/>
        <v>35554.186000000002</v>
      </c>
      <c r="R719" s="81"/>
      <c r="S719" s="47">
        <f t="shared" si="112"/>
        <v>3.6555799997586291E-2</v>
      </c>
      <c r="T719" s="82"/>
    </row>
    <row r="720" spans="1:36" ht="12.95" customHeight="1" x14ac:dyDescent="0.2">
      <c r="A720" s="94" t="s">
        <v>1472</v>
      </c>
      <c r="B720" s="95"/>
      <c r="C720" s="96">
        <v>50577.631000000001</v>
      </c>
      <c r="D720" s="96"/>
      <c r="E720" s="47">
        <f t="shared" si="108"/>
        <v>11618.043007309478</v>
      </c>
      <c r="F720" s="47">
        <f t="shared" si="111"/>
        <v>11618</v>
      </c>
      <c r="G720" s="47">
        <f t="shared" si="113"/>
        <v>2.369159999943804E-2</v>
      </c>
      <c r="I720" s="47">
        <f t="shared" si="115"/>
        <v>2.369159999943804E-2</v>
      </c>
      <c r="P720" s="47">
        <f t="shared" si="114"/>
        <v>0</v>
      </c>
      <c r="Q720" s="81">
        <f t="shared" si="109"/>
        <v>35559.131000000001</v>
      </c>
      <c r="R720" s="81"/>
      <c r="S720" s="47">
        <f t="shared" ref="S720:S739" si="116">MAX(G720:N720)</f>
        <v>2.369159999943804E-2</v>
      </c>
      <c r="T720" s="82"/>
    </row>
    <row r="721" spans="1:36" ht="12.95" customHeight="1" x14ac:dyDescent="0.2">
      <c r="A721" s="94" t="s">
        <v>1472</v>
      </c>
      <c r="B721" s="95"/>
      <c r="C721" s="96">
        <v>50578.752</v>
      </c>
      <c r="D721" s="96"/>
      <c r="E721" s="47">
        <f t="shared" si="108"/>
        <v>11620.077956148938</v>
      </c>
      <c r="F721" s="47">
        <f t="shared" si="111"/>
        <v>11620</v>
      </c>
      <c r="G721" s="47">
        <f t="shared" si="113"/>
        <v>4.2944000000716187E-2</v>
      </c>
      <c r="I721" s="47">
        <f t="shared" si="115"/>
        <v>4.2944000000716187E-2</v>
      </c>
      <c r="P721" s="47">
        <f t="shared" si="114"/>
        <v>0</v>
      </c>
      <c r="Q721" s="81">
        <f t="shared" si="109"/>
        <v>35560.252</v>
      </c>
      <c r="R721" s="81"/>
      <c r="S721" s="47">
        <f t="shared" si="116"/>
        <v>4.2944000000716187E-2</v>
      </c>
      <c r="T721" s="82"/>
    </row>
    <row r="722" spans="1:36" ht="12.95" customHeight="1" x14ac:dyDescent="0.2">
      <c r="A722" s="94" t="s">
        <v>1437</v>
      </c>
      <c r="B722" s="95"/>
      <c r="C722" s="96">
        <v>50645.4</v>
      </c>
      <c r="D722" s="96">
        <v>4.0000000000000001E-3</v>
      </c>
      <c r="E722" s="47">
        <f t="shared" si="108"/>
        <v>11741.063924259966</v>
      </c>
      <c r="F722" s="47">
        <f t="shared" si="111"/>
        <v>11741</v>
      </c>
      <c r="G722" s="47">
        <f t="shared" si="113"/>
        <v>3.5214199997426476E-2</v>
      </c>
      <c r="I722" s="47">
        <f t="shared" si="115"/>
        <v>3.5214199997426476E-2</v>
      </c>
      <c r="P722" s="47">
        <f t="shared" si="114"/>
        <v>0</v>
      </c>
      <c r="Q722" s="81">
        <f t="shared" si="109"/>
        <v>35626.9</v>
      </c>
      <c r="R722" s="81"/>
      <c r="S722" s="47">
        <f t="shared" si="116"/>
        <v>3.5214199997426476E-2</v>
      </c>
      <c r="T722" s="82"/>
      <c r="AE722" s="47" t="s">
        <v>1360</v>
      </c>
      <c r="AF722" s="47">
        <v>7</v>
      </c>
      <c r="AG722" s="47" t="s">
        <v>1341</v>
      </c>
      <c r="AJ722" s="47" t="s">
        <v>1328</v>
      </c>
    </row>
    <row r="723" spans="1:36" ht="12.95" customHeight="1" x14ac:dyDescent="0.2">
      <c r="A723" s="98" t="s">
        <v>799</v>
      </c>
      <c r="B723" s="99" t="s">
        <v>1475</v>
      </c>
      <c r="C723" s="100">
        <v>50662.444499999998</v>
      </c>
      <c r="D723" s="100" t="s">
        <v>1546</v>
      </c>
      <c r="E723" s="88">
        <f t="shared" si="108"/>
        <v>11772.004767698148</v>
      </c>
      <c r="F723" s="47">
        <f t="shared" si="111"/>
        <v>11772</v>
      </c>
      <c r="G723" s="47">
        <f t="shared" si="113"/>
        <v>2.6263999970979057E-3</v>
      </c>
      <c r="J723" s="47">
        <f>+G723</f>
        <v>2.6263999970979057E-3</v>
      </c>
      <c r="O723" s="47">
        <f ca="1">+C$11+C$12*$F723</f>
        <v>7.1310917221743861E-2</v>
      </c>
      <c r="P723" s="47">
        <f t="shared" si="114"/>
        <v>0</v>
      </c>
      <c r="Q723" s="81">
        <f t="shared" si="109"/>
        <v>35643.944499999998</v>
      </c>
      <c r="R723" s="81"/>
      <c r="S723" s="47">
        <f t="shared" si="116"/>
        <v>2.6263999970979057E-3</v>
      </c>
      <c r="T723" s="82"/>
      <c r="U723" s="89"/>
    </row>
    <row r="724" spans="1:36" ht="12.95" customHeight="1" x14ac:dyDescent="0.2">
      <c r="A724" s="98" t="s">
        <v>799</v>
      </c>
      <c r="B724" s="99" t="s">
        <v>1475</v>
      </c>
      <c r="C724" s="100">
        <v>50662.459799999997</v>
      </c>
      <c r="D724" s="100" t="s">
        <v>1546</v>
      </c>
      <c r="E724" s="88">
        <f t="shared" si="108"/>
        <v>11772.032541754563</v>
      </c>
      <c r="F724" s="47">
        <f t="shared" si="111"/>
        <v>11772</v>
      </c>
      <c r="G724" s="47">
        <f t="shared" si="113"/>
        <v>1.7926399996213149E-2</v>
      </c>
      <c r="J724" s="47">
        <f>+G724</f>
        <v>1.7926399996213149E-2</v>
      </c>
      <c r="O724" s="47">
        <f ca="1">+C$11+C$12*$F724</f>
        <v>7.1310917221743861E-2</v>
      </c>
      <c r="P724" s="47">
        <f t="shared" si="114"/>
        <v>0</v>
      </c>
      <c r="Q724" s="81">
        <f t="shared" si="109"/>
        <v>35643.959799999997</v>
      </c>
      <c r="R724" s="81"/>
      <c r="S724" s="47">
        <f t="shared" si="116"/>
        <v>1.7926399996213149E-2</v>
      </c>
      <c r="T724" s="82"/>
      <c r="U724" s="89"/>
    </row>
    <row r="725" spans="1:36" ht="12.95" customHeight="1" x14ac:dyDescent="0.2">
      <c r="A725" s="98" t="s">
        <v>799</v>
      </c>
      <c r="B725" s="99" t="s">
        <v>1475</v>
      </c>
      <c r="C725" s="100">
        <v>50662.474399999999</v>
      </c>
      <c r="D725" s="100" t="s">
        <v>1546</v>
      </c>
      <c r="E725" s="88">
        <f t="shared" ref="E725:E788" si="117">(C725-C$7)/C$8</f>
        <v>11772.059045102522</v>
      </c>
      <c r="F725" s="47">
        <f t="shared" si="111"/>
        <v>11772</v>
      </c>
      <c r="G725" s="47">
        <f t="shared" si="113"/>
        <v>3.2526399998459965E-2</v>
      </c>
      <c r="J725" s="47">
        <f>+G725</f>
        <v>3.2526399998459965E-2</v>
      </c>
      <c r="O725" s="47">
        <f ca="1">+C$11+C$12*$F725</f>
        <v>7.1310917221743861E-2</v>
      </c>
      <c r="P725" s="47">
        <f t="shared" si="114"/>
        <v>0</v>
      </c>
      <c r="Q725" s="81">
        <f t="shared" ref="Q725:Q788" si="118">C725-15018.5</f>
        <v>35643.974399999999</v>
      </c>
      <c r="R725" s="81"/>
      <c r="S725" s="47">
        <f t="shared" si="116"/>
        <v>3.2526399998459965E-2</v>
      </c>
      <c r="T725" s="82"/>
      <c r="U725" s="89"/>
    </row>
    <row r="726" spans="1:36" ht="12.95" customHeight="1" x14ac:dyDescent="0.2">
      <c r="A726" s="98" t="s">
        <v>799</v>
      </c>
      <c r="B726" s="99" t="s">
        <v>1475</v>
      </c>
      <c r="C726" s="100">
        <v>50662.479299999999</v>
      </c>
      <c r="D726" s="100" t="s">
        <v>1546</v>
      </c>
      <c r="E726" s="88">
        <f t="shared" si="117"/>
        <v>11772.067940061766</v>
      </c>
      <c r="F726" s="47">
        <f t="shared" si="111"/>
        <v>11772</v>
      </c>
      <c r="G726" s="47">
        <f t="shared" si="113"/>
        <v>3.7426399998366833E-2</v>
      </c>
      <c r="J726" s="47">
        <f>+G726</f>
        <v>3.7426399998366833E-2</v>
      </c>
      <c r="O726" s="47">
        <f ca="1">+C$11+C$12*$F726</f>
        <v>7.1310917221743861E-2</v>
      </c>
      <c r="P726" s="47">
        <f t="shared" si="114"/>
        <v>0</v>
      </c>
      <c r="Q726" s="81">
        <f t="shared" si="118"/>
        <v>35643.979299999999</v>
      </c>
      <c r="R726" s="81"/>
      <c r="S726" s="47">
        <f t="shared" si="116"/>
        <v>3.7426399998366833E-2</v>
      </c>
      <c r="T726" s="82"/>
      <c r="U726" s="89"/>
    </row>
    <row r="727" spans="1:36" ht="12.95" customHeight="1" x14ac:dyDescent="0.2">
      <c r="A727" s="94" t="s">
        <v>1437</v>
      </c>
      <c r="B727" s="95"/>
      <c r="C727" s="96">
        <v>50672.383000000002</v>
      </c>
      <c r="D727" s="96">
        <v>5.0000000000000001E-3</v>
      </c>
      <c r="E727" s="47">
        <f t="shared" si="117"/>
        <v>11790.046104933652</v>
      </c>
      <c r="F727" s="47">
        <f t="shared" si="111"/>
        <v>11790</v>
      </c>
      <c r="G727" s="47">
        <f t="shared" si="113"/>
        <v>2.5397999997949228E-2</v>
      </c>
      <c r="I727" s="47">
        <f t="shared" ref="I727:I739" si="119">G727</f>
        <v>2.5397999997949228E-2</v>
      </c>
      <c r="P727" s="47">
        <f t="shared" si="114"/>
        <v>0</v>
      </c>
      <c r="Q727" s="81">
        <f t="shared" si="118"/>
        <v>35653.883000000002</v>
      </c>
      <c r="R727" s="81"/>
      <c r="S727" s="47">
        <f t="shared" si="116"/>
        <v>2.5397999997949228E-2</v>
      </c>
      <c r="T727" s="82"/>
      <c r="AE727" s="47" t="s">
        <v>1360</v>
      </c>
      <c r="AF727" s="47">
        <v>7</v>
      </c>
      <c r="AG727" s="47" t="s">
        <v>1341</v>
      </c>
      <c r="AJ727" s="47" t="s">
        <v>1328</v>
      </c>
    </row>
    <row r="728" spans="1:36" ht="12.95" customHeight="1" x14ac:dyDescent="0.2">
      <c r="A728" s="94" t="s">
        <v>1437</v>
      </c>
      <c r="B728" s="95"/>
      <c r="C728" s="96">
        <v>50688.364000000001</v>
      </c>
      <c r="D728" s="96">
        <v>5.0000000000000001E-3</v>
      </c>
      <c r="E728" s="47">
        <f t="shared" si="117"/>
        <v>11819.056379156169</v>
      </c>
      <c r="F728" s="47">
        <f t="shared" si="111"/>
        <v>11819</v>
      </c>
      <c r="G728" s="47">
        <f t="shared" si="113"/>
        <v>3.1057799998961855E-2</v>
      </c>
      <c r="I728" s="47">
        <f t="shared" si="119"/>
        <v>3.1057799998961855E-2</v>
      </c>
      <c r="P728" s="47">
        <f t="shared" si="114"/>
        <v>0</v>
      </c>
      <c r="Q728" s="81">
        <f t="shared" si="118"/>
        <v>35669.864000000001</v>
      </c>
      <c r="R728" s="81"/>
      <c r="S728" s="47">
        <f t="shared" si="116"/>
        <v>3.1057799998961855E-2</v>
      </c>
      <c r="T728" s="82"/>
      <c r="AE728" s="47" t="s">
        <v>1360</v>
      </c>
      <c r="AF728" s="47">
        <v>7</v>
      </c>
      <c r="AG728" s="47" t="s">
        <v>1341</v>
      </c>
      <c r="AJ728" s="47" t="s">
        <v>1328</v>
      </c>
    </row>
    <row r="729" spans="1:36" ht="12.95" customHeight="1" x14ac:dyDescent="0.2">
      <c r="A729" s="94" t="s">
        <v>1438</v>
      </c>
      <c r="B729" s="95"/>
      <c r="C729" s="96">
        <v>50699.38</v>
      </c>
      <c r="D729" s="96">
        <v>5.0000000000000001E-3</v>
      </c>
      <c r="E729" s="47">
        <f t="shared" si="117"/>
        <v>11839.053699776601</v>
      </c>
      <c r="F729" s="47">
        <f t="shared" si="111"/>
        <v>11839</v>
      </c>
      <c r="G729" s="47">
        <f t="shared" si="113"/>
        <v>2.9581799994048197E-2</v>
      </c>
      <c r="I729" s="47">
        <f t="shared" si="119"/>
        <v>2.9581799994048197E-2</v>
      </c>
      <c r="P729" s="47">
        <f t="shared" si="114"/>
        <v>0</v>
      </c>
      <c r="Q729" s="81">
        <f t="shared" si="118"/>
        <v>35680.879999999997</v>
      </c>
      <c r="R729" s="81"/>
      <c r="S729" s="47">
        <f t="shared" si="116"/>
        <v>2.9581799994048197E-2</v>
      </c>
      <c r="T729" s="82"/>
      <c r="AE729" s="47" t="s">
        <v>1360</v>
      </c>
      <c r="AF729" s="47">
        <v>6</v>
      </c>
      <c r="AG729" s="47" t="s">
        <v>1341</v>
      </c>
      <c r="AJ729" s="47" t="s">
        <v>1328</v>
      </c>
    </row>
    <row r="730" spans="1:36" ht="12.95" customHeight="1" x14ac:dyDescent="0.2">
      <c r="A730" s="94" t="s">
        <v>1438</v>
      </c>
      <c r="B730" s="95"/>
      <c r="C730" s="96">
        <v>50715.353999999999</v>
      </c>
      <c r="D730" s="96">
        <v>4.0000000000000001E-3</v>
      </c>
      <c r="E730" s="47">
        <f t="shared" si="117"/>
        <v>11868.051266914486</v>
      </c>
      <c r="F730" s="47">
        <f t="shared" si="111"/>
        <v>11868</v>
      </c>
      <c r="G730" s="47">
        <f t="shared" si="113"/>
        <v>2.8241599997272715E-2</v>
      </c>
      <c r="I730" s="47">
        <f t="shared" si="119"/>
        <v>2.8241599997272715E-2</v>
      </c>
      <c r="P730" s="47">
        <f t="shared" si="114"/>
        <v>0</v>
      </c>
      <c r="Q730" s="81">
        <f t="shared" si="118"/>
        <v>35696.853999999999</v>
      </c>
      <c r="R730" s="81"/>
      <c r="S730" s="47">
        <f t="shared" si="116"/>
        <v>2.8241599997272715E-2</v>
      </c>
      <c r="T730" s="82"/>
      <c r="AE730" s="47" t="s">
        <v>1360</v>
      </c>
      <c r="AF730" s="47">
        <v>7</v>
      </c>
      <c r="AG730" s="47" t="s">
        <v>1341</v>
      </c>
      <c r="AJ730" s="47" t="s">
        <v>1328</v>
      </c>
    </row>
    <row r="731" spans="1:36" ht="12.95" customHeight="1" x14ac:dyDescent="0.2">
      <c r="A731" s="94" t="s">
        <v>1438</v>
      </c>
      <c r="B731" s="95"/>
      <c r="C731" s="96">
        <v>50731.336000000003</v>
      </c>
      <c r="D731" s="96">
        <v>6.0000000000000001E-3</v>
      </c>
      <c r="E731" s="47">
        <f t="shared" si="117"/>
        <v>11897.063356434815</v>
      </c>
      <c r="F731" s="47">
        <f t="shared" si="111"/>
        <v>11897</v>
      </c>
      <c r="G731" s="47">
        <f t="shared" si="113"/>
        <v>3.4901400002127048E-2</v>
      </c>
      <c r="I731" s="47">
        <f t="shared" si="119"/>
        <v>3.4901400002127048E-2</v>
      </c>
      <c r="P731" s="47">
        <f t="shared" si="114"/>
        <v>0</v>
      </c>
      <c r="Q731" s="81">
        <f t="shared" si="118"/>
        <v>35712.836000000003</v>
      </c>
      <c r="R731" s="81"/>
      <c r="S731" s="47">
        <f t="shared" si="116"/>
        <v>3.4901400002127048E-2</v>
      </c>
      <c r="T731" s="82"/>
      <c r="AE731" s="47" t="s">
        <v>1360</v>
      </c>
      <c r="AF731" s="47">
        <v>8</v>
      </c>
      <c r="AG731" s="47" t="s">
        <v>1341</v>
      </c>
      <c r="AJ731" s="47" t="s">
        <v>1328</v>
      </c>
    </row>
    <row r="732" spans="1:36" ht="12.95" customHeight="1" x14ac:dyDescent="0.2">
      <c r="A732" s="94" t="s">
        <v>1472</v>
      </c>
      <c r="B732" s="95"/>
      <c r="C732" s="96">
        <v>50771.55</v>
      </c>
      <c r="D732" s="96"/>
      <c r="E732" s="47">
        <f t="shared" si="117"/>
        <v>11970.063742367129</v>
      </c>
      <c r="F732" s="47">
        <f t="shared" si="111"/>
        <v>11970</v>
      </c>
      <c r="G732" s="47">
        <f t="shared" si="113"/>
        <v>3.511399999842979E-2</v>
      </c>
      <c r="I732" s="47">
        <f t="shared" si="119"/>
        <v>3.511399999842979E-2</v>
      </c>
      <c r="P732" s="47">
        <f t="shared" si="114"/>
        <v>0</v>
      </c>
      <c r="Q732" s="81">
        <f t="shared" si="118"/>
        <v>35753.050000000003</v>
      </c>
      <c r="R732" s="81"/>
      <c r="S732" s="47">
        <f t="shared" si="116"/>
        <v>3.511399999842979E-2</v>
      </c>
      <c r="T732" s="82"/>
    </row>
    <row r="733" spans="1:36" ht="12.95" customHeight="1" x14ac:dyDescent="0.2">
      <c r="A733" s="94" t="s">
        <v>1472</v>
      </c>
      <c r="B733" s="95"/>
      <c r="C733" s="96">
        <v>50951.684000000001</v>
      </c>
      <c r="D733" s="96"/>
      <c r="E733" s="47">
        <f t="shared" si="117"/>
        <v>12297.060597182148</v>
      </c>
      <c r="F733" s="47">
        <f t="shared" si="111"/>
        <v>12297</v>
      </c>
      <c r="G733" s="47">
        <f t="shared" si="113"/>
        <v>3.3381399996869732E-2</v>
      </c>
      <c r="I733" s="47">
        <f t="shared" si="119"/>
        <v>3.3381399996869732E-2</v>
      </c>
      <c r="P733" s="47">
        <f t="shared" si="114"/>
        <v>0</v>
      </c>
      <c r="Q733" s="81">
        <f t="shared" si="118"/>
        <v>35933.184000000001</v>
      </c>
      <c r="R733" s="81"/>
      <c r="S733" s="47">
        <f t="shared" si="116"/>
        <v>3.3381399996869732E-2</v>
      </c>
      <c r="T733" s="82"/>
    </row>
    <row r="734" spans="1:36" ht="12.95" customHeight="1" x14ac:dyDescent="0.2">
      <c r="A734" s="94" t="s">
        <v>1472</v>
      </c>
      <c r="B734" s="95"/>
      <c r="C734" s="96">
        <v>51012.832999999999</v>
      </c>
      <c r="D734" s="96"/>
      <c r="E734" s="47">
        <f t="shared" si="117"/>
        <v>12408.064242663197</v>
      </c>
      <c r="F734" s="47">
        <f t="shared" si="111"/>
        <v>12408</v>
      </c>
      <c r="G734" s="47">
        <f t="shared" si="113"/>
        <v>3.5389599994232412E-2</v>
      </c>
      <c r="I734" s="47">
        <f t="shared" si="119"/>
        <v>3.5389599994232412E-2</v>
      </c>
      <c r="P734" s="47">
        <f t="shared" si="114"/>
        <v>0</v>
      </c>
      <c r="Q734" s="81">
        <f t="shared" si="118"/>
        <v>35994.332999999999</v>
      </c>
      <c r="R734" s="81"/>
      <c r="S734" s="47">
        <f t="shared" si="116"/>
        <v>3.5389599994232412E-2</v>
      </c>
      <c r="T734" s="82"/>
    </row>
    <row r="735" spans="1:36" ht="12.95" customHeight="1" x14ac:dyDescent="0.2">
      <c r="A735" s="94" t="s">
        <v>1472</v>
      </c>
      <c r="B735" s="95"/>
      <c r="C735" s="96">
        <v>51027.705000000002</v>
      </c>
      <c r="D735" s="96"/>
      <c r="E735" s="47">
        <f t="shared" si="117"/>
        <v>12435.061351619917</v>
      </c>
      <c r="F735" s="47">
        <f t="shared" si="111"/>
        <v>12435</v>
      </c>
      <c r="G735" s="47">
        <f t="shared" si="113"/>
        <v>3.3796999996411614E-2</v>
      </c>
      <c r="I735" s="47">
        <f t="shared" si="119"/>
        <v>3.3796999996411614E-2</v>
      </c>
      <c r="P735" s="47">
        <f t="shared" si="114"/>
        <v>0</v>
      </c>
      <c r="Q735" s="81">
        <f t="shared" si="118"/>
        <v>36009.205000000002</v>
      </c>
      <c r="R735" s="81"/>
      <c r="S735" s="47">
        <f t="shared" si="116"/>
        <v>3.3796999996411614E-2</v>
      </c>
      <c r="T735" s="82"/>
    </row>
    <row r="736" spans="1:36" ht="12.95" customHeight="1" x14ac:dyDescent="0.2">
      <c r="A736" s="94" t="s">
        <v>1472</v>
      </c>
      <c r="B736" s="95"/>
      <c r="C736" s="96">
        <v>51027.711000000003</v>
      </c>
      <c r="D736" s="96"/>
      <c r="E736" s="47">
        <f t="shared" si="117"/>
        <v>12435.07224340675</v>
      </c>
      <c r="F736" s="47">
        <f t="shared" si="111"/>
        <v>12435</v>
      </c>
      <c r="G736" s="47">
        <f t="shared" si="113"/>
        <v>3.9796999997633975E-2</v>
      </c>
      <c r="I736" s="47">
        <f t="shared" si="119"/>
        <v>3.9796999997633975E-2</v>
      </c>
      <c r="P736" s="47">
        <f t="shared" si="114"/>
        <v>0</v>
      </c>
      <c r="Q736" s="81">
        <f t="shared" si="118"/>
        <v>36009.211000000003</v>
      </c>
      <c r="R736" s="81"/>
      <c r="S736" s="47">
        <f t="shared" si="116"/>
        <v>3.9796999997633975E-2</v>
      </c>
      <c r="T736" s="82"/>
    </row>
    <row r="737" spans="1:24" ht="12.95" customHeight="1" x14ac:dyDescent="0.2">
      <c r="A737" s="94" t="s">
        <v>1472</v>
      </c>
      <c r="B737" s="95"/>
      <c r="C737" s="96">
        <v>51076.726000000002</v>
      </c>
      <c r="D737" s="96"/>
      <c r="E737" s="47">
        <f t="shared" si="117"/>
        <v>12524.049065321315</v>
      </c>
      <c r="F737" s="47">
        <f t="shared" si="111"/>
        <v>12524</v>
      </c>
      <c r="G737" s="47">
        <f t="shared" si="113"/>
        <v>2.7028800002881326E-2</v>
      </c>
      <c r="I737" s="47">
        <f t="shared" si="119"/>
        <v>2.7028800002881326E-2</v>
      </c>
      <c r="P737" s="47">
        <f t="shared" si="114"/>
        <v>0</v>
      </c>
      <c r="Q737" s="81">
        <f t="shared" si="118"/>
        <v>36058.226000000002</v>
      </c>
      <c r="R737" s="81"/>
      <c r="S737" s="47">
        <f t="shared" si="116"/>
        <v>2.7028800002881326E-2</v>
      </c>
      <c r="T737" s="82"/>
    </row>
    <row r="738" spans="1:24" ht="12.95" customHeight="1" x14ac:dyDescent="0.2">
      <c r="A738" s="94" t="s">
        <v>1472</v>
      </c>
      <c r="B738" s="95"/>
      <c r="C738" s="96">
        <v>51097.661999999997</v>
      </c>
      <c r="D738" s="96"/>
      <c r="E738" s="47">
        <f t="shared" si="117"/>
        <v>12562.054140167847</v>
      </c>
      <c r="F738" s="47">
        <f t="shared" si="111"/>
        <v>12562</v>
      </c>
      <c r="G738" s="47">
        <f t="shared" si="113"/>
        <v>2.9824399993231054E-2</v>
      </c>
      <c r="I738" s="47">
        <f t="shared" si="119"/>
        <v>2.9824399993231054E-2</v>
      </c>
      <c r="P738" s="47">
        <f t="shared" si="114"/>
        <v>0</v>
      </c>
      <c r="Q738" s="81">
        <f t="shared" si="118"/>
        <v>36079.161999999997</v>
      </c>
      <c r="R738" s="81"/>
      <c r="S738" s="47">
        <f t="shared" si="116"/>
        <v>2.9824399993231054E-2</v>
      </c>
      <c r="T738" s="82"/>
    </row>
    <row r="739" spans="1:24" ht="12.95" customHeight="1" x14ac:dyDescent="0.2">
      <c r="A739" s="94" t="s">
        <v>1472</v>
      </c>
      <c r="B739" s="95"/>
      <c r="C739" s="96">
        <v>51319.663999999997</v>
      </c>
      <c r="D739" s="96"/>
      <c r="E739" s="47">
        <f t="shared" si="117"/>
        <v>12965.053883484739</v>
      </c>
      <c r="F739" s="47">
        <f t="shared" si="111"/>
        <v>12965</v>
      </c>
      <c r="G739" s="47">
        <f t="shared" si="113"/>
        <v>2.9682999993383419E-2</v>
      </c>
      <c r="I739" s="47">
        <f t="shared" si="119"/>
        <v>2.9682999993383419E-2</v>
      </c>
      <c r="P739" s="47">
        <f t="shared" si="114"/>
        <v>0</v>
      </c>
      <c r="Q739" s="81">
        <f t="shared" si="118"/>
        <v>36301.163999999997</v>
      </c>
      <c r="R739" s="81"/>
      <c r="S739" s="47">
        <f t="shared" si="116"/>
        <v>2.9682999993383419E-2</v>
      </c>
      <c r="T739" s="82"/>
    </row>
    <row r="740" spans="1:24" ht="12.95" customHeight="1" x14ac:dyDescent="0.2">
      <c r="A740" s="94" t="s">
        <v>1530</v>
      </c>
      <c r="B740" s="94"/>
      <c r="C740" s="96">
        <v>51322.424800000001</v>
      </c>
      <c r="D740" s="96"/>
      <c r="E740" s="47">
        <f t="shared" si="117"/>
        <v>12970.06555766493</v>
      </c>
      <c r="F740" s="47">
        <f t="shared" si="111"/>
        <v>12970</v>
      </c>
      <c r="G740" s="47">
        <f t="shared" si="113"/>
        <v>3.6113999994995538E-2</v>
      </c>
      <c r="J740" s="47">
        <f>G740</f>
        <v>3.6113999994995538E-2</v>
      </c>
      <c r="P740" s="47">
        <f t="shared" si="114"/>
        <v>0</v>
      </c>
      <c r="Q740" s="81">
        <f t="shared" si="118"/>
        <v>36303.924800000001</v>
      </c>
      <c r="R740" s="81"/>
      <c r="S740" s="47">
        <f>MAX(G740:M740)</f>
        <v>3.6113999994995538E-2</v>
      </c>
      <c r="T740" s="82"/>
    </row>
    <row r="741" spans="1:24" ht="12.95" customHeight="1" x14ac:dyDescent="0.2">
      <c r="A741" s="94" t="s">
        <v>1531</v>
      </c>
      <c r="B741" s="94"/>
      <c r="C741" s="96">
        <v>51322.431799999998</v>
      </c>
      <c r="D741" s="96"/>
      <c r="E741" s="47">
        <f t="shared" si="117"/>
        <v>12970.078264749562</v>
      </c>
      <c r="F741" s="47">
        <f t="shared" si="111"/>
        <v>12970</v>
      </c>
      <c r="G741" s="47">
        <f t="shared" si="113"/>
        <v>4.3113999992783647E-2</v>
      </c>
      <c r="J741" s="47">
        <f>G741</f>
        <v>4.3113999992783647E-2</v>
      </c>
      <c r="P741" s="47">
        <f t="shared" si="114"/>
        <v>0</v>
      </c>
      <c r="Q741" s="81">
        <f t="shared" si="118"/>
        <v>36303.931799999998</v>
      </c>
      <c r="R741" s="81"/>
      <c r="S741" s="47">
        <f>MAX(G741:M741)</f>
        <v>4.3113999992783647E-2</v>
      </c>
      <c r="T741" s="82"/>
    </row>
    <row r="742" spans="1:24" ht="12.95" customHeight="1" x14ac:dyDescent="0.2">
      <c r="A742" s="98" t="s">
        <v>924</v>
      </c>
      <c r="B742" s="99" t="s">
        <v>1475</v>
      </c>
      <c r="C742" s="100">
        <v>51400.654000000002</v>
      </c>
      <c r="D742" s="100" t="s">
        <v>1546</v>
      </c>
      <c r="E742" s="88">
        <f t="shared" si="117"/>
        <v>13112.074852715814</v>
      </c>
      <c r="F742" s="47">
        <f t="shared" ref="F742:F805" si="120">ROUND(2*E742,0)/2</f>
        <v>13112</v>
      </c>
      <c r="G742" s="47">
        <f t="shared" si="113"/>
        <v>4.1234399999666493E-2</v>
      </c>
      <c r="I742" s="47">
        <f t="shared" ref="I742:I751" si="121">G742</f>
        <v>4.1234399999666493E-2</v>
      </c>
      <c r="O742" s="47">
        <f t="shared" ref="O742:O773" ca="1" si="122">+C$11+C$12*$F742</f>
        <v>7.10085747932543E-2</v>
      </c>
      <c r="P742" s="47">
        <f t="shared" si="114"/>
        <v>0</v>
      </c>
      <c r="Q742" s="81">
        <f t="shared" si="118"/>
        <v>36382.154000000002</v>
      </c>
      <c r="R742" s="81"/>
      <c r="S742" s="47">
        <f t="shared" ref="S742:S757" si="123">MAX(G742:N742)</f>
        <v>4.1234399999666493E-2</v>
      </c>
      <c r="T742" s="82"/>
      <c r="U742" s="89"/>
    </row>
    <row r="743" spans="1:24" ht="12.95" customHeight="1" x14ac:dyDescent="0.2">
      <c r="A743" s="98" t="s">
        <v>924</v>
      </c>
      <c r="B743" s="99" t="s">
        <v>1475</v>
      </c>
      <c r="C743" s="100">
        <v>51406.709000000003</v>
      </c>
      <c r="D743" s="100" t="s">
        <v>1546</v>
      </c>
      <c r="E743" s="88">
        <f t="shared" si="117"/>
        <v>13123.066480925396</v>
      </c>
      <c r="F743" s="47">
        <f t="shared" si="120"/>
        <v>13123</v>
      </c>
      <c r="G743" s="47">
        <f t="shared" si="113"/>
        <v>3.6622600004193373E-2</v>
      </c>
      <c r="I743" s="47">
        <f t="shared" si="121"/>
        <v>3.6622600004193373E-2</v>
      </c>
      <c r="O743" s="47">
        <f t="shared" ca="1" si="122"/>
        <v>7.1006092877796551E-2</v>
      </c>
      <c r="P743" s="47">
        <f t="shared" si="114"/>
        <v>0</v>
      </c>
      <c r="Q743" s="81">
        <f t="shared" si="118"/>
        <v>36388.209000000003</v>
      </c>
      <c r="R743" s="81"/>
      <c r="S743" s="47">
        <f t="shared" si="123"/>
        <v>3.6622600004193373E-2</v>
      </c>
      <c r="T743" s="82"/>
      <c r="U743" s="89"/>
    </row>
    <row r="744" spans="1:24" ht="12.95" customHeight="1" x14ac:dyDescent="0.2">
      <c r="A744" s="98" t="s">
        <v>924</v>
      </c>
      <c r="B744" s="99" t="s">
        <v>1475</v>
      </c>
      <c r="C744" s="100">
        <v>51407.805999999997</v>
      </c>
      <c r="D744" s="100" t="s">
        <v>1546</v>
      </c>
      <c r="E744" s="88">
        <f t="shared" si="117"/>
        <v>13125.057862617527</v>
      </c>
      <c r="F744" s="47">
        <f t="shared" si="120"/>
        <v>13125</v>
      </c>
      <c r="G744" s="47">
        <f t="shared" si="113"/>
        <v>3.1874999993306119E-2</v>
      </c>
      <c r="I744" s="47">
        <f t="shared" si="121"/>
        <v>3.1874999993306119E-2</v>
      </c>
      <c r="O744" s="47">
        <f t="shared" ca="1" si="122"/>
        <v>7.1005641620440596E-2</v>
      </c>
      <c r="P744" s="47">
        <f t="shared" si="114"/>
        <v>0</v>
      </c>
      <c r="Q744" s="81">
        <f t="shared" si="118"/>
        <v>36389.305999999997</v>
      </c>
      <c r="R744" s="81"/>
      <c r="S744" s="47">
        <f t="shared" si="123"/>
        <v>3.1874999993306119E-2</v>
      </c>
      <c r="T744" s="82"/>
      <c r="U744" s="89"/>
    </row>
    <row r="745" spans="1:24" ht="12.95" customHeight="1" x14ac:dyDescent="0.2">
      <c r="A745" s="98" t="s">
        <v>924</v>
      </c>
      <c r="B745" s="99" t="s">
        <v>1475</v>
      </c>
      <c r="C745" s="100">
        <v>51411.663</v>
      </c>
      <c r="D745" s="100" t="s">
        <v>1546</v>
      </c>
      <c r="E745" s="88">
        <f t="shared" si="117"/>
        <v>13132.059466251614</v>
      </c>
      <c r="F745" s="47">
        <f t="shared" si="120"/>
        <v>13132</v>
      </c>
      <c r="G745" s="47">
        <f t="shared" si="113"/>
        <v>3.2758399996964727E-2</v>
      </c>
      <c r="I745" s="47">
        <f t="shared" si="121"/>
        <v>3.2758399996964727E-2</v>
      </c>
      <c r="O745" s="47">
        <f t="shared" ca="1" si="122"/>
        <v>7.1004062219694755E-2</v>
      </c>
      <c r="P745" s="47">
        <f t="shared" si="114"/>
        <v>0</v>
      </c>
      <c r="Q745" s="81">
        <f t="shared" si="118"/>
        <v>36393.163</v>
      </c>
      <c r="R745" s="81"/>
      <c r="S745" s="47">
        <f t="shared" si="123"/>
        <v>3.2758399996964727E-2</v>
      </c>
      <c r="T745" s="82"/>
      <c r="U745" s="89"/>
    </row>
    <row r="746" spans="1:24" ht="12.95" customHeight="1" x14ac:dyDescent="0.2">
      <c r="A746" s="98" t="s">
        <v>924</v>
      </c>
      <c r="B746" s="99" t="s">
        <v>1475</v>
      </c>
      <c r="C746" s="100">
        <v>51427.637999999999</v>
      </c>
      <c r="D746" s="100" t="s">
        <v>1546</v>
      </c>
      <c r="E746" s="88">
        <f t="shared" si="117"/>
        <v>13161.058848687298</v>
      </c>
      <c r="F746" s="47">
        <f t="shared" si="120"/>
        <v>13161</v>
      </c>
      <c r="G746" s="47">
        <f t="shared" si="113"/>
        <v>3.2418199996754993E-2</v>
      </c>
      <c r="I746" s="47">
        <f t="shared" si="121"/>
        <v>3.2418199996754993E-2</v>
      </c>
      <c r="O746" s="47">
        <f t="shared" ca="1" si="122"/>
        <v>7.0997518988033415E-2</v>
      </c>
      <c r="P746" s="47">
        <f t="shared" si="114"/>
        <v>0</v>
      </c>
      <c r="Q746" s="81">
        <f t="shared" si="118"/>
        <v>36409.137999999999</v>
      </c>
      <c r="R746" s="81"/>
      <c r="S746" s="47">
        <f t="shared" si="123"/>
        <v>3.2418199996754993E-2</v>
      </c>
      <c r="T746" s="82"/>
      <c r="U746" s="89"/>
    </row>
    <row r="747" spans="1:24" ht="12.95" customHeight="1" x14ac:dyDescent="0.2">
      <c r="A747" s="94" t="s">
        <v>1532</v>
      </c>
      <c r="B747" s="94"/>
      <c r="C747" s="96">
        <v>51430.402999999998</v>
      </c>
      <c r="D747" s="96"/>
      <c r="E747" s="47">
        <f t="shared" si="117"/>
        <v>13166.078147118264</v>
      </c>
      <c r="F747" s="47">
        <f t="shared" si="120"/>
        <v>13166</v>
      </c>
      <c r="G747" s="47">
        <f t="shared" si="113"/>
        <v>4.3049199994129594E-2</v>
      </c>
      <c r="I747" s="47">
        <f t="shared" si="121"/>
        <v>4.3049199994129594E-2</v>
      </c>
      <c r="O747" s="47">
        <f t="shared" ca="1" si="122"/>
        <v>7.0996390844643528E-2</v>
      </c>
      <c r="P747" s="47">
        <f t="shared" si="114"/>
        <v>0</v>
      </c>
      <c r="Q747" s="81">
        <f t="shared" si="118"/>
        <v>36411.902999999998</v>
      </c>
      <c r="R747" s="81"/>
      <c r="S747" s="47">
        <f t="shared" si="123"/>
        <v>4.3049199994129594E-2</v>
      </c>
      <c r="T747" s="82"/>
    </row>
    <row r="748" spans="1:24" ht="12.95" customHeight="1" x14ac:dyDescent="0.2">
      <c r="A748" s="94" t="s">
        <v>1532</v>
      </c>
      <c r="B748" s="94"/>
      <c r="C748" s="96">
        <v>51435.357000000004</v>
      </c>
      <c r="D748" s="96"/>
      <c r="E748" s="47">
        <f t="shared" si="117"/>
        <v>13175.071132444495</v>
      </c>
      <c r="F748" s="47">
        <f t="shared" si="120"/>
        <v>13175</v>
      </c>
      <c r="G748" s="47">
        <f t="shared" si="113"/>
        <v>3.9185000001452863E-2</v>
      </c>
      <c r="I748" s="47">
        <f t="shared" si="121"/>
        <v>3.9185000001452863E-2</v>
      </c>
      <c r="O748" s="47">
        <f t="shared" ca="1" si="122"/>
        <v>7.0994360186541733E-2</v>
      </c>
      <c r="P748" s="47">
        <f t="shared" si="114"/>
        <v>0</v>
      </c>
      <c r="Q748" s="81">
        <f t="shared" si="118"/>
        <v>36416.857000000004</v>
      </c>
      <c r="R748" s="81"/>
      <c r="S748" s="47">
        <f t="shared" si="123"/>
        <v>3.9185000001452863E-2</v>
      </c>
      <c r="T748" s="82"/>
    </row>
    <row r="749" spans="1:24" ht="12.95" customHeight="1" x14ac:dyDescent="0.2">
      <c r="A749" s="85" t="s">
        <v>924</v>
      </c>
      <c r="B749" s="86" t="s">
        <v>1475</v>
      </c>
      <c r="C749" s="87">
        <v>51438.658000000003</v>
      </c>
      <c r="D749" s="87" t="s">
        <v>1546</v>
      </c>
      <c r="E749" s="88">
        <f t="shared" si="117"/>
        <v>13181.063430498965</v>
      </c>
      <c r="F749" s="47">
        <f t="shared" si="120"/>
        <v>13181</v>
      </c>
      <c r="G749" s="47">
        <f t="shared" si="113"/>
        <v>3.49421999999322E-2</v>
      </c>
      <c r="I749" s="47">
        <f t="shared" si="121"/>
        <v>3.49421999999322E-2</v>
      </c>
      <c r="O749" s="47">
        <f t="shared" ca="1" si="122"/>
        <v>7.0993006414473869E-2</v>
      </c>
      <c r="P749" s="47">
        <f t="shared" si="114"/>
        <v>0</v>
      </c>
      <c r="Q749" s="81">
        <f t="shared" si="118"/>
        <v>36420.158000000003</v>
      </c>
      <c r="R749" s="81"/>
      <c r="S749" s="47">
        <f t="shared" si="123"/>
        <v>3.49421999999322E-2</v>
      </c>
      <c r="T749" s="82"/>
      <c r="U749" s="89"/>
    </row>
    <row r="750" spans="1:24" ht="12.95" customHeight="1" x14ac:dyDescent="0.2">
      <c r="A750" s="85" t="s">
        <v>924</v>
      </c>
      <c r="B750" s="86" t="s">
        <v>1475</v>
      </c>
      <c r="C750" s="87">
        <v>51454.642</v>
      </c>
      <c r="D750" s="87" t="s">
        <v>1546</v>
      </c>
      <c r="E750" s="88">
        <f t="shared" si="117"/>
        <v>13210.079150614893</v>
      </c>
      <c r="F750" s="47">
        <f t="shared" si="120"/>
        <v>13210</v>
      </c>
      <c r="G750" s="47">
        <f t="shared" si="113"/>
        <v>4.3601999997918028E-2</v>
      </c>
      <c r="I750" s="47">
        <f t="shared" si="121"/>
        <v>4.3601999997918028E-2</v>
      </c>
      <c r="O750" s="47">
        <f t="shared" ca="1" si="122"/>
        <v>7.0986463182812529E-2</v>
      </c>
      <c r="P750" s="47">
        <f t="shared" si="114"/>
        <v>0</v>
      </c>
      <c r="Q750" s="81">
        <f t="shared" si="118"/>
        <v>36436.142</v>
      </c>
      <c r="R750" s="81"/>
      <c r="S750" s="47">
        <f t="shared" si="123"/>
        <v>4.3601999997918028E-2</v>
      </c>
      <c r="T750" s="82"/>
      <c r="U750" s="89"/>
    </row>
    <row r="751" spans="1:24" ht="12.95" customHeight="1" x14ac:dyDescent="0.2">
      <c r="A751" s="85" t="s">
        <v>924</v>
      </c>
      <c r="B751" s="86" t="s">
        <v>1475</v>
      </c>
      <c r="C751" s="87">
        <v>51629.819000000003</v>
      </c>
      <c r="D751" s="87" t="s">
        <v>1546</v>
      </c>
      <c r="E751" s="88">
        <f t="shared" si="117"/>
        <v>13528.077574210285</v>
      </c>
      <c r="F751" s="47">
        <f t="shared" si="120"/>
        <v>13528</v>
      </c>
      <c r="G751" s="47">
        <f t="shared" si="113"/>
        <v>4.2733599999337457E-2</v>
      </c>
      <c r="I751" s="47">
        <f t="shared" si="121"/>
        <v>4.2733599999337457E-2</v>
      </c>
      <c r="O751" s="47">
        <f t="shared" ca="1" si="122"/>
        <v>7.0914713263215745E-2</v>
      </c>
      <c r="P751" s="47">
        <f t="shared" si="114"/>
        <v>0</v>
      </c>
      <c r="Q751" s="81">
        <f t="shared" si="118"/>
        <v>36611.319000000003</v>
      </c>
      <c r="R751" s="81"/>
      <c r="S751" s="47">
        <f t="shared" si="123"/>
        <v>4.2733599999337457E-2</v>
      </c>
      <c r="T751" s="82"/>
      <c r="U751" s="89"/>
    </row>
    <row r="752" spans="1:24" s="88" customFormat="1" ht="12.95" customHeight="1" x14ac:dyDescent="0.2">
      <c r="A752" s="101" t="s">
        <v>1463</v>
      </c>
      <c r="B752" s="15"/>
      <c r="C752" s="93">
        <v>51684.897109999998</v>
      </c>
      <c r="D752" s="93">
        <v>2.5000000000000001E-4</v>
      </c>
      <c r="E752" s="88">
        <f t="shared" si="117"/>
        <v>13628.060746399622</v>
      </c>
      <c r="F752" s="88">
        <f t="shared" si="120"/>
        <v>13628</v>
      </c>
      <c r="G752" s="88">
        <f t="shared" si="113"/>
        <v>3.3463599997048732E-2</v>
      </c>
      <c r="K752" s="88">
        <f>G752</f>
        <v>3.3463599997048732E-2</v>
      </c>
      <c r="O752" s="47">
        <f t="shared" ca="1" si="122"/>
        <v>7.0892150395418019E-2</v>
      </c>
      <c r="P752" s="47">
        <f t="shared" si="114"/>
        <v>0</v>
      </c>
      <c r="Q752" s="102">
        <f t="shared" si="118"/>
        <v>36666.397109999998</v>
      </c>
      <c r="R752" s="81"/>
      <c r="S752" s="47">
        <f t="shared" si="123"/>
        <v>3.3463599997048732E-2</v>
      </c>
      <c r="T752" s="82"/>
      <c r="U752" s="89"/>
      <c r="V752" s="47"/>
      <c r="W752" s="47"/>
      <c r="X752" s="47"/>
    </row>
    <row r="753" spans="1:21" ht="12.95" customHeight="1" x14ac:dyDescent="0.2">
      <c r="A753" s="85" t="s">
        <v>924</v>
      </c>
      <c r="B753" s="86" t="s">
        <v>1475</v>
      </c>
      <c r="C753" s="87">
        <v>51693.712</v>
      </c>
      <c r="D753" s="87" t="s">
        <v>1546</v>
      </c>
      <c r="E753" s="88">
        <f t="shared" si="117"/>
        <v>13644.062396868389</v>
      </c>
      <c r="F753" s="47">
        <f t="shared" si="120"/>
        <v>13644</v>
      </c>
      <c r="G753" s="47">
        <f t="shared" si="113"/>
        <v>3.4372800000710413E-2</v>
      </c>
      <c r="I753" s="47">
        <f>G753</f>
        <v>3.4372800000710413E-2</v>
      </c>
      <c r="O753" s="47">
        <f t="shared" ca="1" si="122"/>
        <v>7.0888540336570383E-2</v>
      </c>
      <c r="P753" s="47">
        <f t="shared" si="114"/>
        <v>0</v>
      </c>
      <c r="Q753" s="81">
        <f t="shared" si="118"/>
        <v>36675.212</v>
      </c>
      <c r="R753" s="81"/>
      <c r="S753" s="47">
        <f t="shared" si="123"/>
        <v>3.4372800000710413E-2</v>
      </c>
      <c r="T753" s="82"/>
      <c r="U753" s="89"/>
    </row>
    <row r="754" spans="1:21" ht="12.95" customHeight="1" x14ac:dyDescent="0.2">
      <c r="A754" s="85" t="s">
        <v>924</v>
      </c>
      <c r="B754" s="86" t="s">
        <v>1475</v>
      </c>
      <c r="C754" s="87">
        <v>51698.684000000001</v>
      </c>
      <c r="D754" s="87" t="s">
        <v>1546</v>
      </c>
      <c r="E754" s="88">
        <f t="shared" si="117"/>
        <v>13653.088057555105</v>
      </c>
      <c r="F754" s="47">
        <f t="shared" si="120"/>
        <v>13653</v>
      </c>
      <c r="G754" s="47">
        <f t="shared" si="113"/>
        <v>4.8508599997148849E-2</v>
      </c>
      <c r="I754" s="47">
        <f>G754</f>
        <v>4.8508599997148849E-2</v>
      </c>
      <c r="O754" s="47">
        <f t="shared" ca="1" si="122"/>
        <v>7.0886509678468587E-2</v>
      </c>
      <c r="P754" s="47">
        <f t="shared" si="114"/>
        <v>0</v>
      </c>
      <c r="Q754" s="81">
        <f t="shared" si="118"/>
        <v>36680.184000000001</v>
      </c>
      <c r="R754" s="81"/>
      <c r="S754" s="47">
        <f t="shared" si="123"/>
        <v>4.8508599997148849E-2</v>
      </c>
      <c r="T754" s="82"/>
      <c r="U754" s="89"/>
    </row>
    <row r="755" spans="1:21" ht="12.95" customHeight="1" x14ac:dyDescent="0.2">
      <c r="A755" s="88" t="s">
        <v>1478</v>
      </c>
      <c r="B755" s="92" t="s">
        <v>1475</v>
      </c>
      <c r="C755" s="93">
        <v>51777.446000000004</v>
      </c>
      <c r="D755" s="93">
        <v>2.8999999999999998E-3</v>
      </c>
      <c r="E755" s="47">
        <f t="shared" si="117"/>
        <v>13796.064543276521</v>
      </c>
      <c r="F755" s="47">
        <f t="shared" si="120"/>
        <v>13796</v>
      </c>
      <c r="G755" s="47">
        <f t="shared" si="113"/>
        <v>3.5555200003727805E-2</v>
      </c>
      <c r="I755" s="47">
        <f>G755</f>
        <v>3.5555200003727805E-2</v>
      </c>
      <c r="O755" s="47">
        <f t="shared" ca="1" si="122"/>
        <v>7.0854244777517839E-2</v>
      </c>
      <c r="P755" s="47">
        <f t="shared" si="114"/>
        <v>0</v>
      </c>
      <c r="Q755" s="81">
        <f t="shared" si="118"/>
        <v>36758.946000000004</v>
      </c>
      <c r="R755" s="81"/>
      <c r="S755" s="47">
        <f t="shared" si="123"/>
        <v>3.5555200003727805E-2</v>
      </c>
      <c r="T755" s="82"/>
      <c r="U755" s="89"/>
    </row>
    <row r="756" spans="1:21" ht="12.95" customHeight="1" x14ac:dyDescent="0.2">
      <c r="A756" s="88" t="s">
        <v>1533</v>
      </c>
      <c r="B756" s="88"/>
      <c r="C756" s="93">
        <v>52042.416100000002</v>
      </c>
      <c r="D756" s="93"/>
      <c r="E756" s="88">
        <f t="shared" si="117"/>
        <v>14277.064184210612</v>
      </c>
      <c r="F756" s="47">
        <f t="shared" si="120"/>
        <v>14277</v>
      </c>
      <c r="N756" s="91">
        <v>3.5357400003704242E-2</v>
      </c>
      <c r="O756" s="47">
        <f t="shared" ca="1" si="122"/>
        <v>7.0745717383410761E-2</v>
      </c>
      <c r="P756" s="47">
        <f t="shared" si="114"/>
        <v>0</v>
      </c>
      <c r="Q756" s="81">
        <f t="shared" si="118"/>
        <v>37023.916100000002</v>
      </c>
      <c r="R756" s="81"/>
      <c r="S756" s="47">
        <f t="shared" si="123"/>
        <v>3.5357400003704242E-2</v>
      </c>
      <c r="T756" s="82"/>
      <c r="U756" s="89"/>
    </row>
    <row r="757" spans="1:21" ht="12.95" customHeight="1" x14ac:dyDescent="0.2">
      <c r="A757" s="85" t="s">
        <v>966</v>
      </c>
      <c r="B757" s="86" t="s">
        <v>1475</v>
      </c>
      <c r="C757" s="87">
        <v>52053.432999999997</v>
      </c>
      <c r="D757" s="87" t="s">
        <v>1546</v>
      </c>
      <c r="E757" s="88">
        <f t="shared" si="117"/>
        <v>14297.063138599069</v>
      </c>
      <c r="F757" s="47">
        <f t="shared" si="120"/>
        <v>14297</v>
      </c>
      <c r="G757" s="47">
        <f>C757-(C$7+F757*C$8)</f>
        <v>3.4781399997882545E-2</v>
      </c>
      <c r="I757" s="47">
        <f>G757</f>
        <v>3.4781399997882545E-2</v>
      </c>
      <c r="O757" s="47">
        <f t="shared" ca="1" si="122"/>
        <v>7.0741204809851216E-2</v>
      </c>
      <c r="P757" s="47">
        <f t="shared" si="114"/>
        <v>0</v>
      </c>
      <c r="Q757" s="81">
        <f t="shared" si="118"/>
        <v>37034.932999999997</v>
      </c>
      <c r="R757" s="81"/>
      <c r="S757" s="47">
        <f t="shared" si="123"/>
        <v>3.4781399997882545E-2</v>
      </c>
      <c r="T757" s="82"/>
      <c r="U757" s="89"/>
    </row>
    <row r="758" spans="1:21" ht="12.95" customHeight="1" x14ac:dyDescent="0.2">
      <c r="A758" s="9" t="s">
        <v>1545</v>
      </c>
      <c r="B758" s="15" t="s">
        <v>1475</v>
      </c>
      <c r="C758" s="9">
        <v>52053.433859999997</v>
      </c>
      <c r="D758" s="9" t="s">
        <v>1546</v>
      </c>
      <c r="E758" s="88">
        <f t="shared" si="117"/>
        <v>14297.064699755181</v>
      </c>
      <c r="F758" s="47">
        <f t="shared" si="120"/>
        <v>14297</v>
      </c>
      <c r="K758" s="91">
        <v>3.564139999798499E-2</v>
      </c>
      <c r="O758" s="47">
        <f t="shared" ca="1" si="122"/>
        <v>7.0741204809851216E-2</v>
      </c>
      <c r="P758" s="47">
        <f t="shared" si="114"/>
        <v>0</v>
      </c>
      <c r="Q758" s="81">
        <f t="shared" si="118"/>
        <v>37034.933859999997</v>
      </c>
      <c r="R758" s="81"/>
      <c r="S758" s="47">
        <f>MAX(G758:M758)</f>
        <v>3.564139999798499E-2</v>
      </c>
      <c r="T758" s="82"/>
      <c r="U758" s="89"/>
    </row>
    <row r="759" spans="1:21" ht="12.95" customHeight="1" x14ac:dyDescent="0.2">
      <c r="A759" s="85" t="s">
        <v>924</v>
      </c>
      <c r="B759" s="86" t="s">
        <v>1475</v>
      </c>
      <c r="C759" s="87">
        <v>52077.673999999999</v>
      </c>
      <c r="D759" s="87" t="s">
        <v>1546</v>
      </c>
      <c r="E759" s="88">
        <f t="shared" si="117"/>
        <v>14341.067772691309</v>
      </c>
      <c r="F759" s="47">
        <f t="shared" si="120"/>
        <v>14341</v>
      </c>
      <c r="G759" s="47">
        <f>C759-(C$7+F759*C$8)</f>
        <v>3.7334199994802475E-2</v>
      </c>
      <c r="I759" s="47">
        <f>G759</f>
        <v>3.7334199994802475E-2</v>
      </c>
      <c r="O759" s="47">
        <f t="shared" ca="1" si="122"/>
        <v>7.0731277148020202E-2</v>
      </c>
      <c r="P759" s="47">
        <f t="shared" si="114"/>
        <v>0</v>
      </c>
      <c r="Q759" s="81">
        <f t="shared" si="118"/>
        <v>37059.173999999999</v>
      </c>
      <c r="R759" s="81"/>
      <c r="S759" s="47">
        <f t="shared" ref="S759:S773" si="124">MAX(G759:N759)</f>
        <v>3.7334199994802475E-2</v>
      </c>
      <c r="T759" s="82"/>
      <c r="U759" s="89"/>
    </row>
    <row r="760" spans="1:21" ht="12.95" customHeight="1" x14ac:dyDescent="0.2">
      <c r="A760" s="85" t="s">
        <v>966</v>
      </c>
      <c r="B760" s="86" t="s">
        <v>1475</v>
      </c>
      <c r="C760" s="87">
        <v>52124.49</v>
      </c>
      <c r="D760" s="87" t="s">
        <v>1546</v>
      </c>
      <c r="E760" s="88">
        <f t="shared" si="117"/>
        <v>14426.052754732566</v>
      </c>
      <c r="F760" s="47">
        <f t="shared" si="120"/>
        <v>14426</v>
      </c>
      <c r="G760" s="47">
        <f>C760-(C$7+F760*C$8)</f>
        <v>2.9061199995339848E-2</v>
      </c>
      <c r="I760" s="47">
        <f>G760</f>
        <v>2.9061199995339848E-2</v>
      </c>
      <c r="O760" s="47">
        <f t="shared" ca="1" si="122"/>
        <v>7.0712098710392135E-2</v>
      </c>
      <c r="P760" s="47">
        <f t="shared" si="114"/>
        <v>0</v>
      </c>
      <c r="Q760" s="81">
        <f t="shared" si="118"/>
        <v>37105.99</v>
      </c>
      <c r="R760" s="81"/>
      <c r="S760" s="47">
        <f t="shared" si="124"/>
        <v>2.9061199995339848E-2</v>
      </c>
      <c r="T760" s="82"/>
      <c r="U760" s="89"/>
    </row>
    <row r="761" spans="1:21" ht="12.95" customHeight="1" x14ac:dyDescent="0.2">
      <c r="A761" s="85" t="s">
        <v>966</v>
      </c>
      <c r="B761" s="86" t="s">
        <v>1475</v>
      </c>
      <c r="C761" s="87">
        <v>52124.49</v>
      </c>
      <c r="D761" s="87" t="s">
        <v>1546</v>
      </c>
      <c r="E761" s="88">
        <f t="shared" si="117"/>
        <v>14426.052754732566</v>
      </c>
      <c r="F761" s="47">
        <f t="shared" si="120"/>
        <v>14426</v>
      </c>
      <c r="G761" s="47">
        <f>C761-(C$7+F761*C$8)</f>
        <v>2.9061199995339848E-2</v>
      </c>
      <c r="I761" s="47">
        <f>G761</f>
        <v>2.9061199995339848E-2</v>
      </c>
      <c r="O761" s="47">
        <f t="shared" ca="1" si="122"/>
        <v>7.0712098710392135E-2</v>
      </c>
      <c r="P761" s="47">
        <f t="shared" si="114"/>
        <v>0</v>
      </c>
      <c r="Q761" s="81">
        <f t="shared" si="118"/>
        <v>37105.99</v>
      </c>
      <c r="R761" s="81"/>
      <c r="S761" s="47">
        <f t="shared" si="124"/>
        <v>2.9061199995339848E-2</v>
      </c>
      <c r="T761" s="82"/>
      <c r="U761" s="89"/>
    </row>
    <row r="762" spans="1:21" ht="12.95" customHeight="1" x14ac:dyDescent="0.2">
      <c r="A762" s="9" t="s">
        <v>1545</v>
      </c>
      <c r="B762" s="15" t="s">
        <v>1475</v>
      </c>
      <c r="C762" s="9">
        <v>52124.490400000002</v>
      </c>
      <c r="D762" s="9" t="s">
        <v>1546</v>
      </c>
      <c r="E762" s="88">
        <f t="shared" si="117"/>
        <v>14426.053480851695</v>
      </c>
      <c r="F762" s="47">
        <f t="shared" si="120"/>
        <v>14426</v>
      </c>
      <c r="N762" s="91">
        <v>2.9461199999786913E-2</v>
      </c>
      <c r="O762" s="47">
        <f t="shared" ca="1" si="122"/>
        <v>7.0712098710392135E-2</v>
      </c>
      <c r="P762" s="47">
        <f t="shared" si="114"/>
        <v>0</v>
      </c>
      <c r="Q762" s="81">
        <f t="shared" si="118"/>
        <v>37105.990400000002</v>
      </c>
      <c r="R762" s="81"/>
      <c r="S762" s="47">
        <f t="shared" si="124"/>
        <v>2.9461199999786913E-2</v>
      </c>
      <c r="T762" s="82"/>
      <c r="U762" s="89"/>
    </row>
    <row r="763" spans="1:21" ht="12.95" customHeight="1" x14ac:dyDescent="0.2">
      <c r="A763" s="9" t="s">
        <v>1545</v>
      </c>
      <c r="B763" s="15" t="s">
        <v>1475</v>
      </c>
      <c r="C763" s="9">
        <v>52124.490400000002</v>
      </c>
      <c r="D763" s="9" t="s">
        <v>1546</v>
      </c>
      <c r="E763" s="88">
        <f t="shared" si="117"/>
        <v>14426.053480851695</v>
      </c>
      <c r="F763" s="47">
        <f t="shared" si="120"/>
        <v>14426</v>
      </c>
      <c r="N763" s="91">
        <v>2.9461199999786913E-2</v>
      </c>
      <c r="O763" s="47">
        <f t="shared" ca="1" si="122"/>
        <v>7.0712098710392135E-2</v>
      </c>
      <c r="P763" s="47">
        <f t="shared" si="114"/>
        <v>0</v>
      </c>
      <c r="Q763" s="81">
        <f t="shared" si="118"/>
        <v>37105.990400000002</v>
      </c>
      <c r="R763" s="81"/>
      <c r="S763" s="47">
        <f t="shared" si="124"/>
        <v>2.9461199999786913E-2</v>
      </c>
      <c r="T763" s="82"/>
      <c r="U763" s="89"/>
    </row>
    <row r="764" spans="1:21" ht="12.95" customHeight="1" x14ac:dyDescent="0.2">
      <c r="A764" s="9" t="s">
        <v>1545</v>
      </c>
      <c r="B764" s="15" t="s">
        <v>1475</v>
      </c>
      <c r="C764" s="9">
        <v>52134.415999999997</v>
      </c>
      <c r="D764" s="9" t="s">
        <v>1546</v>
      </c>
      <c r="E764" s="88">
        <f t="shared" si="117"/>
        <v>14444.071400745499</v>
      </c>
      <c r="F764" s="47">
        <f t="shared" si="120"/>
        <v>14444</v>
      </c>
      <c r="I764" s="47">
        <f>G764</f>
        <v>0</v>
      </c>
      <c r="N764" s="91"/>
      <c r="O764" s="47">
        <f t="shared" ca="1" si="122"/>
        <v>7.0708037394188544E-2</v>
      </c>
      <c r="P764" s="47">
        <f t="shared" si="114"/>
        <v>0</v>
      </c>
      <c r="Q764" s="81">
        <f t="shared" si="118"/>
        <v>37115.915999999997</v>
      </c>
      <c r="R764" s="81"/>
      <c r="S764" s="47">
        <f t="shared" si="124"/>
        <v>0</v>
      </c>
      <c r="T764" s="82"/>
      <c r="U764" s="89"/>
    </row>
    <row r="765" spans="1:21" ht="12.95" customHeight="1" x14ac:dyDescent="0.2">
      <c r="A765" s="9" t="s">
        <v>1545</v>
      </c>
      <c r="B765" s="15" t="s">
        <v>1475</v>
      </c>
      <c r="C765" s="9">
        <v>52134.416700000002</v>
      </c>
      <c r="D765" s="9" t="s">
        <v>1546</v>
      </c>
      <c r="E765" s="88">
        <f t="shared" si="117"/>
        <v>14444.072671453971</v>
      </c>
      <c r="F765" s="47">
        <f t="shared" si="120"/>
        <v>14444</v>
      </c>
      <c r="N765" s="91">
        <v>4.0032799995969981E-2</v>
      </c>
      <c r="O765" s="47">
        <f t="shared" ca="1" si="122"/>
        <v>7.0708037394188544E-2</v>
      </c>
      <c r="P765" s="47">
        <f t="shared" si="114"/>
        <v>0</v>
      </c>
      <c r="Q765" s="81">
        <f t="shared" si="118"/>
        <v>37115.916700000002</v>
      </c>
      <c r="R765" s="81"/>
      <c r="S765" s="47">
        <f t="shared" si="124"/>
        <v>4.0032799995969981E-2</v>
      </c>
      <c r="T765" s="82"/>
      <c r="U765" s="89"/>
    </row>
    <row r="766" spans="1:21" ht="12.95" customHeight="1" x14ac:dyDescent="0.2">
      <c r="A766" s="85" t="s">
        <v>966</v>
      </c>
      <c r="B766" s="86" t="s">
        <v>1475</v>
      </c>
      <c r="C766" s="87">
        <v>52134.417999999998</v>
      </c>
      <c r="D766" s="87" t="s">
        <v>1546</v>
      </c>
      <c r="E766" s="88">
        <f t="shared" si="117"/>
        <v>14444.07503134111</v>
      </c>
      <c r="F766" s="47">
        <f t="shared" si="120"/>
        <v>14444</v>
      </c>
      <c r="G766" s="47">
        <f>C766-(C$7+F766*C$8)</f>
        <v>4.1332799992233049E-2</v>
      </c>
      <c r="I766" s="47">
        <f>G766</f>
        <v>4.1332799992233049E-2</v>
      </c>
      <c r="O766" s="47">
        <f t="shared" ca="1" si="122"/>
        <v>7.0708037394188544E-2</v>
      </c>
      <c r="P766" s="47">
        <f t="shared" si="114"/>
        <v>0</v>
      </c>
      <c r="Q766" s="81">
        <f t="shared" si="118"/>
        <v>37115.917999999998</v>
      </c>
      <c r="R766" s="81"/>
      <c r="S766" s="47">
        <f t="shared" si="124"/>
        <v>4.1332799992233049E-2</v>
      </c>
      <c r="T766" s="82"/>
      <c r="U766" s="89"/>
    </row>
    <row r="767" spans="1:21" ht="12.95" customHeight="1" x14ac:dyDescent="0.2">
      <c r="A767" s="9" t="s">
        <v>1545</v>
      </c>
      <c r="B767" s="15" t="s">
        <v>1475</v>
      </c>
      <c r="C767" s="9">
        <v>52134.418100000003</v>
      </c>
      <c r="D767" s="9" t="s">
        <v>1546</v>
      </c>
      <c r="E767" s="88">
        <f t="shared" si="117"/>
        <v>14444.075212870899</v>
      </c>
      <c r="F767" s="47">
        <f t="shared" si="120"/>
        <v>14444</v>
      </c>
      <c r="N767" s="91">
        <v>4.1432799996982794E-2</v>
      </c>
      <c r="O767" s="47">
        <f t="shared" ca="1" si="122"/>
        <v>7.0708037394188544E-2</v>
      </c>
      <c r="P767" s="47">
        <f t="shared" si="114"/>
        <v>0</v>
      </c>
      <c r="Q767" s="81">
        <f t="shared" si="118"/>
        <v>37115.918100000003</v>
      </c>
      <c r="R767" s="81"/>
      <c r="S767" s="47">
        <f t="shared" si="124"/>
        <v>4.1432799996982794E-2</v>
      </c>
      <c r="T767" s="82"/>
      <c r="U767" s="89"/>
    </row>
    <row r="768" spans="1:21" ht="12.95" customHeight="1" x14ac:dyDescent="0.2">
      <c r="A768" s="85" t="s">
        <v>966</v>
      </c>
      <c r="B768" s="86" t="s">
        <v>1475</v>
      </c>
      <c r="C768" s="87">
        <v>52134.419000000002</v>
      </c>
      <c r="D768" s="87" t="s">
        <v>1546</v>
      </c>
      <c r="E768" s="88">
        <f t="shared" si="117"/>
        <v>14444.076846638922</v>
      </c>
      <c r="F768" s="47">
        <f t="shared" si="120"/>
        <v>14444</v>
      </c>
      <c r="G768" s="47">
        <f>C768-(C$7+F768*C$8)</f>
        <v>4.2332799996074755E-2</v>
      </c>
      <c r="I768" s="47">
        <f>G768</f>
        <v>4.2332799996074755E-2</v>
      </c>
      <c r="O768" s="47">
        <f t="shared" ca="1" si="122"/>
        <v>7.0708037394188544E-2</v>
      </c>
      <c r="P768" s="47">
        <f t="shared" si="114"/>
        <v>0</v>
      </c>
      <c r="Q768" s="81">
        <f t="shared" si="118"/>
        <v>37115.919000000002</v>
      </c>
      <c r="R768" s="81"/>
      <c r="S768" s="47">
        <f t="shared" si="124"/>
        <v>4.2332799996074755E-2</v>
      </c>
      <c r="T768" s="82"/>
      <c r="U768" s="89"/>
    </row>
    <row r="769" spans="1:21" ht="12.95" customHeight="1" x14ac:dyDescent="0.2">
      <c r="A769" s="9" t="s">
        <v>1545</v>
      </c>
      <c r="B769" s="15" t="s">
        <v>1475</v>
      </c>
      <c r="C769" s="9">
        <v>52134.419500000004</v>
      </c>
      <c r="D769" s="9" t="s">
        <v>1546</v>
      </c>
      <c r="E769" s="88">
        <f t="shared" si="117"/>
        <v>14444.077754287828</v>
      </c>
      <c r="F769" s="47">
        <f t="shared" si="120"/>
        <v>14444</v>
      </c>
      <c r="N769" s="91">
        <v>4.2832799997995608E-2</v>
      </c>
      <c r="O769" s="47">
        <f t="shared" ca="1" si="122"/>
        <v>7.0708037394188544E-2</v>
      </c>
      <c r="P769" s="47">
        <f t="shared" si="114"/>
        <v>0</v>
      </c>
      <c r="Q769" s="81">
        <f t="shared" si="118"/>
        <v>37115.919500000004</v>
      </c>
      <c r="R769" s="81"/>
      <c r="S769" s="47">
        <f t="shared" si="124"/>
        <v>4.2832799997995608E-2</v>
      </c>
      <c r="T769" s="82"/>
      <c r="U769" s="89"/>
    </row>
    <row r="770" spans="1:21" ht="12.95" customHeight="1" x14ac:dyDescent="0.2">
      <c r="A770" s="85" t="s">
        <v>966</v>
      </c>
      <c r="B770" s="86" t="s">
        <v>1475</v>
      </c>
      <c r="C770" s="87">
        <v>52134.421999999999</v>
      </c>
      <c r="D770" s="87" t="s">
        <v>1546</v>
      </c>
      <c r="E770" s="88">
        <f t="shared" si="117"/>
        <v>14444.082292532332</v>
      </c>
      <c r="F770" s="47">
        <f t="shared" si="120"/>
        <v>14444</v>
      </c>
      <c r="G770" s="47">
        <f>C770-(C$7+F770*C$8)</f>
        <v>4.5332799993047956E-2</v>
      </c>
      <c r="I770" s="47">
        <f>G770</f>
        <v>4.5332799993047956E-2</v>
      </c>
      <c r="O770" s="47">
        <f t="shared" ca="1" si="122"/>
        <v>7.0708037394188544E-2</v>
      </c>
      <c r="P770" s="47">
        <f t="shared" si="114"/>
        <v>0</v>
      </c>
      <c r="Q770" s="81">
        <f t="shared" si="118"/>
        <v>37115.921999999999</v>
      </c>
      <c r="R770" s="81"/>
      <c r="S770" s="47">
        <f t="shared" si="124"/>
        <v>4.5332799993047956E-2</v>
      </c>
      <c r="T770" s="82"/>
      <c r="U770" s="89"/>
    </row>
    <row r="771" spans="1:21" ht="12.95" customHeight="1" x14ac:dyDescent="0.2">
      <c r="A771" s="9" t="s">
        <v>1545</v>
      </c>
      <c r="B771" s="15" t="s">
        <v>1475</v>
      </c>
      <c r="C771" s="9">
        <v>52134.422899999998</v>
      </c>
      <c r="D771" s="9" t="s">
        <v>1546</v>
      </c>
      <c r="E771" s="88">
        <f t="shared" si="117"/>
        <v>14444.083926300355</v>
      </c>
      <c r="F771" s="47">
        <f t="shared" si="120"/>
        <v>14444</v>
      </c>
      <c r="N771" s="91">
        <v>4.6232799992139917E-2</v>
      </c>
      <c r="O771" s="47">
        <f t="shared" ca="1" si="122"/>
        <v>7.0708037394188544E-2</v>
      </c>
      <c r="P771" s="47">
        <f t="shared" si="114"/>
        <v>0</v>
      </c>
      <c r="Q771" s="81">
        <f t="shared" si="118"/>
        <v>37115.922899999998</v>
      </c>
      <c r="R771" s="81"/>
      <c r="S771" s="47">
        <f t="shared" si="124"/>
        <v>4.6232799992139917E-2</v>
      </c>
      <c r="T771" s="82"/>
      <c r="U771" s="89"/>
    </row>
    <row r="772" spans="1:21" ht="12.95" customHeight="1" x14ac:dyDescent="0.2">
      <c r="A772" s="9" t="s">
        <v>1545</v>
      </c>
      <c r="B772" s="15" t="s">
        <v>1475</v>
      </c>
      <c r="C772" s="9">
        <v>52134.425000000003</v>
      </c>
      <c r="D772" s="9" t="s">
        <v>1546</v>
      </c>
      <c r="E772" s="88">
        <f t="shared" si="117"/>
        <v>14444.087738425755</v>
      </c>
      <c r="F772" s="47">
        <f t="shared" si="120"/>
        <v>14444</v>
      </c>
      <c r="I772" s="47">
        <f>G772</f>
        <v>0</v>
      </c>
      <c r="N772" s="91"/>
      <c r="O772" s="47">
        <f t="shared" ca="1" si="122"/>
        <v>7.0708037394188544E-2</v>
      </c>
      <c r="P772" s="47">
        <f t="shared" si="114"/>
        <v>0</v>
      </c>
      <c r="Q772" s="81">
        <f t="shared" si="118"/>
        <v>37115.925000000003</v>
      </c>
      <c r="R772" s="81"/>
      <c r="S772" s="47">
        <f t="shared" si="124"/>
        <v>0</v>
      </c>
      <c r="T772" s="82"/>
      <c r="U772" s="89"/>
    </row>
    <row r="773" spans="1:21" ht="12.95" customHeight="1" x14ac:dyDescent="0.2">
      <c r="A773" s="85" t="s">
        <v>966</v>
      </c>
      <c r="B773" s="86" t="s">
        <v>1475</v>
      </c>
      <c r="C773" s="87">
        <v>52134.425999999999</v>
      </c>
      <c r="D773" s="87" t="s">
        <v>1546</v>
      </c>
      <c r="E773" s="88">
        <f t="shared" si="117"/>
        <v>14444.089553723554</v>
      </c>
      <c r="F773" s="47">
        <f t="shared" si="120"/>
        <v>14444</v>
      </c>
      <c r="G773" s="47">
        <f>C773-(C$7+F773*C$8)</f>
        <v>4.9332799993862864E-2</v>
      </c>
      <c r="I773" s="47">
        <f>G773</f>
        <v>4.9332799993862864E-2</v>
      </c>
      <c r="O773" s="47">
        <f t="shared" ca="1" si="122"/>
        <v>7.0708037394188544E-2</v>
      </c>
      <c r="P773" s="47">
        <f t="shared" si="114"/>
        <v>0</v>
      </c>
      <c r="Q773" s="81">
        <f t="shared" si="118"/>
        <v>37115.925999999999</v>
      </c>
      <c r="R773" s="81"/>
      <c r="S773" s="47">
        <f t="shared" si="124"/>
        <v>4.9332799993862864E-2</v>
      </c>
      <c r="T773" s="82"/>
      <c r="U773" s="89"/>
    </row>
    <row r="774" spans="1:21" ht="12.95" customHeight="1" x14ac:dyDescent="0.2">
      <c r="A774" s="9" t="s">
        <v>1545</v>
      </c>
      <c r="B774" s="15" t="s">
        <v>1475</v>
      </c>
      <c r="C774" s="9">
        <v>52134.426399999997</v>
      </c>
      <c r="D774" s="9" t="s">
        <v>1546</v>
      </c>
      <c r="E774" s="88">
        <f t="shared" si="117"/>
        <v>14444.09027984267</v>
      </c>
      <c r="F774" s="47">
        <f t="shared" si="120"/>
        <v>14444</v>
      </c>
      <c r="K774" s="91">
        <v>4.9732799991033971E-2</v>
      </c>
      <c r="O774" s="47">
        <f t="shared" ref="O774:O805" ca="1" si="125">+C$11+C$12*$F774</f>
        <v>7.0708037394188544E-2</v>
      </c>
      <c r="P774" s="47">
        <f t="shared" si="114"/>
        <v>0</v>
      </c>
      <c r="Q774" s="81">
        <f t="shared" si="118"/>
        <v>37115.926399999997</v>
      </c>
      <c r="R774" s="81"/>
      <c r="S774" s="47">
        <f>MAX(G774:M774)</f>
        <v>4.9732799991033971E-2</v>
      </c>
      <c r="T774" s="82"/>
      <c r="U774" s="89"/>
    </row>
    <row r="775" spans="1:21" ht="12.95" customHeight="1" x14ac:dyDescent="0.2">
      <c r="A775" s="85" t="s">
        <v>966</v>
      </c>
      <c r="B775" s="86" t="s">
        <v>1475</v>
      </c>
      <c r="C775" s="87">
        <v>52151.506999999998</v>
      </c>
      <c r="D775" s="87" t="s">
        <v>1546</v>
      </c>
      <c r="E775" s="88">
        <f t="shared" si="117"/>
        <v>14475.096655531623</v>
      </c>
      <c r="F775" s="47">
        <f t="shared" si="120"/>
        <v>14475</v>
      </c>
      <c r="G775" s="47">
        <f>C775-(C$7+F775*C$8)</f>
        <v>5.3244999995513353E-2</v>
      </c>
      <c r="I775" s="47">
        <f>G775</f>
        <v>5.3244999995513353E-2</v>
      </c>
      <c r="O775" s="47">
        <f t="shared" ca="1" si="125"/>
        <v>7.0701042905171249E-2</v>
      </c>
      <c r="P775" s="47">
        <f t="shared" ref="P775:P838" si="126">+D$11+D$12*$F775</f>
        <v>0</v>
      </c>
      <c r="Q775" s="81">
        <f t="shared" si="118"/>
        <v>37133.006999999998</v>
      </c>
      <c r="R775" s="81"/>
      <c r="S775" s="47">
        <f t="shared" ref="S775:S789" si="127">MAX(G775:N775)</f>
        <v>5.3244999995513353E-2</v>
      </c>
      <c r="T775" s="82"/>
      <c r="U775" s="89"/>
    </row>
    <row r="776" spans="1:21" ht="12.95" customHeight="1" x14ac:dyDescent="0.2">
      <c r="A776" s="9" t="s">
        <v>1545</v>
      </c>
      <c r="B776" s="15" t="s">
        <v>1475</v>
      </c>
      <c r="C776" s="9">
        <v>52151.5075</v>
      </c>
      <c r="D776" s="9" t="s">
        <v>1546</v>
      </c>
      <c r="E776" s="88">
        <f t="shared" si="117"/>
        <v>14475.097563180529</v>
      </c>
      <c r="F776" s="47">
        <f t="shared" si="120"/>
        <v>14475</v>
      </c>
      <c r="N776" s="91">
        <v>5.3744999997434206E-2</v>
      </c>
      <c r="O776" s="47">
        <f t="shared" ca="1" si="125"/>
        <v>7.0701042905171249E-2</v>
      </c>
      <c r="P776" s="47">
        <f t="shared" si="126"/>
        <v>0</v>
      </c>
      <c r="Q776" s="81">
        <f t="shared" si="118"/>
        <v>37133.0075</v>
      </c>
      <c r="R776" s="81"/>
      <c r="S776" s="47">
        <f t="shared" si="127"/>
        <v>5.3744999997434206E-2</v>
      </c>
      <c r="T776" s="82"/>
      <c r="U776" s="89"/>
    </row>
    <row r="777" spans="1:21" ht="12.95" customHeight="1" x14ac:dyDescent="0.2">
      <c r="A777" s="85" t="s">
        <v>924</v>
      </c>
      <c r="B777" s="86" t="s">
        <v>1475</v>
      </c>
      <c r="C777" s="87">
        <v>52163.614000000001</v>
      </c>
      <c r="D777" s="87" t="s">
        <v>1546</v>
      </c>
      <c r="E777" s="88">
        <f t="shared" si="117"/>
        <v>14497.07446605738</v>
      </c>
      <c r="F777" s="47">
        <f t="shared" si="120"/>
        <v>14497</v>
      </c>
      <c r="G777" s="47">
        <f>C777-(C$7+F777*C$8)</f>
        <v>4.1021400000317954E-2</v>
      </c>
      <c r="I777" s="47">
        <f>G777</f>
        <v>4.1021400000317954E-2</v>
      </c>
      <c r="O777" s="47">
        <f t="shared" ca="1" si="125"/>
        <v>7.0696079074255749E-2</v>
      </c>
      <c r="P777" s="47">
        <f t="shared" si="126"/>
        <v>0</v>
      </c>
      <c r="Q777" s="81">
        <f t="shared" si="118"/>
        <v>37145.114000000001</v>
      </c>
      <c r="R777" s="81"/>
      <c r="S777" s="47">
        <f t="shared" si="127"/>
        <v>4.1021400000317954E-2</v>
      </c>
      <c r="T777" s="82"/>
      <c r="U777" s="89"/>
    </row>
    <row r="778" spans="1:21" ht="12.95" customHeight="1" x14ac:dyDescent="0.2">
      <c r="A778" s="85" t="s">
        <v>924</v>
      </c>
      <c r="B778" s="86" t="s">
        <v>1475</v>
      </c>
      <c r="C778" s="87">
        <v>52179.591</v>
      </c>
      <c r="D778" s="87" t="s">
        <v>1546</v>
      </c>
      <c r="E778" s="88">
        <f t="shared" si="117"/>
        <v>14526.077479088673</v>
      </c>
      <c r="F778" s="47">
        <f t="shared" si="120"/>
        <v>14526</v>
      </c>
      <c r="G778" s="47">
        <f>C778-(C$7+F778*C$8)</f>
        <v>4.2681200000515673E-2</v>
      </c>
      <c r="I778" s="47">
        <f>G778</f>
        <v>4.2681200000515673E-2</v>
      </c>
      <c r="O778" s="47">
        <f t="shared" ca="1" si="125"/>
        <v>7.0689535842594409E-2</v>
      </c>
      <c r="P778" s="47">
        <f t="shared" si="126"/>
        <v>0</v>
      </c>
      <c r="Q778" s="81">
        <f t="shared" si="118"/>
        <v>37161.091</v>
      </c>
      <c r="R778" s="81"/>
      <c r="S778" s="47">
        <f t="shared" si="127"/>
        <v>4.2681200000515673E-2</v>
      </c>
      <c r="T778" s="82"/>
      <c r="U778" s="89"/>
    </row>
    <row r="779" spans="1:21" ht="12.95" customHeight="1" x14ac:dyDescent="0.2">
      <c r="A779" s="85" t="s">
        <v>924</v>
      </c>
      <c r="B779" s="86" t="s">
        <v>1475</v>
      </c>
      <c r="C779" s="87">
        <v>52184.542200000004</v>
      </c>
      <c r="D779" s="87" t="s">
        <v>1546</v>
      </c>
      <c r="E779" s="88">
        <f t="shared" si="117"/>
        <v>14535.065381581047</v>
      </c>
      <c r="F779" s="47">
        <f t="shared" si="120"/>
        <v>14535</v>
      </c>
      <c r="G779" s="47">
        <f>C779-(C$7+F779*C$8)</f>
        <v>3.6016999998537358E-2</v>
      </c>
      <c r="J779" s="47">
        <f>+G779</f>
        <v>3.6016999998537358E-2</v>
      </c>
      <c r="O779" s="47">
        <f t="shared" ca="1" si="125"/>
        <v>7.0687505184492613E-2</v>
      </c>
      <c r="P779" s="47">
        <f t="shared" si="126"/>
        <v>0</v>
      </c>
      <c r="Q779" s="81">
        <f t="shared" si="118"/>
        <v>37166.042200000004</v>
      </c>
      <c r="R779" s="81"/>
      <c r="S779" s="47">
        <f t="shared" si="127"/>
        <v>3.6016999998537358E-2</v>
      </c>
      <c r="T779" s="82"/>
      <c r="U779" s="89"/>
    </row>
    <row r="780" spans="1:21" ht="12.95" customHeight="1" x14ac:dyDescent="0.2">
      <c r="A780" s="85" t="s">
        <v>924</v>
      </c>
      <c r="B780" s="86" t="s">
        <v>1475</v>
      </c>
      <c r="C780" s="87">
        <v>52223.665000000001</v>
      </c>
      <c r="D780" s="87" t="s">
        <v>1546</v>
      </c>
      <c r="E780" s="88">
        <f t="shared" si="117"/>
        <v>14606.084914548484</v>
      </c>
      <c r="F780" s="47">
        <f t="shared" si="120"/>
        <v>14606</v>
      </c>
      <c r="G780" s="47">
        <f>C780-(C$7+F780*C$8)</f>
        <v>4.6777199997450225E-2</v>
      </c>
      <c r="I780" s="47">
        <f>G780</f>
        <v>4.6777199997450225E-2</v>
      </c>
      <c r="O780" s="47">
        <f t="shared" ca="1" si="125"/>
        <v>7.0671485548356228E-2</v>
      </c>
      <c r="P780" s="47">
        <f t="shared" si="126"/>
        <v>0</v>
      </c>
      <c r="Q780" s="81">
        <f t="shared" si="118"/>
        <v>37205.165000000001</v>
      </c>
      <c r="R780" s="81"/>
      <c r="S780" s="47">
        <f t="shared" si="127"/>
        <v>4.6777199997450225E-2</v>
      </c>
      <c r="T780" s="82"/>
      <c r="U780" s="89"/>
    </row>
    <row r="781" spans="1:21" ht="12.95" customHeight="1" x14ac:dyDescent="0.2">
      <c r="A781" s="88" t="s">
        <v>1473</v>
      </c>
      <c r="B781" s="92" t="s">
        <v>1475</v>
      </c>
      <c r="C781" s="93">
        <v>52411.502500000002</v>
      </c>
      <c r="D781" s="93">
        <v>5.0000000000000001E-4</v>
      </c>
      <c r="E781" s="88">
        <f t="shared" si="117"/>
        <v>14947.06591600472</v>
      </c>
      <c r="F781" s="47">
        <f t="shared" si="120"/>
        <v>14947</v>
      </c>
      <c r="N781" s="91">
        <v>3.6311399999249261E-2</v>
      </c>
      <c r="O781" s="47">
        <f t="shared" ca="1" si="125"/>
        <v>7.0594546169165967E-2</v>
      </c>
      <c r="P781" s="47">
        <f t="shared" si="126"/>
        <v>0</v>
      </c>
      <c r="Q781" s="81">
        <f t="shared" si="118"/>
        <v>37393.002500000002</v>
      </c>
      <c r="R781" s="81"/>
      <c r="S781" s="47">
        <f t="shared" si="127"/>
        <v>3.6311399999249261E-2</v>
      </c>
      <c r="T781" s="82"/>
      <c r="U781" s="89"/>
    </row>
    <row r="782" spans="1:21" ht="12.95" customHeight="1" x14ac:dyDescent="0.2">
      <c r="A782" s="88" t="s">
        <v>1474</v>
      </c>
      <c r="B782" s="92" t="s">
        <v>1475</v>
      </c>
      <c r="C782" s="93">
        <v>52496.336300000003</v>
      </c>
      <c r="D782" s="93">
        <v>6.9999999999999999E-4</v>
      </c>
      <c r="E782" s="88">
        <f t="shared" si="117"/>
        <v>15101.064526938839</v>
      </c>
      <c r="F782" s="47">
        <f t="shared" si="120"/>
        <v>15101</v>
      </c>
      <c r="G782" s="47">
        <f>C782-(C$7+F782*C$8)</f>
        <v>3.5546200000680983E-2</v>
      </c>
      <c r="J782" s="47">
        <f>+G782</f>
        <v>3.5546200000680983E-2</v>
      </c>
      <c r="O782" s="47">
        <f t="shared" ca="1" si="125"/>
        <v>7.0559799352757469E-2</v>
      </c>
      <c r="P782" s="47">
        <f t="shared" si="126"/>
        <v>0</v>
      </c>
      <c r="Q782" s="81">
        <f t="shared" si="118"/>
        <v>37477.836300000003</v>
      </c>
      <c r="R782" s="81"/>
      <c r="S782" s="47">
        <f t="shared" si="127"/>
        <v>3.5546200000680983E-2</v>
      </c>
      <c r="T782" s="82"/>
      <c r="U782" s="89"/>
    </row>
    <row r="783" spans="1:21" ht="12.95" customHeight="1" x14ac:dyDescent="0.2">
      <c r="A783" s="85" t="s">
        <v>924</v>
      </c>
      <c r="B783" s="86" t="s">
        <v>1475</v>
      </c>
      <c r="C783" s="87">
        <v>52515.618799999997</v>
      </c>
      <c r="D783" s="87" t="s">
        <v>1546</v>
      </c>
      <c r="E783" s="88">
        <f t="shared" si="117"/>
        <v>15136.068006864722</v>
      </c>
      <c r="F783" s="47">
        <f t="shared" si="120"/>
        <v>15136</v>
      </c>
      <c r="G783" s="47">
        <f>C783-(C$7+F783*C$8)</f>
        <v>3.7463199994817842E-2</v>
      </c>
      <c r="J783" s="47">
        <f>+G783</f>
        <v>3.7463199994817842E-2</v>
      </c>
      <c r="O783" s="47">
        <f t="shared" ca="1" si="125"/>
        <v>7.0551902349028264E-2</v>
      </c>
      <c r="P783" s="47">
        <f t="shared" si="126"/>
        <v>0</v>
      </c>
      <c r="Q783" s="81">
        <f t="shared" si="118"/>
        <v>37497.118799999997</v>
      </c>
      <c r="R783" s="81"/>
      <c r="S783" s="47">
        <f t="shared" si="127"/>
        <v>3.7463199994817842E-2</v>
      </c>
      <c r="T783" s="82"/>
      <c r="U783" s="89"/>
    </row>
    <row r="784" spans="1:21" ht="12.95" customHeight="1" x14ac:dyDescent="0.2">
      <c r="A784" s="8" t="s">
        <v>1535</v>
      </c>
      <c r="B784" s="31" t="s">
        <v>1475</v>
      </c>
      <c r="C784" s="30">
        <v>52688.593699999998</v>
      </c>
      <c r="D784" s="30">
        <v>1E-4</v>
      </c>
      <c r="E784" s="88">
        <f t="shared" si="117"/>
        <v>15450.068963163607</v>
      </c>
      <c r="F784" s="47">
        <f t="shared" si="120"/>
        <v>15450</v>
      </c>
      <c r="G784" s="47">
        <f>C784-(C$7+F784*C$8)</f>
        <v>3.7989999997080304E-2</v>
      </c>
      <c r="K784" s="47">
        <f>+G784</f>
        <v>3.7989999997080304E-2</v>
      </c>
      <c r="O784" s="47">
        <f t="shared" ca="1" si="125"/>
        <v>7.048105494414339E-2</v>
      </c>
      <c r="P784" s="47">
        <f t="shared" si="126"/>
        <v>0</v>
      </c>
      <c r="Q784" s="81">
        <f t="shared" si="118"/>
        <v>37670.093699999998</v>
      </c>
      <c r="R784" s="81"/>
      <c r="S784" s="47">
        <f t="shared" si="127"/>
        <v>3.7989999997080304E-2</v>
      </c>
      <c r="T784" s="82"/>
      <c r="U784" s="89"/>
    </row>
    <row r="785" spans="1:21" ht="12.95" customHeight="1" x14ac:dyDescent="0.2">
      <c r="A785" s="88" t="s">
        <v>1479</v>
      </c>
      <c r="B785" s="92" t="s">
        <v>1476</v>
      </c>
      <c r="C785" s="93">
        <v>52717.507599999997</v>
      </c>
      <c r="D785" s="103">
        <v>2E-3</v>
      </c>
      <c r="E785" s="88">
        <f t="shared" si="117"/>
        <v>15502.556302369065</v>
      </c>
      <c r="F785" s="47">
        <f t="shared" si="120"/>
        <v>15502.5</v>
      </c>
      <c r="K785" s="91">
        <v>3.101549999701092E-2</v>
      </c>
      <c r="O785" s="47">
        <f t="shared" ca="1" si="125"/>
        <v>7.046920943854959E-2</v>
      </c>
      <c r="P785" s="47">
        <f t="shared" si="126"/>
        <v>0</v>
      </c>
      <c r="Q785" s="81">
        <f t="shared" si="118"/>
        <v>37699.007599999997</v>
      </c>
      <c r="R785" s="81"/>
      <c r="S785" s="47">
        <f t="shared" si="127"/>
        <v>3.101549999701092E-2</v>
      </c>
      <c r="T785" s="82"/>
      <c r="U785" s="89"/>
    </row>
    <row r="786" spans="1:21" ht="12.95" customHeight="1" x14ac:dyDescent="0.2">
      <c r="A786" s="85" t="s">
        <v>924</v>
      </c>
      <c r="B786" s="86" t="s">
        <v>1475</v>
      </c>
      <c r="C786" s="87">
        <v>52729.909399999997</v>
      </c>
      <c r="D786" s="87" t="s">
        <v>1546</v>
      </c>
      <c r="E786" s="88">
        <f t="shared" si="117"/>
        <v>15525.069262687743</v>
      </c>
      <c r="F786" s="47">
        <f t="shared" si="120"/>
        <v>15525</v>
      </c>
      <c r="G786" s="47">
        <f>C786-(C$7+F786*C$8)</f>
        <v>3.8154999994731043E-2</v>
      </c>
      <c r="J786" s="47">
        <f>+G786</f>
        <v>3.8154999994731043E-2</v>
      </c>
      <c r="O786" s="47">
        <f t="shared" ca="1" si="125"/>
        <v>7.0464132793295095E-2</v>
      </c>
      <c r="P786" s="47">
        <f t="shared" si="126"/>
        <v>0</v>
      </c>
      <c r="Q786" s="81">
        <f t="shared" si="118"/>
        <v>37711.409399999997</v>
      </c>
      <c r="R786" s="81"/>
      <c r="S786" s="47">
        <f t="shared" si="127"/>
        <v>3.8154999994731043E-2</v>
      </c>
      <c r="T786" s="82"/>
      <c r="U786" s="89"/>
    </row>
    <row r="787" spans="1:21" ht="12.95" customHeight="1" x14ac:dyDescent="0.2">
      <c r="A787" s="85" t="s">
        <v>1036</v>
      </c>
      <c r="B787" s="86" t="s">
        <v>1475</v>
      </c>
      <c r="C787" s="87">
        <v>52760.208700000003</v>
      </c>
      <c r="D787" s="87" t="s">
        <v>1546</v>
      </c>
      <c r="E787" s="88">
        <f t="shared" si="117"/>
        <v>15580.071515472329</v>
      </c>
      <c r="F787" s="47">
        <f t="shared" si="120"/>
        <v>15580</v>
      </c>
      <c r="G787" s="47">
        <f>C787-(C$7+F787*C$8)</f>
        <v>3.9396000000124332E-2</v>
      </c>
      <c r="K787" s="47">
        <f>+G787</f>
        <v>3.9396000000124332E-2</v>
      </c>
      <c r="O787" s="47">
        <f t="shared" ca="1" si="125"/>
        <v>7.0451723216006346E-2</v>
      </c>
      <c r="P787" s="47">
        <f t="shared" si="126"/>
        <v>0</v>
      </c>
      <c r="Q787" s="81">
        <f t="shared" si="118"/>
        <v>37741.708700000003</v>
      </c>
      <c r="R787" s="81"/>
      <c r="S787" s="47">
        <f t="shared" si="127"/>
        <v>3.9396000000124332E-2</v>
      </c>
      <c r="T787" s="82"/>
      <c r="U787" s="89"/>
    </row>
    <row r="788" spans="1:21" ht="12.95" customHeight="1" x14ac:dyDescent="0.2">
      <c r="A788" s="88" t="s">
        <v>1477</v>
      </c>
      <c r="B788" s="92" t="s">
        <v>1475</v>
      </c>
      <c r="C788" s="93">
        <v>52860.467900000003</v>
      </c>
      <c r="D788" s="93">
        <v>1E-4</v>
      </c>
      <c r="E788" s="88">
        <f t="shared" si="117"/>
        <v>15762.071821168482</v>
      </c>
      <c r="F788" s="47">
        <f t="shared" si="120"/>
        <v>15762</v>
      </c>
      <c r="G788" s="47">
        <f>C788-(C$7+F788*C$8)</f>
        <v>3.9564400001836475E-2</v>
      </c>
      <c r="J788" s="47">
        <f>+G788</f>
        <v>3.9564400001836475E-2</v>
      </c>
      <c r="O788" s="47">
        <f t="shared" ca="1" si="125"/>
        <v>7.0410658796614484E-2</v>
      </c>
      <c r="P788" s="47">
        <f t="shared" si="126"/>
        <v>0</v>
      </c>
      <c r="Q788" s="81">
        <f t="shared" si="118"/>
        <v>37841.967900000003</v>
      </c>
      <c r="R788" s="81"/>
      <c r="S788" s="47">
        <f t="shared" si="127"/>
        <v>3.9564400001836475E-2</v>
      </c>
      <c r="T788" s="82"/>
      <c r="U788" s="89"/>
    </row>
    <row r="789" spans="1:21" ht="12.95" customHeight="1" x14ac:dyDescent="0.2">
      <c r="A789" s="85" t="s">
        <v>966</v>
      </c>
      <c r="B789" s="86" t="s">
        <v>1475</v>
      </c>
      <c r="C789" s="87">
        <v>52876.434000000001</v>
      </c>
      <c r="D789" s="87" t="s">
        <v>1546</v>
      </c>
      <c r="E789" s="88">
        <f t="shared" ref="E789:E852" si="128">(C789-C$7)/C$8</f>
        <v>15791.055047453699</v>
      </c>
      <c r="F789" s="47">
        <f t="shared" si="120"/>
        <v>15791</v>
      </c>
      <c r="G789" s="47">
        <f>C789-(C$7+F789*C$8)</f>
        <v>3.0324200000904966E-2</v>
      </c>
      <c r="I789" s="47">
        <f>G789</f>
        <v>3.0324200000904966E-2</v>
      </c>
      <c r="O789" s="47">
        <f t="shared" ca="1" si="125"/>
        <v>7.0404115564953143E-2</v>
      </c>
      <c r="P789" s="47">
        <f t="shared" si="126"/>
        <v>0</v>
      </c>
      <c r="Q789" s="81">
        <f t="shared" ref="Q789:Q852" si="129">C789-15018.5</f>
        <v>37857.934000000001</v>
      </c>
      <c r="R789" s="81"/>
      <c r="S789" s="47">
        <f t="shared" si="127"/>
        <v>3.0324200000904966E-2</v>
      </c>
      <c r="T789" s="82"/>
      <c r="U789" s="89"/>
    </row>
    <row r="790" spans="1:21" ht="12.95" customHeight="1" x14ac:dyDescent="0.2">
      <c r="A790" s="9" t="s">
        <v>1545</v>
      </c>
      <c r="B790" s="15" t="s">
        <v>1475</v>
      </c>
      <c r="C790" s="9">
        <v>52876.434659999999</v>
      </c>
      <c r="D790" s="9" t="s">
        <v>1546</v>
      </c>
      <c r="E790" s="88">
        <f t="shared" si="128"/>
        <v>15791.056245550246</v>
      </c>
      <c r="F790" s="47">
        <f t="shared" si="120"/>
        <v>15791</v>
      </c>
      <c r="K790" s="91">
        <v>3.0984199998783879E-2</v>
      </c>
      <c r="O790" s="47">
        <f t="shared" ca="1" si="125"/>
        <v>7.0404115564953143E-2</v>
      </c>
      <c r="P790" s="47">
        <f t="shared" si="126"/>
        <v>0</v>
      </c>
      <c r="Q790" s="81">
        <f t="shared" si="129"/>
        <v>37857.934659999999</v>
      </c>
      <c r="R790" s="81"/>
      <c r="S790" s="47">
        <f>MAX(G790:M790)</f>
        <v>3.0984199998783879E-2</v>
      </c>
      <c r="T790" s="82"/>
      <c r="U790" s="89"/>
    </row>
    <row r="791" spans="1:21" ht="12.95" customHeight="1" x14ac:dyDescent="0.2">
      <c r="A791" s="85" t="s">
        <v>966</v>
      </c>
      <c r="B791" s="86" t="s">
        <v>1475</v>
      </c>
      <c r="C791" s="87">
        <v>52876.436999999998</v>
      </c>
      <c r="D791" s="87" t="s">
        <v>1546</v>
      </c>
      <c r="E791" s="88">
        <f t="shared" si="128"/>
        <v>15791.060493347108</v>
      </c>
      <c r="F791" s="47">
        <f t="shared" si="120"/>
        <v>15791</v>
      </c>
      <c r="G791" s="47">
        <f>C791-(C$7+F791*C$8)</f>
        <v>3.3324199997878168E-2</v>
      </c>
      <c r="I791" s="47">
        <f>G791</f>
        <v>3.3324199997878168E-2</v>
      </c>
      <c r="O791" s="47">
        <f t="shared" ca="1" si="125"/>
        <v>7.0404115564953143E-2</v>
      </c>
      <c r="P791" s="47">
        <f t="shared" si="126"/>
        <v>0</v>
      </c>
      <c r="Q791" s="81">
        <f t="shared" si="129"/>
        <v>37857.936999999998</v>
      </c>
      <c r="R791" s="81"/>
      <c r="S791" s="47">
        <f>MAX(G791:N791)</f>
        <v>3.3324199997878168E-2</v>
      </c>
      <c r="T791" s="82"/>
      <c r="U791" s="89"/>
    </row>
    <row r="792" spans="1:21" ht="12.95" customHeight="1" x14ac:dyDescent="0.2">
      <c r="A792" s="9" t="s">
        <v>1545</v>
      </c>
      <c r="B792" s="15" t="s">
        <v>1475</v>
      </c>
      <c r="C792" s="9">
        <v>52876.437440000002</v>
      </c>
      <c r="D792" s="9" t="s">
        <v>1546</v>
      </c>
      <c r="E792" s="88">
        <f t="shared" si="128"/>
        <v>15791.06129207815</v>
      </c>
      <c r="F792" s="47">
        <f t="shared" si="120"/>
        <v>15791</v>
      </c>
      <c r="K792" s="91">
        <v>3.3764200001314748E-2</v>
      </c>
      <c r="O792" s="47">
        <f t="shared" ca="1" si="125"/>
        <v>7.0404115564953143E-2</v>
      </c>
      <c r="P792" s="47">
        <f t="shared" si="126"/>
        <v>0</v>
      </c>
      <c r="Q792" s="81">
        <f t="shared" si="129"/>
        <v>37857.937440000002</v>
      </c>
      <c r="R792" s="81"/>
      <c r="S792" s="47">
        <f>MAX(G792:M792)</f>
        <v>3.3764200001314748E-2</v>
      </c>
      <c r="T792" s="82"/>
      <c r="U792" s="89"/>
    </row>
    <row r="793" spans="1:21" ht="12.95" customHeight="1" x14ac:dyDescent="0.2">
      <c r="A793" s="9" t="s">
        <v>1488</v>
      </c>
      <c r="B793" s="88"/>
      <c r="C793" s="93">
        <v>52895.173199999997</v>
      </c>
      <c r="D793" s="103">
        <v>2.9999999999999997E-4</v>
      </c>
      <c r="E793" s="88">
        <f t="shared" si="128"/>
        <v>15825.072276082101</v>
      </c>
      <c r="F793" s="47">
        <f t="shared" si="120"/>
        <v>15825</v>
      </c>
      <c r="G793" s="47">
        <f t="shared" ref="G793:G812" si="130">C793-(C$7+F793*C$8)</f>
        <v>3.9814999996451661E-2</v>
      </c>
      <c r="K793" s="47">
        <f>+G793</f>
        <v>3.9814999996451661E-2</v>
      </c>
      <c r="O793" s="47">
        <f t="shared" ca="1" si="125"/>
        <v>7.0396444189901916E-2</v>
      </c>
      <c r="P793" s="47">
        <f t="shared" si="126"/>
        <v>0</v>
      </c>
      <c r="Q793" s="81">
        <f t="shared" si="129"/>
        <v>37876.673199999997</v>
      </c>
      <c r="R793" s="81"/>
      <c r="S793" s="47">
        <f t="shared" ref="S793:S812" si="131">MAX(G793:N793)</f>
        <v>3.9814999996451661E-2</v>
      </c>
      <c r="T793" s="82"/>
      <c r="U793" s="89"/>
    </row>
    <row r="794" spans="1:21" ht="12.95" customHeight="1" x14ac:dyDescent="0.2">
      <c r="A794" s="8" t="s">
        <v>1489</v>
      </c>
      <c r="B794" s="15" t="s">
        <v>1476</v>
      </c>
      <c r="C794" s="9">
        <v>52900.405200000001</v>
      </c>
      <c r="D794" s="9">
        <v>5.0000000000000001E-4</v>
      </c>
      <c r="E794" s="88">
        <f t="shared" si="128"/>
        <v>15834.569914198133</v>
      </c>
      <c r="F794" s="47">
        <f t="shared" si="120"/>
        <v>15834.5</v>
      </c>
      <c r="G794" s="47">
        <f t="shared" si="130"/>
        <v>3.8513899999088608E-2</v>
      </c>
      <c r="J794" s="47">
        <f>+G794</f>
        <v>3.8513899999088608E-2</v>
      </c>
      <c r="O794" s="47">
        <f t="shared" ca="1" si="125"/>
        <v>7.0394300717461125E-2</v>
      </c>
      <c r="P794" s="47">
        <f t="shared" si="126"/>
        <v>0</v>
      </c>
      <c r="Q794" s="81">
        <f t="shared" si="129"/>
        <v>37881.905200000001</v>
      </c>
      <c r="R794" s="81"/>
      <c r="S794" s="47">
        <f t="shared" si="131"/>
        <v>3.8513899999088608E-2</v>
      </c>
      <c r="T794" s="82"/>
      <c r="U794" s="89"/>
    </row>
    <row r="795" spans="1:21" ht="12.95" customHeight="1" x14ac:dyDescent="0.2">
      <c r="A795" s="8" t="s">
        <v>1534</v>
      </c>
      <c r="B795" s="31"/>
      <c r="C795" s="9">
        <v>53137.5573</v>
      </c>
      <c r="D795" s="9">
        <v>1E-4</v>
      </c>
      <c r="E795" s="88">
        <f t="shared" si="128"/>
        <v>16265.071600791322</v>
      </c>
      <c r="F795" s="47">
        <f t="shared" si="120"/>
        <v>16265</v>
      </c>
      <c r="G795" s="47">
        <f t="shared" si="130"/>
        <v>3.9443000001483597E-2</v>
      </c>
      <c r="J795" s="47">
        <f>+G795</f>
        <v>3.9443000001483597E-2</v>
      </c>
      <c r="O795" s="47">
        <f t="shared" ca="1" si="125"/>
        <v>7.0297167571591906E-2</v>
      </c>
      <c r="P795" s="47">
        <f t="shared" si="126"/>
        <v>0</v>
      </c>
      <c r="Q795" s="81">
        <f t="shared" si="129"/>
        <v>38119.0573</v>
      </c>
      <c r="R795" s="81"/>
      <c r="S795" s="47">
        <f t="shared" si="131"/>
        <v>3.9443000001483597E-2</v>
      </c>
      <c r="T795" s="82"/>
      <c r="U795" s="89"/>
    </row>
    <row r="796" spans="1:21" ht="12.95" customHeight="1" x14ac:dyDescent="0.2">
      <c r="A796" s="85" t="s">
        <v>1064</v>
      </c>
      <c r="B796" s="86" t="s">
        <v>1475</v>
      </c>
      <c r="C796" s="87">
        <v>53204.764900000002</v>
      </c>
      <c r="D796" s="87" t="s">
        <v>1546</v>
      </c>
      <c r="E796" s="88">
        <f t="shared" si="128"/>
        <v>16387.073409554057</v>
      </c>
      <c r="F796" s="47">
        <f t="shared" si="120"/>
        <v>16387</v>
      </c>
      <c r="G796" s="47">
        <f t="shared" si="130"/>
        <v>4.0439399999740999E-2</v>
      </c>
      <c r="J796" s="47">
        <f>+G796</f>
        <v>4.0439399999740999E-2</v>
      </c>
      <c r="O796" s="47">
        <f t="shared" ca="1" si="125"/>
        <v>7.026964087287868E-2</v>
      </c>
      <c r="P796" s="47">
        <f t="shared" si="126"/>
        <v>0</v>
      </c>
      <c r="Q796" s="81">
        <f t="shared" si="129"/>
        <v>38186.264900000002</v>
      </c>
      <c r="R796" s="81"/>
      <c r="S796" s="47">
        <f t="shared" si="131"/>
        <v>4.0439399999740999E-2</v>
      </c>
      <c r="T796" s="82"/>
      <c r="U796" s="89"/>
    </row>
    <row r="797" spans="1:21" ht="12.95" customHeight="1" x14ac:dyDescent="0.2">
      <c r="A797" s="85" t="s">
        <v>1064</v>
      </c>
      <c r="B797" s="86" t="s">
        <v>1475</v>
      </c>
      <c r="C797" s="87">
        <v>53257.65</v>
      </c>
      <c r="D797" s="87" t="s">
        <v>1546</v>
      </c>
      <c r="E797" s="88">
        <f t="shared" si="128"/>
        <v>16483.075615503949</v>
      </c>
      <c r="F797" s="47">
        <f t="shared" si="120"/>
        <v>16483</v>
      </c>
      <c r="G797" s="47">
        <f t="shared" si="130"/>
        <v>4.1654599997855257E-2</v>
      </c>
      <c r="I797" s="47">
        <f>G797</f>
        <v>4.1654599997855257E-2</v>
      </c>
      <c r="O797" s="47">
        <f t="shared" ca="1" si="125"/>
        <v>7.0247980519792849E-2</v>
      </c>
      <c r="P797" s="47">
        <f t="shared" si="126"/>
        <v>0</v>
      </c>
      <c r="Q797" s="81">
        <f t="shared" si="129"/>
        <v>38239.15</v>
      </c>
      <c r="R797" s="81"/>
      <c r="S797" s="47">
        <f t="shared" si="131"/>
        <v>4.1654599997855257E-2</v>
      </c>
      <c r="T797" s="82"/>
      <c r="U797" s="89"/>
    </row>
    <row r="798" spans="1:21" ht="12.95" customHeight="1" x14ac:dyDescent="0.2">
      <c r="A798" s="85" t="s">
        <v>1064</v>
      </c>
      <c r="B798" s="86" t="s">
        <v>1475</v>
      </c>
      <c r="C798" s="87">
        <v>53262.607000000004</v>
      </c>
      <c r="D798" s="87" t="s">
        <v>1546</v>
      </c>
      <c r="E798" s="88">
        <f t="shared" si="128"/>
        <v>16492.074046723592</v>
      </c>
      <c r="F798" s="47">
        <f t="shared" si="120"/>
        <v>16492</v>
      </c>
      <c r="G798" s="47">
        <f t="shared" si="130"/>
        <v>4.0790400002151728E-2</v>
      </c>
      <c r="I798" s="47">
        <f>G798</f>
        <v>4.0790400002151728E-2</v>
      </c>
      <c r="O798" s="47">
        <f t="shared" ca="1" si="125"/>
        <v>7.0245949861691054E-2</v>
      </c>
      <c r="P798" s="47">
        <f t="shared" si="126"/>
        <v>0</v>
      </c>
      <c r="Q798" s="81">
        <f t="shared" si="129"/>
        <v>38244.107000000004</v>
      </c>
      <c r="R798" s="81"/>
      <c r="S798" s="47">
        <f t="shared" si="131"/>
        <v>4.0790400002151728E-2</v>
      </c>
      <c r="T798" s="82"/>
      <c r="U798" s="89"/>
    </row>
    <row r="799" spans="1:21" ht="12.95" customHeight="1" x14ac:dyDescent="0.2">
      <c r="A799" s="85" t="s">
        <v>1077</v>
      </c>
      <c r="B799" s="86" t="s">
        <v>1475</v>
      </c>
      <c r="C799" s="87">
        <v>53464.227700000003</v>
      </c>
      <c r="D799" s="87" t="s">
        <v>1546</v>
      </c>
      <c r="E799" s="88">
        <f t="shared" si="128"/>
        <v>16858.075660886399</v>
      </c>
      <c r="F799" s="47">
        <f t="shared" si="120"/>
        <v>16858</v>
      </c>
      <c r="G799" s="47">
        <f t="shared" si="130"/>
        <v>4.1679599999042694E-2</v>
      </c>
      <c r="K799" s="47">
        <f>+G799</f>
        <v>4.1679599999042694E-2</v>
      </c>
      <c r="O799" s="47">
        <f t="shared" ca="1" si="125"/>
        <v>7.0163369765551376E-2</v>
      </c>
      <c r="P799" s="47">
        <f t="shared" si="126"/>
        <v>0</v>
      </c>
      <c r="Q799" s="81">
        <f t="shared" si="129"/>
        <v>38445.727700000003</v>
      </c>
      <c r="R799" s="81"/>
      <c r="S799" s="47">
        <f t="shared" si="131"/>
        <v>4.1679599999042694E-2</v>
      </c>
      <c r="T799" s="82"/>
      <c r="U799" s="89"/>
    </row>
    <row r="800" spans="1:21" ht="12.95" customHeight="1" x14ac:dyDescent="0.2">
      <c r="A800" s="8" t="s">
        <v>1536</v>
      </c>
      <c r="B800" s="31" t="s">
        <v>1475</v>
      </c>
      <c r="C800" s="30">
        <v>53464.227729999999</v>
      </c>
      <c r="D800" s="9">
        <v>6.9999999999999994E-5</v>
      </c>
      <c r="E800" s="88">
        <f t="shared" si="128"/>
        <v>16858.075715345323</v>
      </c>
      <c r="F800" s="47">
        <f t="shared" si="120"/>
        <v>16858</v>
      </c>
      <c r="G800" s="47">
        <f t="shared" si="130"/>
        <v>4.1709599994646851E-2</v>
      </c>
      <c r="K800" s="47">
        <f>+G800</f>
        <v>4.1709599994646851E-2</v>
      </c>
      <c r="O800" s="47">
        <f t="shared" ca="1" si="125"/>
        <v>7.0163369765551376E-2</v>
      </c>
      <c r="P800" s="47">
        <f t="shared" si="126"/>
        <v>0</v>
      </c>
      <c r="Q800" s="81">
        <f t="shared" si="129"/>
        <v>38445.727729999999</v>
      </c>
      <c r="R800" s="81"/>
      <c r="S800" s="47">
        <f t="shared" si="131"/>
        <v>4.1709599994646851E-2</v>
      </c>
      <c r="T800" s="82"/>
      <c r="U800" s="89"/>
    </row>
    <row r="801" spans="1:21" ht="12.95" customHeight="1" x14ac:dyDescent="0.2">
      <c r="A801" s="8" t="s">
        <v>1536</v>
      </c>
      <c r="B801" s="31" t="s">
        <v>1475</v>
      </c>
      <c r="C801" s="30">
        <v>53475.2454</v>
      </c>
      <c r="D801" s="30">
        <v>2.0000000000000001E-4</v>
      </c>
      <c r="E801" s="88">
        <f t="shared" si="128"/>
        <v>16878.076067513099</v>
      </c>
      <c r="F801" s="47">
        <f t="shared" si="120"/>
        <v>16878</v>
      </c>
      <c r="G801" s="47">
        <f t="shared" si="130"/>
        <v>4.1903599994839169E-2</v>
      </c>
      <c r="K801" s="47">
        <f>+G801</f>
        <v>4.1903599994839169E-2</v>
      </c>
      <c r="O801" s="47">
        <f t="shared" ca="1" si="125"/>
        <v>7.015885719199183E-2</v>
      </c>
      <c r="P801" s="47">
        <f t="shared" si="126"/>
        <v>0</v>
      </c>
      <c r="Q801" s="81">
        <f t="shared" si="129"/>
        <v>38456.7454</v>
      </c>
      <c r="R801" s="81"/>
      <c r="S801" s="47">
        <f t="shared" si="131"/>
        <v>4.1903599994839169E-2</v>
      </c>
      <c r="T801" s="82"/>
      <c r="U801" s="89"/>
    </row>
    <row r="802" spans="1:21" ht="12.95" customHeight="1" x14ac:dyDescent="0.2">
      <c r="A802" s="85" t="s">
        <v>1086</v>
      </c>
      <c r="B802" s="86" t="s">
        <v>1475</v>
      </c>
      <c r="C802" s="87">
        <v>53491.220500000003</v>
      </c>
      <c r="D802" s="87" t="s">
        <v>1546</v>
      </c>
      <c r="E802" s="88">
        <f t="shared" si="128"/>
        <v>16907.075631478572</v>
      </c>
      <c r="F802" s="47">
        <f t="shared" si="120"/>
        <v>16907</v>
      </c>
      <c r="G802" s="47">
        <f t="shared" si="130"/>
        <v>4.166339999937918E-2</v>
      </c>
      <c r="K802" s="47">
        <f>+G802</f>
        <v>4.166339999937918E-2</v>
      </c>
      <c r="O802" s="47">
        <f t="shared" ca="1" si="125"/>
        <v>7.015231396033049E-2</v>
      </c>
      <c r="P802" s="47">
        <f t="shared" si="126"/>
        <v>0</v>
      </c>
      <c r="Q802" s="81">
        <f t="shared" si="129"/>
        <v>38472.720500000003</v>
      </c>
      <c r="R802" s="81"/>
      <c r="S802" s="47">
        <f t="shared" si="131"/>
        <v>4.166339999937918E-2</v>
      </c>
      <c r="T802" s="82"/>
      <c r="U802" s="89"/>
    </row>
    <row r="803" spans="1:21" ht="12.95" customHeight="1" x14ac:dyDescent="0.2">
      <c r="A803" s="85" t="s">
        <v>1064</v>
      </c>
      <c r="B803" s="86" t="s">
        <v>1475</v>
      </c>
      <c r="C803" s="87">
        <v>53528.679799999998</v>
      </c>
      <c r="D803" s="87" t="s">
        <v>1546</v>
      </c>
      <c r="E803" s="88">
        <f t="shared" si="128"/>
        <v>16975.075416547304</v>
      </c>
      <c r="F803" s="47">
        <f t="shared" si="120"/>
        <v>16975</v>
      </c>
      <c r="G803" s="47">
        <f t="shared" si="130"/>
        <v>4.154500000004191E-2</v>
      </c>
      <c r="J803" s="47">
        <f>+G803</f>
        <v>4.154500000004191E-2</v>
      </c>
      <c r="O803" s="47">
        <f t="shared" ca="1" si="125"/>
        <v>7.0136971210228022E-2</v>
      </c>
      <c r="P803" s="47">
        <f t="shared" si="126"/>
        <v>0</v>
      </c>
      <c r="Q803" s="81">
        <f t="shared" si="129"/>
        <v>38510.179799999998</v>
      </c>
      <c r="R803" s="81"/>
      <c r="S803" s="47">
        <f t="shared" si="131"/>
        <v>4.154500000004191E-2</v>
      </c>
      <c r="T803" s="82"/>
      <c r="U803" s="89"/>
    </row>
    <row r="804" spans="1:21" ht="12.95" customHeight="1" x14ac:dyDescent="0.2">
      <c r="A804" s="85" t="s">
        <v>1064</v>
      </c>
      <c r="B804" s="86" t="s">
        <v>1475</v>
      </c>
      <c r="C804" s="87">
        <v>53529.781000000003</v>
      </c>
      <c r="D804" s="87" t="s">
        <v>1546</v>
      </c>
      <c r="E804" s="88">
        <f t="shared" si="128"/>
        <v>16977.074422490234</v>
      </c>
      <c r="F804" s="47">
        <f t="shared" si="120"/>
        <v>16977</v>
      </c>
      <c r="G804" s="47">
        <f t="shared" si="130"/>
        <v>4.0997399999469053E-2</v>
      </c>
      <c r="I804" s="47">
        <f>G804</f>
        <v>4.0997399999469053E-2</v>
      </c>
      <c r="O804" s="47">
        <f t="shared" ca="1" si="125"/>
        <v>7.0136519952872067E-2</v>
      </c>
      <c r="P804" s="47">
        <f t="shared" si="126"/>
        <v>0</v>
      </c>
      <c r="Q804" s="81">
        <f t="shared" si="129"/>
        <v>38511.281000000003</v>
      </c>
      <c r="R804" s="81"/>
      <c r="S804" s="47">
        <f t="shared" si="131"/>
        <v>4.0997399999469053E-2</v>
      </c>
      <c r="T804" s="82"/>
      <c r="U804" s="89"/>
    </row>
    <row r="805" spans="1:21" ht="12.95" customHeight="1" x14ac:dyDescent="0.2">
      <c r="A805" s="9" t="s">
        <v>1564</v>
      </c>
      <c r="B805" s="15" t="s">
        <v>1475</v>
      </c>
      <c r="C805" s="9">
        <v>53529.782700000003</v>
      </c>
      <c r="D805" s="9">
        <v>6.9999999999999999E-4</v>
      </c>
      <c r="E805" s="88">
        <f t="shared" si="128"/>
        <v>16977.077508496506</v>
      </c>
      <c r="F805" s="47">
        <f t="shared" si="120"/>
        <v>16977</v>
      </c>
      <c r="G805" s="47">
        <f t="shared" si="130"/>
        <v>4.2697400000179186E-2</v>
      </c>
      <c r="K805" s="47">
        <f>+G805</f>
        <v>4.2697400000179186E-2</v>
      </c>
      <c r="O805" s="47">
        <f t="shared" ca="1" si="125"/>
        <v>7.0136519952872067E-2</v>
      </c>
      <c r="P805" s="47">
        <f t="shared" si="126"/>
        <v>0</v>
      </c>
      <c r="Q805" s="81">
        <f t="shared" si="129"/>
        <v>38511.282700000003</v>
      </c>
      <c r="R805" s="81"/>
      <c r="S805" s="47">
        <f t="shared" si="131"/>
        <v>4.2697400000179186E-2</v>
      </c>
      <c r="T805" s="82"/>
      <c r="U805" s="89"/>
    </row>
    <row r="806" spans="1:21" ht="12.95" customHeight="1" x14ac:dyDescent="0.2">
      <c r="A806" s="9" t="s">
        <v>1564</v>
      </c>
      <c r="B806" s="15" t="s">
        <v>1475</v>
      </c>
      <c r="C806" s="9">
        <v>53530.8851</v>
      </c>
      <c r="D806" s="9">
        <v>2.9999999999999997E-4</v>
      </c>
      <c r="E806" s="88">
        <f t="shared" si="128"/>
        <v>16979.078692796786</v>
      </c>
      <c r="F806" s="47">
        <f t="shared" ref="F806:F869" si="132">ROUND(2*E806,0)/2</f>
        <v>16979</v>
      </c>
      <c r="G806" s="47">
        <f t="shared" si="130"/>
        <v>4.3349799998395611E-2</v>
      </c>
      <c r="K806" s="47">
        <f>+G806</f>
        <v>4.3349799998395611E-2</v>
      </c>
      <c r="O806" s="47">
        <f t="shared" ref="O806:O837" ca="1" si="133">+C$11+C$12*$F806</f>
        <v>7.0136068695516113E-2</v>
      </c>
      <c r="P806" s="47">
        <f t="shared" si="126"/>
        <v>0</v>
      </c>
      <c r="Q806" s="81">
        <f t="shared" si="129"/>
        <v>38512.3851</v>
      </c>
      <c r="R806" s="81"/>
      <c r="S806" s="47">
        <f t="shared" si="131"/>
        <v>4.3349799998395611E-2</v>
      </c>
      <c r="T806" s="82"/>
      <c r="U806" s="89"/>
    </row>
    <row r="807" spans="1:21" ht="12.95" customHeight="1" x14ac:dyDescent="0.2">
      <c r="A807" s="9" t="s">
        <v>1564</v>
      </c>
      <c r="B807" s="15" t="s">
        <v>1475</v>
      </c>
      <c r="C807" s="9">
        <v>53539.697399999997</v>
      </c>
      <c r="D807" s="9">
        <v>2.9999999999999997E-4</v>
      </c>
      <c r="E807" s="88">
        <f t="shared" si="128"/>
        <v>16995.075641644231</v>
      </c>
      <c r="F807" s="47">
        <f t="shared" si="132"/>
        <v>16995</v>
      </c>
      <c r="G807" s="47">
        <f t="shared" si="130"/>
        <v>4.166899999108864E-2</v>
      </c>
      <c r="K807" s="47">
        <f>+G807</f>
        <v>4.166899999108864E-2</v>
      </c>
      <c r="O807" s="47">
        <f t="shared" ca="1" si="133"/>
        <v>7.0132458636668477E-2</v>
      </c>
      <c r="P807" s="47">
        <f t="shared" si="126"/>
        <v>0</v>
      </c>
      <c r="Q807" s="81">
        <f t="shared" si="129"/>
        <v>38521.197399999997</v>
      </c>
      <c r="R807" s="81"/>
      <c r="S807" s="47">
        <f t="shared" si="131"/>
        <v>4.166899999108864E-2</v>
      </c>
      <c r="T807" s="82"/>
      <c r="U807" s="89"/>
    </row>
    <row r="808" spans="1:21" ht="12.95" customHeight="1" x14ac:dyDescent="0.2">
      <c r="A808" s="9" t="s">
        <v>1564</v>
      </c>
      <c r="B808" s="15" t="s">
        <v>1475</v>
      </c>
      <c r="C808" s="9">
        <v>53540.800300000003</v>
      </c>
      <c r="D808" s="9">
        <v>5.0000000000000001E-4</v>
      </c>
      <c r="E808" s="88">
        <f t="shared" si="128"/>
        <v>16997.077733593433</v>
      </c>
      <c r="F808" s="47">
        <f t="shared" si="132"/>
        <v>16997</v>
      </c>
      <c r="G808" s="47">
        <f t="shared" si="130"/>
        <v>4.2821399998501875E-2</v>
      </c>
      <c r="K808" s="47">
        <f>+G808</f>
        <v>4.2821399998501875E-2</v>
      </c>
      <c r="O808" s="47">
        <f t="shared" ca="1" si="133"/>
        <v>7.0132007379312522E-2</v>
      </c>
      <c r="P808" s="47">
        <f t="shared" si="126"/>
        <v>0</v>
      </c>
      <c r="Q808" s="81">
        <f t="shared" si="129"/>
        <v>38522.300300000003</v>
      </c>
      <c r="R808" s="81"/>
      <c r="S808" s="47">
        <f t="shared" si="131"/>
        <v>4.2821399998501875E-2</v>
      </c>
      <c r="T808" s="82"/>
      <c r="U808" s="89"/>
    </row>
    <row r="809" spans="1:21" ht="12.95" customHeight="1" x14ac:dyDescent="0.2">
      <c r="A809" s="9" t="s">
        <v>1564</v>
      </c>
      <c r="B809" s="15" t="s">
        <v>1476</v>
      </c>
      <c r="C809" s="9">
        <v>53547.688499999997</v>
      </c>
      <c r="D809" s="9">
        <v>2.5999999999999999E-3</v>
      </c>
      <c r="E809" s="88">
        <f t="shared" si="128"/>
        <v>17009.581867934172</v>
      </c>
      <c r="F809" s="47">
        <f t="shared" si="132"/>
        <v>17009.5</v>
      </c>
      <c r="G809" s="47">
        <f t="shared" si="130"/>
        <v>4.5098899994627573E-2</v>
      </c>
      <c r="K809" s="47">
        <f>+G809</f>
        <v>4.5098899994627573E-2</v>
      </c>
      <c r="O809" s="47">
        <f t="shared" ca="1" si="133"/>
        <v>7.0129187020837813E-2</v>
      </c>
      <c r="P809" s="47">
        <f t="shared" si="126"/>
        <v>0</v>
      </c>
      <c r="Q809" s="81">
        <f t="shared" si="129"/>
        <v>38529.188499999997</v>
      </c>
      <c r="R809" s="81"/>
      <c r="S809" s="47">
        <f t="shared" si="131"/>
        <v>4.5098899994627573E-2</v>
      </c>
      <c r="T809" s="82"/>
      <c r="U809" s="89"/>
    </row>
    <row r="810" spans="1:21" ht="12.95" customHeight="1" x14ac:dyDescent="0.2">
      <c r="A810" s="9" t="s">
        <v>1564</v>
      </c>
      <c r="B810" s="15" t="s">
        <v>1475</v>
      </c>
      <c r="C810" s="9">
        <v>53547.957000000002</v>
      </c>
      <c r="D810" s="9">
        <v>5.9999999999999995E-4</v>
      </c>
      <c r="E810" s="88">
        <f t="shared" si="128"/>
        <v>17010.069275394839</v>
      </c>
      <c r="F810" s="47">
        <f t="shared" si="132"/>
        <v>17010</v>
      </c>
      <c r="G810" s="47">
        <f t="shared" si="130"/>
        <v>3.816200000437675E-2</v>
      </c>
      <c r="I810" s="47">
        <f>G810</f>
        <v>3.816200000437675E-2</v>
      </c>
      <c r="O810" s="47">
        <f t="shared" ca="1" si="133"/>
        <v>7.0129074206498818E-2</v>
      </c>
      <c r="P810" s="47">
        <f t="shared" si="126"/>
        <v>0</v>
      </c>
      <c r="Q810" s="81">
        <f t="shared" si="129"/>
        <v>38529.457000000002</v>
      </c>
      <c r="R810" s="81"/>
      <c r="S810" s="47">
        <f t="shared" si="131"/>
        <v>3.816200000437675E-2</v>
      </c>
      <c r="T810" s="82"/>
      <c r="U810" s="89"/>
    </row>
    <row r="811" spans="1:21" ht="12.95" customHeight="1" x14ac:dyDescent="0.2">
      <c r="A811" s="9" t="s">
        <v>1564</v>
      </c>
      <c r="B811" s="15" t="s">
        <v>1475</v>
      </c>
      <c r="C811" s="9">
        <v>53552.919199999997</v>
      </c>
      <c r="D811" s="9">
        <v>1.4E-3</v>
      </c>
      <c r="E811" s="88">
        <f t="shared" si="128"/>
        <v>17019.07714616305</v>
      </c>
      <c r="F811" s="47">
        <f t="shared" si="132"/>
        <v>17019</v>
      </c>
      <c r="G811" s="47">
        <f t="shared" si="130"/>
        <v>4.2497799993725494E-2</v>
      </c>
      <c r="K811" s="47">
        <f>+G811</f>
        <v>4.2497799993725494E-2</v>
      </c>
      <c r="O811" s="47">
        <f t="shared" ca="1" si="133"/>
        <v>7.0127043548397022E-2</v>
      </c>
      <c r="P811" s="47">
        <f t="shared" si="126"/>
        <v>0</v>
      </c>
      <c r="Q811" s="81">
        <f t="shared" si="129"/>
        <v>38534.419199999997</v>
      </c>
      <c r="R811" s="81"/>
      <c r="S811" s="47">
        <f t="shared" si="131"/>
        <v>4.2497799993725494E-2</v>
      </c>
      <c r="T811" s="82"/>
      <c r="U811" s="89"/>
    </row>
    <row r="812" spans="1:21" ht="12.95" customHeight="1" x14ac:dyDescent="0.2">
      <c r="A812" s="85" t="s">
        <v>1127</v>
      </c>
      <c r="B812" s="86" t="s">
        <v>1475</v>
      </c>
      <c r="C812" s="87">
        <v>53585.427000000003</v>
      </c>
      <c r="D812" s="87" t="s">
        <v>1546</v>
      </c>
      <c r="E812" s="88">
        <f t="shared" si="128"/>
        <v>17078.088484150092</v>
      </c>
      <c r="F812" s="47">
        <f t="shared" si="132"/>
        <v>17078</v>
      </c>
      <c r="G812" s="47">
        <f t="shared" si="130"/>
        <v>4.8743600003945176E-2</v>
      </c>
      <c r="I812" s="47">
        <f>G812</f>
        <v>4.8743600003945176E-2</v>
      </c>
      <c r="O812" s="47">
        <f t="shared" ca="1" si="133"/>
        <v>7.0113731456396364E-2</v>
      </c>
      <c r="P812" s="47">
        <f t="shared" si="126"/>
        <v>0</v>
      </c>
      <c r="Q812" s="81">
        <f t="shared" si="129"/>
        <v>38566.927000000003</v>
      </c>
      <c r="R812" s="81"/>
      <c r="S812" s="47">
        <f t="shared" si="131"/>
        <v>4.8743600003945176E-2</v>
      </c>
      <c r="T812" s="82"/>
      <c r="U812" s="89"/>
    </row>
    <row r="813" spans="1:21" ht="12.95" customHeight="1" x14ac:dyDescent="0.2">
      <c r="A813" s="9" t="s">
        <v>1549</v>
      </c>
      <c r="B813" s="15" t="s">
        <v>1475</v>
      </c>
      <c r="C813" s="9">
        <v>53585.42787</v>
      </c>
      <c r="D813" s="9">
        <v>5.0000000000000001E-3</v>
      </c>
      <c r="E813" s="88">
        <f t="shared" si="128"/>
        <v>17078.090063459178</v>
      </c>
      <c r="F813" s="47">
        <f t="shared" si="132"/>
        <v>17078</v>
      </c>
      <c r="K813" s="91">
        <v>4.9613600000157021E-2</v>
      </c>
      <c r="O813" s="47">
        <f t="shared" ca="1" si="133"/>
        <v>7.0113731456396364E-2</v>
      </c>
      <c r="P813" s="47">
        <f t="shared" si="126"/>
        <v>0</v>
      </c>
      <c r="Q813" s="81">
        <f t="shared" si="129"/>
        <v>38566.92787</v>
      </c>
      <c r="R813" s="81"/>
      <c r="S813" s="47">
        <f>MAX(G813:M813)</f>
        <v>4.9613600000157021E-2</v>
      </c>
      <c r="T813" s="82"/>
      <c r="U813" s="89"/>
    </row>
    <row r="814" spans="1:21" ht="12.95" customHeight="1" x14ac:dyDescent="0.2">
      <c r="A814" s="85" t="s">
        <v>1127</v>
      </c>
      <c r="B814" s="86" t="s">
        <v>1475</v>
      </c>
      <c r="C814" s="87">
        <v>53585.428</v>
      </c>
      <c r="D814" s="87" t="s">
        <v>1546</v>
      </c>
      <c r="E814" s="88">
        <f t="shared" si="128"/>
        <v>17078.090299447893</v>
      </c>
      <c r="F814" s="47">
        <f t="shared" si="132"/>
        <v>17078</v>
      </c>
      <c r="G814" s="47">
        <f>C814-(C$7+F814*C$8)</f>
        <v>4.9743600000510924E-2</v>
      </c>
      <c r="I814" s="47">
        <f>G814</f>
        <v>4.9743600000510924E-2</v>
      </c>
      <c r="O814" s="47">
        <f t="shared" ca="1" si="133"/>
        <v>7.0113731456396364E-2</v>
      </c>
      <c r="P814" s="47">
        <f t="shared" si="126"/>
        <v>0</v>
      </c>
      <c r="Q814" s="81">
        <f t="shared" si="129"/>
        <v>38566.928</v>
      </c>
      <c r="R814" s="81"/>
      <c r="S814" s="47">
        <f>MAX(G814:N814)</f>
        <v>4.9743600000510924E-2</v>
      </c>
      <c r="T814" s="82"/>
      <c r="U814" s="89"/>
    </row>
    <row r="815" spans="1:21" ht="12.95" customHeight="1" x14ac:dyDescent="0.2">
      <c r="A815" s="9" t="s">
        <v>1549</v>
      </c>
      <c r="B815" s="15" t="s">
        <v>1475</v>
      </c>
      <c r="C815" s="9">
        <v>53585.428569999996</v>
      </c>
      <c r="D815" s="9">
        <v>3.0000000000000001E-3</v>
      </c>
      <c r="E815" s="88">
        <f t="shared" si="128"/>
        <v>17078.091334167635</v>
      </c>
      <c r="F815" s="47">
        <f t="shared" si="132"/>
        <v>17078</v>
      </c>
      <c r="K815" s="91">
        <v>5.0313599997025449E-2</v>
      </c>
      <c r="O815" s="47">
        <f t="shared" ca="1" si="133"/>
        <v>7.0113731456396364E-2</v>
      </c>
      <c r="P815" s="47">
        <f t="shared" si="126"/>
        <v>0</v>
      </c>
      <c r="Q815" s="81">
        <f t="shared" si="129"/>
        <v>38566.928569999996</v>
      </c>
      <c r="R815" s="81"/>
      <c r="S815" s="47">
        <f>MAX(G815:M815)</f>
        <v>5.0313599997025449E-2</v>
      </c>
      <c r="T815" s="82"/>
      <c r="U815" s="89"/>
    </row>
    <row r="816" spans="1:21" ht="12.95" customHeight="1" x14ac:dyDescent="0.2">
      <c r="A816" s="85" t="s">
        <v>1127</v>
      </c>
      <c r="B816" s="86" t="s">
        <v>1475</v>
      </c>
      <c r="C816" s="87">
        <v>53585.434000000001</v>
      </c>
      <c r="D816" s="87" t="s">
        <v>1546</v>
      </c>
      <c r="E816" s="88">
        <f t="shared" si="128"/>
        <v>17078.101191234724</v>
      </c>
      <c r="F816" s="47">
        <f t="shared" si="132"/>
        <v>17078</v>
      </c>
      <c r="G816" s="47">
        <f>C816-(C$7+F816*C$8)</f>
        <v>5.5743600001733284E-2</v>
      </c>
      <c r="I816" s="47">
        <f>G816</f>
        <v>5.5743600001733284E-2</v>
      </c>
      <c r="O816" s="47">
        <f t="shared" ca="1" si="133"/>
        <v>7.0113731456396364E-2</v>
      </c>
      <c r="P816" s="47">
        <f t="shared" si="126"/>
        <v>0</v>
      </c>
      <c r="Q816" s="81">
        <f t="shared" si="129"/>
        <v>38566.934000000001</v>
      </c>
      <c r="R816" s="81"/>
      <c r="S816" s="47">
        <f>MAX(G816:N816)</f>
        <v>5.5743600001733284E-2</v>
      </c>
      <c r="T816" s="82"/>
      <c r="U816" s="89"/>
    </row>
    <row r="817" spans="1:21" ht="12.95" customHeight="1" x14ac:dyDescent="0.2">
      <c r="A817" s="9" t="s">
        <v>1549</v>
      </c>
      <c r="B817" s="15" t="s">
        <v>1475</v>
      </c>
      <c r="C817" s="9">
        <v>53585.43477</v>
      </c>
      <c r="D817" s="9">
        <v>0.01</v>
      </c>
      <c r="E817" s="88">
        <f t="shared" si="128"/>
        <v>17078.102589014034</v>
      </c>
      <c r="F817" s="47">
        <f t="shared" si="132"/>
        <v>17078</v>
      </c>
      <c r="K817" s="91">
        <v>5.6513600000471342E-2</v>
      </c>
      <c r="O817" s="47">
        <f t="shared" ca="1" si="133"/>
        <v>7.0113731456396364E-2</v>
      </c>
      <c r="P817" s="47">
        <f t="shared" si="126"/>
        <v>0</v>
      </c>
      <c r="Q817" s="81">
        <f t="shared" si="129"/>
        <v>38566.93477</v>
      </c>
      <c r="R817" s="81"/>
      <c r="S817" s="47">
        <f>MAX(G817:M817)</f>
        <v>5.6513600000471342E-2</v>
      </c>
      <c r="T817" s="82"/>
      <c r="U817" s="89"/>
    </row>
    <row r="818" spans="1:21" ht="12.95" customHeight="1" x14ac:dyDescent="0.2">
      <c r="A818" s="85" t="s">
        <v>1127</v>
      </c>
      <c r="B818" s="86" t="s">
        <v>1475</v>
      </c>
      <c r="C818" s="87">
        <v>53585.436999999998</v>
      </c>
      <c r="D818" s="87" t="s">
        <v>1546</v>
      </c>
      <c r="E818" s="88">
        <f t="shared" si="128"/>
        <v>17078.106637128134</v>
      </c>
      <c r="F818" s="47">
        <f t="shared" si="132"/>
        <v>17078</v>
      </c>
      <c r="G818" s="47">
        <f>C818-(C$7+F818*C$8)</f>
        <v>5.8743599998706486E-2</v>
      </c>
      <c r="I818" s="47">
        <f>G818</f>
        <v>5.8743599998706486E-2</v>
      </c>
      <c r="O818" s="47">
        <f t="shared" ca="1" si="133"/>
        <v>7.0113731456396364E-2</v>
      </c>
      <c r="P818" s="47">
        <f t="shared" si="126"/>
        <v>0</v>
      </c>
      <c r="Q818" s="81">
        <f t="shared" si="129"/>
        <v>38566.936999999998</v>
      </c>
      <c r="R818" s="81"/>
      <c r="S818" s="47">
        <f>MAX(G818:N818)</f>
        <v>5.8743599998706486E-2</v>
      </c>
      <c r="T818" s="82"/>
      <c r="U818" s="89"/>
    </row>
    <row r="819" spans="1:21" ht="12.95" customHeight="1" x14ac:dyDescent="0.2">
      <c r="A819" s="9" t="s">
        <v>1549</v>
      </c>
      <c r="B819" s="15" t="s">
        <v>1475</v>
      </c>
      <c r="C819" s="9">
        <v>53585.437570000002</v>
      </c>
      <c r="D819" s="9">
        <v>4.0000000000000001E-3</v>
      </c>
      <c r="E819" s="88">
        <f t="shared" si="128"/>
        <v>17078.107671847891</v>
      </c>
      <c r="F819" s="47">
        <f t="shared" si="132"/>
        <v>17078</v>
      </c>
      <c r="K819" s="91">
        <v>5.9313600002496969E-2</v>
      </c>
      <c r="O819" s="47">
        <f t="shared" ca="1" si="133"/>
        <v>7.0113731456396364E-2</v>
      </c>
      <c r="P819" s="47">
        <f t="shared" si="126"/>
        <v>0</v>
      </c>
      <c r="Q819" s="81">
        <f t="shared" si="129"/>
        <v>38566.937570000002</v>
      </c>
      <c r="R819" s="81"/>
      <c r="S819" s="47">
        <f>MAX(G819:M819)</f>
        <v>5.9313600002496969E-2</v>
      </c>
      <c r="T819" s="82"/>
      <c r="U819" s="89"/>
    </row>
    <row r="820" spans="1:21" ht="12.95" customHeight="1" x14ac:dyDescent="0.2">
      <c r="A820" s="8" t="s">
        <v>1537</v>
      </c>
      <c r="B820" s="31" t="s">
        <v>1475</v>
      </c>
      <c r="C820" s="30">
        <v>53590.378400000001</v>
      </c>
      <c r="D820" s="30">
        <v>1E-4</v>
      </c>
      <c r="E820" s="88">
        <f t="shared" si="128"/>
        <v>17087.076749702017</v>
      </c>
      <c r="F820" s="47">
        <f t="shared" si="132"/>
        <v>17087</v>
      </c>
      <c r="G820" s="47">
        <f>C820-(C$7+F820*C$8)</f>
        <v>4.2279400004190393E-2</v>
      </c>
      <c r="K820" s="47">
        <f>+G820</f>
        <v>4.2279400004190393E-2</v>
      </c>
      <c r="O820" s="47">
        <f t="shared" ca="1" si="133"/>
        <v>7.0111700798294568E-2</v>
      </c>
      <c r="P820" s="47">
        <f t="shared" si="126"/>
        <v>0</v>
      </c>
      <c r="Q820" s="81">
        <f t="shared" si="129"/>
        <v>38571.878400000001</v>
      </c>
      <c r="R820" s="81"/>
      <c r="S820" s="47">
        <f t="shared" ref="S820:S826" si="134">MAX(G820:N820)</f>
        <v>4.2279400004190393E-2</v>
      </c>
      <c r="T820" s="82"/>
      <c r="U820" s="89"/>
    </row>
    <row r="821" spans="1:21" ht="12.95" customHeight="1" x14ac:dyDescent="0.2">
      <c r="A821" s="85" t="s">
        <v>1064</v>
      </c>
      <c r="B821" s="86" t="s">
        <v>1475</v>
      </c>
      <c r="C821" s="87">
        <v>53619.574500000002</v>
      </c>
      <c r="D821" s="87" t="s">
        <v>1546</v>
      </c>
      <c r="E821" s="88">
        <f t="shared" si="128"/>
        <v>17140.076365948065</v>
      </c>
      <c r="F821" s="47">
        <f t="shared" si="132"/>
        <v>17140</v>
      </c>
      <c r="G821" s="47">
        <f>C821-(C$7+F821*C$8)</f>
        <v>4.2068000002473127E-2</v>
      </c>
      <c r="J821" s="47">
        <f>+G821</f>
        <v>4.2068000002473127E-2</v>
      </c>
      <c r="O821" s="47">
        <f t="shared" ca="1" si="133"/>
        <v>7.0099742478361773E-2</v>
      </c>
      <c r="P821" s="47">
        <f t="shared" si="126"/>
        <v>0</v>
      </c>
      <c r="Q821" s="81">
        <f t="shared" si="129"/>
        <v>38601.074500000002</v>
      </c>
      <c r="R821" s="81"/>
      <c r="S821" s="47">
        <f t="shared" si="134"/>
        <v>4.2068000002473127E-2</v>
      </c>
      <c r="T821" s="82"/>
      <c r="U821" s="89"/>
    </row>
    <row r="822" spans="1:21" ht="12.95" customHeight="1" x14ac:dyDescent="0.2">
      <c r="A822" s="85" t="s">
        <v>1077</v>
      </c>
      <c r="B822" s="86" t="s">
        <v>1475</v>
      </c>
      <c r="C822" s="87">
        <v>53641.058900000004</v>
      </c>
      <c r="D822" s="87" t="s">
        <v>1546</v>
      </c>
      <c r="E822" s="88">
        <f t="shared" si="128"/>
        <v>17179.076950110899</v>
      </c>
      <c r="F822" s="47">
        <f t="shared" si="132"/>
        <v>17179</v>
      </c>
      <c r="G822" s="47">
        <f>C822-(C$7+F822*C$8)</f>
        <v>4.2389800000819378E-2</v>
      </c>
      <c r="K822" s="47">
        <f>+G822</f>
        <v>4.2389800000819378E-2</v>
      </c>
      <c r="O822" s="47">
        <f t="shared" ca="1" si="133"/>
        <v>7.009094295992066E-2</v>
      </c>
      <c r="P822" s="47">
        <f t="shared" si="126"/>
        <v>0</v>
      </c>
      <c r="Q822" s="81">
        <f t="shared" si="129"/>
        <v>38622.558900000004</v>
      </c>
      <c r="R822" s="81"/>
      <c r="S822" s="47">
        <f t="shared" si="134"/>
        <v>4.2389800000819378E-2</v>
      </c>
      <c r="T822" s="82"/>
      <c r="U822" s="89"/>
    </row>
    <row r="823" spans="1:21" ht="12.95" customHeight="1" x14ac:dyDescent="0.2">
      <c r="A823" s="8" t="s">
        <v>1536</v>
      </c>
      <c r="B823" s="31" t="s">
        <v>1475</v>
      </c>
      <c r="C823" s="30">
        <v>53641.058929999999</v>
      </c>
      <c r="D823" s="9">
        <v>8.0000000000000007E-5</v>
      </c>
      <c r="E823" s="88">
        <f t="shared" si="128"/>
        <v>17179.077004569826</v>
      </c>
      <c r="F823" s="47">
        <f t="shared" si="132"/>
        <v>17179</v>
      </c>
      <c r="G823" s="47">
        <f>C823-(C$7+F823*C$8)</f>
        <v>4.2419799996423535E-2</v>
      </c>
      <c r="K823" s="47">
        <f>+G823</f>
        <v>4.2419799996423535E-2</v>
      </c>
      <c r="O823" s="47">
        <f t="shared" ca="1" si="133"/>
        <v>7.009094295992066E-2</v>
      </c>
      <c r="P823" s="47">
        <f t="shared" si="126"/>
        <v>0</v>
      </c>
      <c r="Q823" s="81">
        <f t="shared" si="129"/>
        <v>38622.558929999999</v>
      </c>
      <c r="R823" s="81"/>
      <c r="S823" s="47">
        <f t="shared" si="134"/>
        <v>4.2419799996423535E-2</v>
      </c>
      <c r="T823" s="82"/>
      <c r="U823" s="89"/>
    </row>
    <row r="824" spans="1:21" ht="12.95" customHeight="1" x14ac:dyDescent="0.2">
      <c r="A824" s="9" t="s">
        <v>1540</v>
      </c>
      <c r="B824" s="31" t="s">
        <v>1475</v>
      </c>
      <c r="C824" s="30">
        <v>53818.4493</v>
      </c>
      <c r="D824" s="30">
        <v>1.1000000000000001E-3</v>
      </c>
      <c r="E824" s="88">
        <f t="shared" si="128"/>
        <v>17501.093353867978</v>
      </c>
      <c r="F824" s="47">
        <f t="shared" si="132"/>
        <v>17501</v>
      </c>
      <c r="K824" s="91">
        <v>5.1426199999696109E-2</v>
      </c>
      <c r="O824" s="47">
        <f t="shared" ca="1" si="133"/>
        <v>7.0018290525611968E-2</v>
      </c>
      <c r="P824" s="47">
        <f t="shared" si="126"/>
        <v>0</v>
      </c>
      <c r="Q824" s="81">
        <f t="shared" si="129"/>
        <v>38799.9493</v>
      </c>
      <c r="R824" s="81"/>
      <c r="S824" s="47">
        <f t="shared" si="134"/>
        <v>5.1426199999696109E-2</v>
      </c>
      <c r="T824" s="82"/>
      <c r="U824" s="89"/>
    </row>
    <row r="825" spans="1:21" ht="12.95" customHeight="1" x14ac:dyDescent="0.2">
      <c r="A825" s="9" t="s">
        <v>1540</v>
      </c>
      <c r="B825" s="31" t="s">
        <v>1476</v>
      </c>
      <c r="C825" s="30">
        <v>53818.729700000004</v>
      </c>
      <c r="D825" s="30">
        <v>1.1000000000000001E-3</v>
      </c>
      <c r="E825" s="88">
        <f t="shared" si="128"/>
        <v>17501.60236337252</v>
      </c>
      <c r="F825" s="47">
        <f t="shared" si="132"/>
        <v>17501.5</v>
      </c>
      <c r="K825" s="91">
        <v>5.6389299999864306E-2</v>
      </c>
      <c r="O825" s="47">
        <f t="shared" ca="1" si="133"/>
        <v>7.0018177711272986E-2</v>
      </c>
      <c r="P825" s="47">
        <f t="shared" si="126"/>
        <v>0</v>
      </c>
      <c r="Q825" s="81">
        <f t="shared" si="129"/>
        <v>38800.229700000004</v>
      </c>
      <c r="R825" s="81"/>
      <c r="S825" s="47">
        <f t="shared" si="134"/>
        <v>5.6389299999864306E-2</v>
      </c>
      <c r="T825" s="82"/>
      <c r="U825" s="89"/>
    </row>
    <row r="826" spans="1:21" ht="12.95" customHeight="1" x14ac:dyDescent="0.2">
      <c r="A826" s="9" t="s">
        <v>1541</v>
      </c>
      <c r="B826" s="31"/>
      <c r="C826" s="9">
        <v>53862.510999999999</v>
      </c>
      <c r="D826" s="9">
        <v>2.9999999999999997E-4</v>
      </c>
      <c r="E826" s="88">
        <f t="shared" si="128"/>
        <v>17581.078461164783</v>
      </c>
      <c r="F826" s="47">
        <f t="shared" si="132"/>
        <v>17581</v>
      </c>
      <c r="G826" s="47">
        <f t="shared" ref="G826:G846" si="135">C826-(C$7+F826*C$8)</f>
        <v>4.3222199994488619E-2</v>
      </c>
      <c r="I826" s="47">
        <f>G826</f>
        <v>4.3222199994488619E-2</v>
      </c>
      <c r="O826" s="47">
        <f t="shared" ca="1" si="133"/>
        <v>7.0000240231373786E-2</v>
      </c>
      <c r="P826" s="47">
        <f t="shared" si="126"/>
        <v>0</v>
      </c>
      <c r="Q826" s="81">
        <f t="shared" si="129"/>
        <v>38844.010999999999</v>
      </c>
      <c r="R826" s="81"/>
      <c r="S826" s="47">
        <f t="shared" si="134"/>
        <v>4.3222199994488619E-2</v>
      </c>
      <c r="T826" s="82"/>
      <c r="U826" s="89"/>
    </row>
    <row r="827" spans="1:21" ht="12.95" customHeight="1" x14ac:dyDescent="0.2">
      <c r="A827" s="9" t="s">
        <v>1545</v>
      </c>
      <c r="B827" s="15" t="s">
        <v>1475</v>
      </c>
      <c r="C827" s="9">
        <v>53900.521540000002</v>
      </c>
      <c r="D827" s="9" t="s">
        <v>1547</v>
      </c>
      <c r="E827" s="88">
        <f t="shared" si="128"/>
        <v>17650.078910995584</v>
      </c>
      <c r="F827" s="47">
        <f t="shared" si="132"/>
        <v>17650</v>
      </c>
      <c r="G827" s="47">
        <f t="shared" si="135"/>
        <v>4.3470000004163012E-2</v>
      </c>
      <c r="K827" s="47">
        <f>+G827</f>
        <v>4.3470000004163012E-2</v>
      </c>
      <c r="O827" s="47">
        <f t="shared" ca="1" si="133"/>
        <v>6.9984671852593355E-2</v>
      </c>
      <c r="P827" s="47">
        <f t="shared" si="126"/>
        <v>0</v>
      </c>
      <c r="Q827" s="81">
        <f t="shared" si="129"/>
        <v>38882.021540000002</v>
      </c>
      <c r="R827" s="81"/>
      <c r="S827" s="47">
        <f>MAX(G827:M827)</f>
        <v>4.3470000004163012E-2</v>
      </c>
      <c r="T827" s="82"/>
      <c r="U827" s="89"/>
    </row>
    <row r="828" spans="1:21" ht="12.95" customHeight="1" x14ac:dyDescent="0.2">
      <c r="A828" s="9" t="s">
        <v>1545</v>
      </c>
      <c r="B828" s="15" t="s">
        <v>1475</v>
      </c>
      <c r="C828" s="9">
        <v>53937.429980000001</v>
      </c>
      <c r="D828" s="9" t="s">
        <v>1548</v>
      </c>
      <c r="E828" s="88">
        <f t="shared" si="128"/>
        <v>17717.078721115435</v>
      </c>
      <c r="F828" s="47">
        <f t="shared" si="132"/>
        <v>17717</v>
      </c>
      <c r="G828" s="47">
        <f t="shared" si="135"/>
        <v>4.3365400000766385E-2</v>
      </c>
      <c r="K828" s="47">
        <f>+G828</f>
        <v>4.3365400000766385E-2</v>
      </c>
      <c r="O828" s="47">
        <f t="shared" ca="1" si="133"/>
        <v>6.9969554731168879E-2</v>
      </c>
      <c r="P828" s="47">
        <f t="shared" si="126"/>
        <v>0</v>
      </c>
      <c r="Q828" s="81">
        <f t="shared" si="129"/>
        <v>38918.929980000001</v>
      </c>
      <c r="R828" s="81"/>
      <c r="S828" s="47">
        <f>MAX(G828:M828)</f>
        <v>4.3365400000766385E-2</v>
      </c>
      <c r="T828" s="82"/>
      <c r="U828" s="89"/>
    </row>
    <row r="829" spans="1:21" ht="12.95" customHeight="1" x14ac:dyDescent="0.2">
      <c r="A829" s="9" t="s">
        <v>1540</v>
      </c>
      <c r="B829" s="31" t="s">
        <v>1475</v>
      </c>
      <c r="C829" s="30">
        <v>54000.228000000003</v>
      </c>
      <c r="D829" s="30">
        <v>8.0000000000000004E-4</v>
      </c>
      <c r="E829" s="88">
        <f t="shared" si="128"/>
        <v>17831.075828982976</v>
      </c>
      <c r="F829" s="47">
        <f t="shared" si="132"/>
        <v>17831</v>
      </c>
      <c r="G829" s="47">
        <f t="shared" si="135"/>
        <v>4.1772199998376891E-2</v>
      </c>
      <c r="I829" s="47">
        <f>G829</f>
        <v>4.1772199998376891E-2</v>
      </c>
      <c r="O829" s="47">
        <f t="shared" ca="1" si="133"/>
        <v>6.9943833061879471E-2</v>
      </c>
      <c r="P829" s="47">
        <f t="shared" si="126"/>
        <v>0</v>
      </c>
      <c r="Q829" s="81">
        <f t="shared" si="129"/>
        <v>38981.728000000003</v>
      </c>
      <c r="R829" s="81"/>
      <c r="S829" s="47">
        <f>MAX(G829:N829)</f>
        <v>4.1772199998376891E-2</v>
      </c>
      <c r="T829" s="82"/>
      <c r="U829" s="89"/>
    </row>
    <row r="830" spans="1:21" ht="12.95" customHeight="1" x14ac:dyDescent="0.2">
      <c r="A830" s="9" t="s">
        <v>1540</v>
      </c>
      <c r="B830" s="31" t="s">
        <v>1476</v>
      </c>
      <c r="C830" s="30">
        <v>54000.507700000002</v>
      </c>
      <c r="D830" s="30">
        <v>2.5000000000000001E-3</v>
      </c>
      <c r="E830" s="88">
        <f t="shared" si="128"/>
        <v>17831.583567779046</v>
      </c>
      <c r="F830" s="47">
        <f t="shared" si="132"/>
        <v>17831.5</v>
      </c>
      <c r="G830" s="47">
        <f t="shared" si="135"/>
        <v>4.603530000167666E-2</v>
      </c>
      <c r="K830" s="47">
        <f>+G830</f>
        <v>4.603530000167666E-2</v>
      </c>
      <c r="O830" s="47">
        <f t="shared" ca="1" si="133"/>
        <v>6.9943720247540475E-2</v>
      </c>
      <c r="P830" s="47">
        <f t="shared" si="126"/>
        <v>0</v>
      </c>
      <c r="Q830" s="81">
        <f t="shared" si="129"/>
        <v>38982.007700000002</v>
      </c>
      <c r="R830" s="81"/>
      <c r="S830" s="47">
        <f>MAX(G830:N830)</f>
        <v>4.603530000167666E-2</v>
      </c>
      <c r="T830" s="82"/>
      <c r="U830" s="89"/>
    </row>
    <row r="831" spans="1:21" ht="12.95" customHeight="1" x14ac:dyDescent="0.2">
      <c r="A831" s="9" t="s">
        <v>1545</v>
      </c>
      <c r="B831" s="15" t="s">
        <v>1475</v>
      </c>
      <c r="C831" s="9">
        <v>54096.633959999999</v>
      </c>
      <c r="D831" s="9">
        <v>1E-4</v>
      </c>
      <c r="E831" s="88">
        <f t="shared" si="128"/>
        <v>18006.081356564784</v>
      </c>
      <c r="F831" s="47">
        <f t="shared" si="132"/>
        <v>18006</v>
      </c>
      <c r="G831" s="47">
        <f t="shared" si="135"/>
        <v>4.4817199996032286E-2</v>
      </c>
      <c r="K831" s="47">
        <f>+G831</f>
        <v>4.4817199996032286E-2</v>
      </c>
      <c r="O831" s="47">
        <f t="shared" ca="1" si="133"/>
        <v>6.9904348043233436E-2</v>
      </c>
      <c r="P831" s="47">
        <f t="shared" si="126"/>
        <v>0</v>
      </c>
      <c r="Q831" s="81">
        <f t="shared" si="129"/>
        <v>39078.133959999999</v>
      </c>
      <c r="R831" s="81"/>
      <c r="S831" s="47">
        <f>MAX(G831:M831)</f>
        <v>4.4817199996032286E-2</v>
      </c>
      <c r="T831" s="82"/>
      <c r="U831" s="89"/>
    </row>
    <row r="832" spans="1:21" ht="12.95" customHeight="1" x14ac:dyDescent="0.2">
      <c r="A832" s="85" t="s">
        <v>1064</v>
      </c>
      <c r="B832" s="86" t="s">
        <v>1475</v>
      </c>
      <c r="C832" s="87">
        <v>54190.833100000003</v>
      </c>
      <c r="D832" s="87" t="s">
        <v>1546</v>
      </c>
      <c r="E832" s="88">
        <f t="shared" si="128"/>
        <v>18177.080848644466</v>
      </c>
      <c r="F832" s="47">
        <f t="shared" si="132"/>
        <v>18177</v>
      </c>
      <c r="G832" s="47">
        <f t="shared" si="135"/>
        <v>4.4537399997352622E-2</v>
      </c>
      <c r="J832" s="47">
        <f>+G832</f>
        <v>4.4537399997352622E-2</v>
      </c>
      <c r="O832" s="47">
        <f t="shared" ca="1" si="133"/>
        <v>6.9865765539299324E-2</v>
      </c>
      <c r="P832" s="47">
        <f t="shared" si="126"/>
        <v>0</v>
      </c>
      <c r="Q832" s="81">
        <f t="shared" si="129"/>
        <v>39172.333100000003</v>
      </c>
      <c r="R832" s="81"/>
      <c r="S832" s="47">
        <f t="shared" ref="S832:S840" si="136">MAX(G832:N832)</f>
        <v>4.4537399997352622E-2</v>
      </c>
      <c r="T832" s="82"/>
      <c r="U832" s="89"/>
    </row>
    <row r="833" spans="1:21" ht="12.95" customHeight="1" x14ac:dyDescent="0.2">
      <c r="A833" s="9" t="s">
        <v>1541</v>
      </c>
      <c r="B833" s="31"/>
      <c r="C833" s="9">
        <v>54196.340400000001</v>
      </c>
      <c r="D833" s="9">
        <v>6.9999999999999999E-4</v>
      </c>
      <c r="E833" s="88">
        <f t="shared" si="128"/>
        <v>18187.078238246217</v>
      </c>
      <c r="F833" s="47">
        <f t="shared" si="132"/>
        <v>18187</v>
      </c>
      <c r="G833" s="47">
        <f t="shared" si="135"/>
        <v>4.3099399998027366E-2</v>
      </c>
      <c r="J833" s="47">
        <f>+G833</f>
        <v>4.3099399998027366E-2</v>
      </c>
      <c r="O833" s="47">
        <f t="shared" ca="1" si="133"/>
        <v>6.9863509252519551E-2</v>
      </c>
      <c r="P833" s="47">
        <f t="shared" si="126"/>
        <v>0</v>
      </c>
      <c r="Q833" s="81">
        <f t="shared" si="129"/>
        <v>39177.840400000001</v>
      </c>
      <c r="R833" s="81"/>
      <c r="S833" s="47">
        <f t="shared" si="136"/>
        <v>4.3099399998027366E-2</v>
      </c>
      <c r="T833" s="82"/>
      <c r="U833" s="89"/>
    </row>
    <row r="834" spans="1:21" ht="12.95" customHeight="1" x14ac:dyDescent="0.2">
      <c r="A834" s="30" t="s">
        <v>1544</v>
      </c>
      <c r="B834" s="31" t="s">
        <v>1476</v>
      </c>
      <c r="C834" s="30">
        <v>54201.576500000003</v>
      </c>
      <c r="D834" s="30">
        <v>1E-4</v>
      </c>
      <c r="E834" s="88">
        <f t="shared" si="128"/>
        <v>18196.583319083249</v>
      </c>
      <c r="F834" s="47">
        <f t="shared" si="132"/>
        <v>18196.5</v>
      </c>
      <c r="G834" s="47">
        <f t="shared" si="135"/>
        <v>4.5898299998953007E-2</v>
      </c>
      <c r="K834" s="47">
        <f>+G834</f>
        <v>4.5898299998953007E-2</v>
      </c>
      <c r="O834" s="47">
        <f t="shared" ca="1" si="133"/>
        <v>6.9861365780078774E-2</v>
      </c>
      <c r="P834" s="47">
        <f t="shared" si="126"/>
        <v>0</v>
      </c>
      <c r="Q834" s="81">
        <f t="shared" si="129"/>
        <v>39183.076500000003</v>
      </c>
      <c r="R834" s="81"/>
      <c r="S834" s="47">
        <f t="shared" si="136"/>
        <v>4.5898299998953007E-2</v>
      </c>
      <c r="T834" s="82"/>
      <c r="U834" s="89"/>
    </row>
    <row r="835" spans="1:21" ht="12.95" customHeight="1" x14ac:dyDescent="0.2">
      <c r="A835" s="9" t="s">
        <v>1541</v>
      </c>
      <c r="B835" s="15" t="s">
        <v>1476</v>
      </c>
      <c r="C835" s="9">
        <v>54206.534299999999</v>
      </c>
      <c r="D835" s="9">
        <v>1.6999999999999999E-3</v>
      </c>
      <c r="E835" s="88">
        <f t="shared" si="128"/>
        <v>18205.583202541122</v>
      </c>
      <c r="F835" s="47">
        <f t="shared" si="132"/>
        <v>18205.5</v>
      </c>
      <c r="G835" s="47">
        <f t="shared" si="135"/>
        <v>4.5834099997591693E-2</v>
      </c>
      <c r="J835" s="47">
        <f>+G835</f>
        <v>4.5834099997591693E-2</v>
      </c>
      <c r="O835" s="47">
        <f t="shared" ca="1" si="133"/>
        <v>6.9859335121976979E-2</v>
      </c>
      <c r="P835" s="47">
        <f t="shared" si="126"/>
        <v>0</v>
      </c>
      <c r="Q835" s="81">
        <f t="shared" si="129"/>
        <v>39188.034299999999</v>
      </c>
      <c r="R835" s="81"/>
      <c r="S835" s="47">
        <f t="shared" si="136"/>
        <v>4.5834099997591693E-2</v>
      </c>
      <c r="T835" s="82"/>
      <c r="U835" s="89"/>
    </row>
    <row r="836" spans="1:21" ht="12.95" customHeight="1" x14ac:dyDescent="0.2">
      <c r="A836" s="9" t="s">
        <v>1541</v>
      </c>
      <c r="B836" s="15" t="s">
        <v>1476</v>
      </c>
      <c r="C836" s="9">
        <v>54217.55</v>
      </c>
      <c r="D836" s="9">
        <v>1E-3</v>
      </c>
      <c r="E836" s="88">
        <f t="shared" si="128"/>
        <v>18225.579978572227</v>
      </c>
      <c r="F836" s="47">
        <f t="shared" si="132"/>
        <v>18225.5</v>
      </c>
      <c r="G836" s="47">
        <f t="shared" si="135"/>
        <v>4.4058100000256673E-2</v>
      </c>
      <c r="I836" s="47">
        <f>G836</f>
        <v>4.4058100000256673E-2</v>
      </c>
      <c r="O836" s="47">
        <f t="shared" ca="1" si="133"/>
        <v>6.9854822548417433E-2</v>
      </c>
      <c r="P836" s="47">
        <f t="shared" si="126"/>
        <v>0</v>
      </c>
      <c r="Q836" s="81">
        <f t="shared" si="129"/>
        <v>39199.050000000003</v>
      </c>
      <c r="R836" s="81"/>
      <c r="S836" s="47">
        <f t="shared" si="136"/>
        <v>4.4058100000256673E-2</v>
      </c>
      <c r="T836" s="82"/>
      <c r="U836" s="89"/>
    </row>
    <row r="837" spans="1:21" ht="12.95" customHeight="1" x14ac:dyDescent="0.2">
      <c r="A837" s="30" t="s">
        <v>1544</v>
      </c>
      <c r="B837" s="31" t="s">
        <v>1476</v>
      </c>
      <c r="C837" s="30">
        <v>54229.394500000002</v>
      </c>
      <c r="D837" s="30">
        <v>1E-4</v>
      </c>
      <c r="E837" s="88">
        <f t="shared" si="128"/>
        <v>18247.081273424152</v>
      </c>
      <c r="F837" s="47">
        <f t="shared" si="132"/>
        <v>18247</v>
      </c>
      <c r="G837" s="47">
        <f t="shared" si="135"/>
        <v>4.4771399996534456E-2</v>
      </c>
      <c r="K837" s="47">
        <f>+G837</f>
        <v>4.4771399996534456E-2</v>
      </c>
      <c r="O837" s="47">
        <f t="shared" ca="1" si="133"/>
        <v>6.9849971531840915E-2</v>
      </c>
      <c r="P837" s="47">
        <f t="shared" si="126"/>
        <v>0</v>
      </c>
      <c r="Q837" s="81">
        <f t="shared" si="129"/>
        <v>39210.894500000002</v>
      </c>
      <c r="R837" s="81"/>
      <c r="S837" s="47">
        <f t="shared" si="136"/>
        <v>4.4771399996534456E-2</v>
      </c>
      <c r="T837" s="82"/>
      <c r="U837" s="89"/>
    </row>
    <row r="838" spans="1:21" ht="12.95" customHeight="1" x14ac:dyDescent="0.2">
      <c r="A838" s="30" t="s">
        <v>1544</v>
      </c>
      <c r="B838" s="31" t="s">
        <v>1476</v>
      </c>
      <c r="C838" s="30">
        <v>54232.424700000003</v>
      </c>
      <c r="D838" s="30">
        <v>2.0000000000000001E-4</v>
      </c>
      <c r="E838" s="88">
        <f t="shared" si="128"/>
        <v>18252.581988833015</v>
      </c>
      <c r="F838" s="47">
        <f t="shared" si="132"/>
        <v>18252.5</v>
      </c>
      <c r="G838" s="47">
        <f t="shared" si="135"/>
        <v>4.5165499999711756E-2</v>
      </c>
      <c r="K838" s="47">
        <f>+G838</f>
        <v>4.5165499999711756E-2</v>
      </c>
      <c r="O838" s="47">
        <f t="shared" ref="O838:O869" ca="1" si="137">+C$11+C$12*$F838</f>
        <v>6.9848730574112033E-2</v>
      </c>
      <c r="P838" s="47">
        <f t="shared" si="126"/>
        <v>0</v>
      </c>
      <c r="Q838" s="81">
        <f t="shared" si="129"/>
        <v>39213.924700000003</v>
      </c>
      <c r="R838" s="81"/>
      <c r="S838" s="47">
        <f t="shared" si="136"/>
        <v>4.5165499999711756E-2</v>
      </c>
      <c r="T838" s="82"/>
      <c r="U838" s="89"/>
    </row>
    <row r="839" spans="1:21" ht="12.95" customHeight="1" x14ac:dyDescent="0.2">
      <c r="A839" s="85" t="s">
        <v>1064</v>
      </c>
      <c r="B839" s="86" t="s">
        <v>1475</v>
      </c>
      <c r="C839" s="87">
        <v>54248.674599999998</v>
      </c>
      <c r="D839" s="87" t="s">
        <v>1546</v>
      </c>
      <c r="E839" s="88">
        <f t="shared" si="128"/>
        <v>18282.080396635305</v>
      </c>
      <c r="F839" s="47">
        <f t="shared" si="132"/>
        <v>18282</v>
      </c>
      <c r="G839" s="47">
        <f t="shared" si="135"/>
        <v>4.4288399993092753E-2</v>
      </c>
      <c r="J839" s="47">
        <f>+G839</f>
        <v>4.4288399993092753E-2</v>
      </c>
      <c r="O839" s="47">
        <f t="shared" ca="1" si="137"/>
        <v>6.9842074528111711E-2</v>
      </c>
      <c r="P839" s="47">
        <f t="shared" ref="P839:P902" si="138">+D$11+D$12*$F839</f>
        <v>0</v>
      </c>
      <c r="Q839" s="81">
        <f t="shared" si="129"/>
        <v>39230.174599999998</v>
      </c>
      <c r="R839" s="81"/>
      <c r="S839" s="47">
        <f t="shared" si="136"/>
        <v>4.4288399993092753E-2</v>
      </c>
      <c r="T839" s="82"/>
      <c r="U839" s="89"/>
    </row>
    <row r="840" spans="1:21" ht="12.95" customHeight="1" x14ac:dyDescent="0.2">
      <c r="A840" s="85" t="s">
        <v>1127</v>
      </c>
      <c r="B840" s="86" t="s">
        <v>1475</v>
      </c>
      <c r="C840" s="87">
        <v>54300.451999999997</v>
      </c>
      <c r="D840" s="87" t="s">
        <v>1546</v>
      </c>
      <c r="E840" s="88">
        <f t="shared" si="128"/>
        <v>18376.071797206539</v>
      </c>
      <c r="F840" s="47">
        <f t="shared" si="132"/>
        <v>18376</v>
      </c>
      <c r="G840" s="47">
        <f t="shared" si="135"/>
        <v>3.9551199995912611E-2</v>
      </c>
      <c r="I840" s="47">
        <f>G840</f>
        <v>3.9551199995912611E-2</v>
      </c>
      <c r="O840" s="47">
        <f t="shared" ca="1" si="137"/>
        <v>6.9820865432381848E-2</v>
      </c>
      <c r="P840" s="47">
        <f t="shared" si="138"/>
        <v>0</v>
      </c>
      <c r="Q840" s="81">
        <f t="shared" si="129"/>
        <v>39281.951999999997</v>
      </c>
      <c r="R840" s="81"/>
      <c r="S840" s="47">
        <f t="shared" si="136"/>
        <v>3.9551199995912611E-2</v>
      </c>
      <c r="T840" s="82"/>
      <c r="U840" s="89"/>
    </row>
    <row r="841" spans="1:21" ht="12.95" customHeight="1" x14ac:dyDescent="0.2">
      <c r="A841" s="9" t="s">
        <v>1549</v>
      </c>
      <c r="B841" s="15" t="s">
        <v>1475</v>
      </c>
      <c r="C841" s="9">
        <v>54300.45291</v>
      </c>
      <c r="D841" s="9">
        <v>4.0000000000000001E-3</v>
      </c>
      <c r="E841" s="88">
        <f t="shared" si="128"/>
        <v>18376.073449127547</v>
      </c>
      <c r="F841" s="47">
        <f t="shared" si="132"/>
        <v>18376</v>
      </c>
      <c r="G841" s="47">
        <f t="shared" si="135"/>
        <v>4.046119999838993E-2</v>
      </c>
      <c r="K841" s="47">
        <f>+G841</f>
        <v>4.046119999838993E-2</v>
      </c>
      <c r="O841" s="47">
        <f t="shared" ca="1" si="137"/>
        <v>6.9820865432381848E-2</v>
      </c>
      <c r="P841" s="47">
        <f t="shared" si="138"/>
        <v>0</v>
      </c>
      <c r="Q841" s="81">
        <f t="shared" si="129"/>
        <v>39281.95291</v>
      </c>
      <c r="R841" s="81"/>
      <c r="S841" s="47">
        <f>MAX(G841:M841)</f>
        <v>4.046119999838993E-2</v>
      </c>
      <c r="T841" s="82"/>
      <c r="U841" s="89"/>
    </row>
    <row r="842" spans="1:21" ht="12.95" customHeight="1" x14ac:dyDescent="0.2">
      <c r="A842" s="85" t="s">
        <v>1127</v>
      </c>
      <c r="B842" s="86" t="s">
        <v>1475</v>
      </c>
      <c r="C842" s="87">
        <v>54300.453999999998</v>
      </c>
      <c r="D842" s="87" t="s">
        <v>1546</v>
      </c>
      <c r="E842" s="88">
        <f t="shared" si="128"/>
        <v>18376.075427802149</v>
      </c>
      <c r="F842" s="47">
        <f t="shared" si="132"/>
        <v>18376</v>
      </c>
      <c r="G842" s="47">
        <f t="shared" si="135"/>
        <v>4.1551199996320065E-2</v>
      </c>
      <c r="I842" s="47">
        <f>G842</f>
        <v>4.1551199996320065E-2</v>
      </c>
      <c r="O842" s="47">
        <f t="shared" ca="1" si="137"/>
        <v>6.9820865432381848E-2</v>
      </c>
      <c r="P842" s="47">
        <f t="shared" si="138"/>
        <v>0</v>
      </c>
      <c r="Q842" s="81">
        <f t="shared" si="129"/>
        <v>39281.953999999998</v>
      </c>
      <c r="R842" s="81"/>
      <c r="S842" s="47">
        <f>MAX(G842:N842)</f>
        <v>4.1551199996320065E-2</v>
      </c>
      <c r="T842" s="82"/>
      <c r="U842" s="89"/>
    </row>
    <row r="843" spans="1:21" ht="12.95" customHeight="1" x14ac:dyDescent="0.2">
      <c r="A843" s="9" t="s">
        <v>1549</v>
      </c>
      <c r="B843" s="15" t="s">
        <v>1475</v>
      </c>
      <c r="C843" s="9">
        <v>54300.454310000001</v>
      </c>
      <c r="D843" s="9">
        <v>5.0000000000000001E-3</v>
      </c>
      <c r="E843" s="88">
        <f t="shared" si="128"/>
        <v>18376.075990544476</v>
      </c>
      <c r="F843" s="47">
        <f t="shared" si="132"/>
        <v>18376</v>
      </c>
      <c r="G843" s="47">
        <f t="shared" si="135"/>
        <v>4.1861199999402743E-2</v>
      </c>
      <c r="K843" s="47">
        <f>+G843</f>
        <v>4.1861199999402743E-2</v>
      </c>
      <c r="O843" s="47">
        <f t="shared" ca="1" si="137"/>
        <v>6.9820865432381848E-2</v>
      </c>
      <c r="P843" s="47">
        <f t="shared" si="138"/>
        <v>0</v>
      </c>
      <c r="Q843" s="81">
        <f t="shared" si="129"/>
        <v>39281.954310000001</v>
      </c>
      <c r="R843" s="81"/>
      <c r="S843" s="47">
        <f>MAX(G843:M843)</f>
        <v>4.1861199999402743E-2</v>
      </c>
      <c r="T843" s="82"/>
      <c r="U843" s="89"/>
    </row>
    <row r="844" spans="1:21" ht="12.95" customHeight="1" x14ac:dyDescent="0.2">
      <c r="A844" s="85" t="s">
        <v>1127</v>
      </c>
      <c r="B844" s="86" t="s">
        <v>1475</v>
      </c>
      <c r="C844" s="87">
        <v>54300.455000000002</v>
      </c>
      <c r="D844" s="87" t="s">
        <v>1546</v>
      </c>
      <c r="E844" s="88">
        <f t="shared" si="128"/>
        <v>18376.077243099964</v>
      </c>
      <c r="F844" s="47">
        <f t="shared" si="132"/>
        <v>18376</v>
      </c>
      <c r="G844" s="47">
        <f t="shared" si="135"/>
        <v>4.2551200000161771E-2</v>
      </c>
      <c r="I844" s="47">
        <f>G844</f>
        <v>4.2551200000161771E-2</v>
      </c>
      <c r="O844" s="47">
        <f t="shared" ca="1" si="137"/>
        <v>6.9820865432381848E-2</v>
      </c>
      <c r="P844" s="47">
        <f t="shared" si="138"/>
        <v>0</v>
      </c>
      <c r="Q844" s="81">
        <f t="shared" si="129"/>
        <v>39281.955000000002</v>
      </c>
      <c r="R844" s="81"/>
      <c r="S844" s="47">
        <f>MAX(G844:N844)</f>
        <v>4.2551200000161771E-2</v>
      </c>
      <c r="T844" s="82"/>
      <c r="U844" s="89"/>
    </row>
    <row r="845" spans="1:21" ht="12.95" customHeight="1" x14ac:dyDescent="0.2">
      <c r="A845" s="9" t="s">
        <v>1549</v>
      </c>
      <c r="B845" s="15" t="s">
        <v>1475</v>
      </c>
      <c r="C845" s="9">
        <v>54300.455009999998</v>
      </c>
      <c r="D845" s="9">
        <v>4.0000000000000001E-3</v>
      </c>
      <c r="E845" s="88">
        <f t="shared" si="128"/>
        <v>18376.077261252933</v>
      </c>
      <c r="F845" s="47">
        <f t="shared" si="132"/>
        <v>18376</v>
      </c>
      <c r="G845" s="47">
        <f t="shared" si="135"/>
        <v>4.2561199996271171E-2</v>
      </c>
      <c r="K845" s="47">
        <f>+G845</f>
        <v>4.2561199996271171E-2</v>
      </c>
      <c r="O845" s="47">
        <f t="shared" ca="1" si="137"/>
        <v>6.9820865432381848E-2</v>
      </c>
      <c r="P845" s="47">
        <f t="shared" si="138"/>
        <v>0</v>
      </c>
      <c r="Q845" s="81">
        <f t="shared" si="129"/>
        <v>39281.955009999998</v>
      </c>
      <c r="R845" s="81"/>
      <c r="S845" s="47">
        <f>MAX(G845:M845)</f>
        <v>4.2561199996271171E-2</v>
      </c>
      <c r="T845" s="82"/>
      <c r="U845" s="89"/>
    </row>
    <row r="846" spans="1:21" ht="12.95" customHeight="1" x14ac:dyDescent="0.2">
      <c r="A846" s="85" t="s">
        <v>1127</v>
      </c>
      <c r="B846" s="86" t="s">
        <v>1475</v>
      </c>
      <c r="C846" s="87">
        <v>54300.466</v>
      </c>
      <c r="D846" s="87" t="s">
        <v>1546</v>
      </c>
      <c r="E846" s="88">
        <f t="shared" si="128"/>
        <v>18376.097211375814</v>
      </c>
      <c r="F846" s="47">
        <f t="shared" si="132"/>
        <v>18376</v>
      </c>
      <c r="G846" s="47">
        <f t="shared" si="135"/>
        <v>5.3551199998764787E-2</v>
      </c>
      <c r="I846" s="47">
        <f>G846</f>
        <v>5.3551199998764787E-2</v>
      </c>
      <c r="O846" s="47">
        <f t="shared" ca="1" si="137"/>
        <v>6.9820865432381848E-2</v>
      </c>
      <c r="P846" s="47">
        <f t="shared" si="138"/>
        <v>0</v>
      </c>
      <c r="Q846" s="81">
        <f t="shared" si="129"/>
        <v>39281.966</v>
      </c>
      <c r="R846" s="81"/>
      <c r="S846" s="47">
        <f>MAX(G846:N846)</f>
        <v>5.3551199998764787E-2</v>
      </c>
      <c r="T846" s="82"/>
      <c r="U846" s="89"/>
    </row>
    <row r="847" spans="1:21" ht="12.95" customHeight="1" x14ac:dyDescent="0.2">
      <c r="A847" s="9" t="s">
        <v>1549</v>
      </c>
      <c r="B847" s="15" t="s">
        <v>1475</v>
      </c>
      <c r="C847" s="9">
        <v>54300.466110000001</v>
      </c>
      <c r="D847" s="9">
        <v>2E-3</v>
      </c>
      <c r="E847" s="88">
        <f t="shared" si="128"/>
        <v>18376.097411058574</v>
      </c>
      <c r="F847" s="47">
        <f t="shared" si="132"/>
        <v>18376</v>
      </c>
      <c r="K847" s="91">
        <v>5.3661199999623932E-2</v>
      </c>
      <c r="O847" s="47">
        <f t="shared" ca="1" si="137"/>
        <v>6.9820865432381848E-2</v>
      </c>
      <c r="P847" s="47">
        <f t="shared" si="138"/>
        <v>0</v>
      </c>
      <c r="Q847" s="81">
        <f t="shared" si="129"/>
        <v>39281.966110000001</v>
      </c>
      <c r="R847" s="81"/>
      <c r="S847" s="47">
        <f>MAX(G847:M847)</f>
        <v>5.3661199999623932E-2</v>
      </c>
      <c r="T847" s="82"/>
      <c r="U847" s="89"/>
    </row>
    <row r="848" spans="1:21" ht="12.95" customHeight="1" x14ac:dyDescent="0.2">
      <c r="A848" s="9" t="s">
        <v>1549</v>
      </c>
      <c r="B848" s="15" t="s">
        <v>1475</v>
      </c>
      <c r="C848" s="9">
        <v>54523.562120000002</v>
      </c>
      <c r="D848" s="9">
        <v>1E-4</v>
      </c>
      <c r="E848" s="88">
        <f t="shared" si="128"/>
        <v>18781.083108327173</v>
      </c>
      <c r="F848" s="47">
        <f t="shared" si="132"/>
        <v>18781</v>
      </c>
      <c r="G848" s="47">
        <f t="shared" ref="G848:G879" si="139">C848-(C$7+F848*C$8)</f>
        <v>4.5782200002577156E-2</v>
      </c>
      <c r="K848" s="47">
        <f>+G848</f>
        <v>4.5782200002577156E-2</v>
      </c>
      <c r="O848" s="47">
        <f t="shared" ca="1" si="137"/>
        <v>6.9729485817801043E-2</v>
      </c>
      <c r="P848" s="47">
        <f t="shared" si="138"/>
        <v>0</v>
      </c>
      <c r="Q848" s="81">
        <f t="shared" si="129"/>
        <v>39505.062120000002</v>
      </c>
      <c r="R848" s="81"/>
      <c r="S848" s="47">
        <f>MAX(G848:M848)</f>
        <v>4.5782200002577156E-2</v>
      </c>
      <c r="T848" s="82"/>
      <c r="U848" s="89"/>
    </row>
    <row r="849" spans="1:21" ht="12.95" customHeight="1" x14ac:dyDescent="0.2">
      <c r="A849" s="85" t="s">
        <v>1241</v>
      </c>
      <c r="B849" s="86" t="s">
        <v>1476</v>
      </c>
      <c r="C849" s="87">
        <v>54593.246299999999</v>
      </c>
      <c r="D849" s="87" t="s">
        <v>1546</v>
      </c>
      <c r="E849" s="88">
        <f t="shared" si="128"/>
        <v>18907.58064732793</v>
      </c>
      <c r="F849" s="47">
        <f t="shared" si="132"/>
        <v>18907.5</v>
      </c>
      <c r="G849" s="47">
        <f t="shared" si="139"/>
        <v>4.4426499996916391E-2</v>
      </c>
      <c r="K849" s="47">
        <f>+G849</f>
        <v>4.4426499996916391E-2</v>
      </c>
      <c r="O849" s="47">
        <f t="shared" ca="1" si="137"/>
        <v>6.9700943790036912E-2</v>
      </c>
      <c r="P849" s="47">
        <f t="shared" si="138"/>
        <v>0</v>
      </c>
      <c r="Q849" s="81">
        <f t="shared" si="129"/>
        <v>39574.746299999999</v>
      </c>
      <c r="R849" s="81"/>
      <c r="S849" s="47">
        <f t="shared" ref="S849:S858" si="140">MAX(G849:N849)</f>
        <v>4.4426499996916391E-2</v>
      </c>
      <c r="T849" s="82"/>
      <c r="U849" s="89"/>
    </row>
    <row r="850" spans="1:21" ht="12.95" customHeight="1" x14ac:dyDescent="0.2">
      <c r="A850" s="9" t="s">
        <v>1542</v>
      </c>
      <c r="B850" s="15" t="s">
        <v>1476</v>
      </c>
      <c r="C850" s="9">
        <v>54601.512900000002</v>
      </c>
      <c r="D850" s="9">
        <v>5.0000000000000001E-4</v>
      </c>
      <c r="E850" s="88">
        <f t="shared" si="128"/>
        <v>18922.58698816317</v>
      </c>
      <c r="F850" s="47">
        <f t="shared" si="132"/>
        <v>18922.5</v>
      </c>
      <c r="G850" s="47">
        <f t="shared" si="139"/>
        <v>4.7919500000716653E-2</v>
      </c>
      <c r="J850" s="47">
        <f>+G850</f>
        <v>4.7919500000716653E-2</v>
      </c>
      <c r="O850" s="47">
        <f t="shared" ca="1" si="137"/>
        <v>6.9697559359867253E-2</v>
      </c>
      <c r="P850" s="47">
        <f t="shared" si="138"/>
        <v>0</v>
      </c>
      <c r="Q850" s="81">
        <f t="shared" si="129"/>
        <v>39583.012900000002</v>
      </c>
      <c r="R850" s="81"/>
      <c r="S850" s="47">
        <f t="shared" si="140"/>
        <v>4.7919500000716653E-2</v>
      </c>
      <c r="T850" s="82"/>
      <c r="U850" s="89"/>
    </row>
    <row r="851" spans="1:21" ht="12.95" customHeight="1" x14ac:dyDescent="0.2">
      <c r="A851" s="8" t="s">
        <v>1570</v>
      </c>
      <c r="B851" s="15" t="s">
        <v>1475</v>
      </c>
      <c r="C851" s="9">
        <v>54606.744299999998</v>
      </c>
      <c r="D851" s="9">
        <v>1E-4</v>
      </c>
      <c r="E851" s="88">
        <f t="shared" si="128"/>
        <v>18932.083537100505</v>
      </c>
      <c r="F851" s="47">
        <f t="shared" si="132"/>
        <v>18932</v>
      </c>
      <c r="G851" s="47">
        <f t="shared" si="139"/>
        <v>4.6018399996683002E-2</v>
      </c>
      <c r="K851" s="47">
        <f>+G851</f>
        <v>4.6018399996683002E-2</v>
      </c>
      <c r="O851" s="47">
        <f t="shared" ca="1" si="137"/>
        <v>6.9695415887426476E-2</v>
      </c>
      <c r="P851" s="47">
        <f t="shared" si="138"/>
        <v>0</v>
      </c>
      <c r="Q851" s="81">
        <f t="shared" si="129"/>
        <v>39588.244299999998</v>
      </c>
      <c r="R851" s="81"/>
      <c r="S851" s="47">
        <f t="shared" si="140"/>
        <v>4.6018399996683002E-2</v>
      </c>
      <c r="T851" s="82"/>
      <c r="U851" s="89"/>
    </row>
    <row r="852" spans="1:21" ht="12.95" customHeight="1" x14ac:dyDescent="0.2">
      <c r="A852" s="9" t="s">
        <v>1559</v>
      </c>
      <c r="B852" s="15" t="s">
        <v>1475</v>
      </c>
      <c r="C852" s="9">
        <v>54641.449099999998</v>
      </c>
      <c r="D852" s="9">
        <v>2.9999999999999997E-4</v>
      </c>
      <c r="E852" s="88">
        <f t="shared" si="128"/>
        <v>18995.083084365233</v>
      </c>
      <c r="F852" s="47">
        <f t="shared" si="132"/>
        <v>18995</v>
      </c>
      <c r="G852" s="47">
        <f t="shared" si="139"/>
        <v>4.5768999996653292E-2</v>
      </c>
      <c r="K852" s="47">
        <f>+G852</f>
        <v>4.5768999996653292E-2</v>
      </c>
      <c r="O852" s="47">
        <f t="shared" ca="1" si="137"/>
        <v>6.9681201280713909E-2</v>
      </c>
      <c r="P852" s="47">
        <f t="shared" si="138"/>
        <v>0</v>
      </c>
      <c r="Q852" s="81">
        <f t="shared" si="129"/>
        <v>39622.949099999998</v>
      </c>
      <c r="R852" s="81"/>
      <c r="S852" s="47">
        <f t="shared" si="140"/>
        <v>4.5768999996653292E-2</v>
      </c>
      <c r="T852" s="82"/>
      <c r="U852" s="89"/>
    </row>
    <row r="853" spans="1:21" ht="12.95" customHeight="1" x14ac:dyDescent="0.2">
      <c r="A853" s="8" t="s">
        <v>1570</v>
      </c>
      <c r="B853" s="15" t="s">
        <v>1475</v>
      </c>
      <c r="C853" s="9">
        <v>54660.7287</v>
      </c>
      <c r="D853" s="9">
        <v>2.0000000000000001E-4</v>
      </c>
      <c r="E853" s="88">
        <f t="shared" ref="E853:E915" si="141">(C853-C$7)/C$8</f>
        <v>19030.081299927493</v>
      </c>
      <c r="F853" s="47">
        <f t="shared" si="132"/>
        <v>19030</v>
      </c>
      <c r="G853" s="47">
        <f t="shared" si="139"/>
        <v>4.4785999998566695E-2</v>
      </c>
      <c r="K853" s="47">
        <f>+G853</f>
        <v>4.4785999998566695E-2</v>
      </c>
      <c r="O853" s="47">
        <f t="shared" ca="1" si="137"/>
        <v>6.9673304276984704E-2</v>
      </c>
      <c r="P853" s="47">
        <f t="shared" si="138"/>
        <v>0</v>
      </c>
      <c r="Q853" s="81">
        <f t="shared" ref="Q853:Q915" si="142">C853-15018.5</f>
        <v>39642.2287</v>
      </c>
      <c r="R853" s="81"/>
      <c r="S853" s="47">
        <f t="shared" si="140"/>
        <v>4.4785999998566695E-2</v>
      </c>
      <c r="T853" s="82"/>
      <c r="U853" s="89"/>
    </row>
    <row r="854" spans="1:21" ht="12.95" customHeight="1" x14ac:dyDescent="0.2">
      <c r="A854" s="8" t="s">
        <v>1570</v>
      </c>
      <c r="B854" s="15" t="s">
        <v>1475</v>
      </c>
      <c r="C854" s="9">
        <v>54709.758099999999</v>
      </c>
      <c r="D854" s="9">
        <v>2.0000000000000001E-4</v>
      </c>
      <c r="E854" s="88">
        <f t="shared" si="141"/>
        <v>19119.084262130451</v>
      </c>
      <c r="F854" s="47">
        <f t="shared" si="132"/>
        <v>19119</v>
      </c>
      <c r="G854" s="47">
        <f t="shared" si="139"/>
        <v>4.6417799996561371E-2</v>
      </c>
      <c r="K854" s="47">
        <f>+G854</f>
        <v>4.6417799996561371E-2</v>
      </c>
      <c r="O854" s="47">
        <f t="shared" ca="1" si="137"/>
        <v>6.9653223324644714E-2</v>
      </c>
      <c r="P854" s="47">
        <f t="shared" si="138"/>
        <v>0</v>
      </c>
      <c r="Q854" s="81">
        <f t="shared" si="142"/>
        <v>39691.258099999999</v>
      </c>
      <c r="R854" s="81"/>
      <c r="S854" s="47">
        <f t="shared" si="140"/>
        <v>4.6417799996561371E-2</v>
      </c>
      <c r="T854" s="82"/>
      <c r="U854" s="89"/>
    </row>
    <row r="855" spans="1:21" ht="12.95" customHeight="1" x14ac:dyDescent="0.2">
      <c r="A855" s="8" t="s">
        <v>1571</v>
      </c>
      <c r="B855" s="15" t="s">
        <v>1475</v>
      </c>
      <c r="C855" s="9">
        <v>54799.551099999997</v>
      </c>
      <c r="D855" s="9">
        <v>1E-4</v>
      </c>
      <c r="E855" s="88">
        <f t="shared" si="141"/>
        <v>19282.085297939375</v>
      </c>
      <c r="F855" s="47">
        <f t="shared" si="132"/>
        <v>19282</v>
      </c>
      <c r="G855" s="47">
        <f t="shared" si="139"/>
        <v>4.6988399997644592E-2</v>
      </c>
      <c r="K855" s="47">
        <f>+G855</f>
        <v>4.6988399997644592E-2</v>
      </c>
      <c r="O855" s="47">
        <f t="shared" ca="1" si="137"/>
        <v>6.961644585013442E-2</v>
      </c>
      <c r="P855" s="47">
        <f t="shared" si="138"/>
        <v>0</v>
      </c>
      <c r="Q855" s="81">
        <f t="shared" si="142"/>
        <v>39781.051099999997</v>
      </c>
      <c r="R855" s="81"/>
      <c r="S855" s="47">
        <f t="shared" si="140"/>
        <v>4.6988399997644592E-2</v>
      </c>
      <c r="T855" s="82"/>
      <c r="U855" s="89"/>
    </row>
    <row r="856" spans="1:21" ht="12.95" customHeight="1" x14ac:dyDescent="0.2">
      <c r="A856" s="9" t="s">
        <v>1565</v>
      </c>
      <c r="B856" s="15" t="s">
        <v>1476</v>
      </c>
      <c r="C856" s="9">
        <v>54936.444000000003</v>
      </c>
      <c r="D856" s="9">
        <v>3.0999999999999999E-3</v>
      </c>
      <c r="E856" s="88">
        <f t="shared" si="141"/>
        <v>19530.586678836426</v>
      </c>
      <c r="F856" s="47">
        <f t="shared" si="132"/>
        <v>19530.5</v>
      </c>
      <c r="G856" s="47">
        <f t="shared" si="139"/>
        <v>4.7749100005603395E-2</v>
      </c>
      <c r="I856" s="47">
        <f>G856</f>
        <v>4.7749100005603395E-2</v>
      </c>
      <c r="O856" s="47">
        <f t="shared" ca="1" si="137"/>
        <v>6.9560377123657063E-2</v>
      </c>
      <c r="P856" s="47">
        <f t="shared" si="138"/>
        <v>0</v>
      </c>
      <c r="Q856" s="81">
        <f t="shared" si="142"/>
        <v>39917.944000000003</v>
      </c>
      <c r="R856" s="81"/>
      <c r="S856" s="47">
        <f t="shared" si="140"/>
        <v>4.7749100005603395E-2</v>
      </c>
      <c r="T856" s="82"/>
      <c r="U856" s="89"/>
    </row>
    <row r="857" spans="1:21" ht="12.95" customHeight="1" x14ac:dyDescent="0.2">
      <c r="A857" s="30" t="s">
        <v>1543</v>
      </c>
      <c r="B857" s="31" t="s">
        <v>1475</v>
      </c>
      <c r="C857" s="30">
        <v>54966.464399999997</v>
      </c>
      <c r="D857" s="30">
        <v>1E-4</v>
      </c>
      <c r="E857" s="88">
        <f t="shared" si="141"/>
        <v>19585.082645063161</v>
      </c>
      <c r="F857" s="47">
        <f t="shared" si="132"/>
        <v>19585</v>
      </c>
      <c r="G857" s="47">
        <f t="shared" si="139"/>
        <v>4.5526999994763173E-2</v>
      </c>
      <c r="K857" s="47">
        <f>+G857</f>
        <v>4.5526999994763173E-2</v>
      </c>
      <c r="O857" s="47">
        <f t="shared" ca="1" si="137"/>
        <v>6.9548080360707296E-2</v>
      </c>
      <c r="P857" s="47">
        <f t="shared" si="138"/>
        <v>0</v>
      </c>
      <c r="Q857" s="81">
        <f t="shared" si="142"/>
        <v>39947.964399999997</v>
      </c>
      <c r="R857" s="81"/>
      <c r="S857" s="47">
        <f t="shared" si="140"/>
        <v>4.5526999994763173E-2</v>
      </c>
      <c r="T857" s="82"/>
      <c r="U857" s="89"/>
    </row>
    <row r="858" spans="1:21" ht="12.95" customHeight="1" x14ac:dyDescent="0.2">
      <c r="A858" s="85" t="s">
        <v>1273</v>
      </c>
      <c r="B858" s="86" t="s">
        <v>1475</v>
      </c>
      <c r="C858" s="87">
        <v>54972.526700000002</v>
      </c>
      <c r="D858" s="87" t="s">
        <v>1546</v>
      </c>
      <c r="E858" s="88">
        <f t="shared" si="141"/>
        <v>19596.087524946732</v>
      </c>
      <c r="F858" s="47">
        <f t="shared" si="132"/>
        <v>19596</v>
      </c>
      <c r="G858" s="47">
        <f t="shared" si="139"/>
        <v>4.8215200004051439E-2</v>
      </c>
      <c r="K858" s="47">
        <f>+G858</f>
        <v>4.8215200004051439E-2</v>
      </c>
      <c r="O858" s="47">
        <f t="shared" ca="1" si="137"/>
        <v>6.9545598445249546E-2</v>
      </c>
      <c r="P858" s="47">
        <f t="shared" si="138"/>
        <v>0</v>
      </c>
      <c r="Q858" s="81">
        <f t="shared" si="142"/>
        <v>39954.026700000002</v>
      </c>
      <c r="R858" s="81"/>
      <c r="S858" s="47">
        <f t="shared" si="140"/>
        <v>4.8215200004051439E-2</v>
      </c>
      <c r="T858" s="82"/>
      <c r="U858" s="89"/>
    </row>
    <row r="859" spans="1:21" ht="12.95" customHeight="1" x14ac:dyDescent="0.2">
      <c r="A859" s="8" t="s">
        <v>1568</v>
      </c>
      <c r="B859" s="15" t="s">
        <v>1475</v>
      </c>
      <c r="C859" s="9">
        <v>55045.792999999998</v>
      </c>
      <c r="D859" s="9">
        <v>2.0000000000000001E-4</v>
      </c>
      <c r="E859" s="88">
        <f t="shared" si="141"/>
        <v>19729.087678520918</v>
      </c>
      <c r="F859" s="47">
        <f t="shared" si="132"/>
        <v>19729</v>
      </c>
      <c r="G859" s="47">
        <f t="shared" si="139"/>
        <v>4.8299800000677351E-2</v>
      </c>
      <c r="K859" s="47">
        <f>+G859</f>
        <v>4.8299800000677351E-2</v>
      </c>
      <c r="O859" s="47">
        <f t="shared" ca="1" si="137"/>
        <v>6.951558983107857E-2</v>
      </c>
      <c r="P859" s="47">
        <f t="shared" si="138"/>
        <v>0</v>
      </c>
      <c r="Q859" s="81">
        <f t="shared" si="142"/>
        <v>40027.292999999998</v>
      </c>
      <c r="R859" s="81"/>
      <c r="S859" s="47">
        <f>MAX(G859:M859)</f>
        <v>4.8299800000677351E-2</v>
      </c>
      <c r="T859" s="82"/>
      <c r="U859" s="89"/>
    </row>
    <row r="860" spans="1:21" ht="12.95" customHeight="1" x14ac:dyDescent="0.2">
      <c r="A860" s="104" t="s">
        <v>1572</v>
      </c>
      <c r="B860" s="33" t="s">
        <v>1475</v>
      </c>
      <c r="C860" s="32">
        <v>55092.616800000003</v>
      </c>
      <c r="D860" s="32">
        <v>2.0000000000000001E-4</v>
      </c>
      <c r="E860" s="88">
        <f t="shared" si="141"/>
        <v>19814.086819885066</v>
      </c>
      <c r="F860" s="47">
        <f t="shared" si="132"/>
        <v>19814</v>
      </c>
      <c r="G860" s="47">
        <f t="shared" si="139"/>
        <v>4.7826800000621006E-2</v>
      </c>
      <c r="K860" s="47">
        <f>+G860</f>
        <v>4.7826800000621006E-2</v>
      </c>
      <c r="O860" s="47">
        <f t="shared" ca="1" si="137"/>
        <v>6.9496411393450502E-2</v>
      </c>
      <c r="P860" s="47">
        <f t="shared" si="138"/>
        <v>0</v>
      </c>
      <c r="Q860" s="81">
        <f t="shared" si="142"/>
        <v>40074.116800000003</v>
      </c>
      <c r="R860" s="81"/>
      <c r="S860" s="47">
        <f t="shared" ref="S860:S891" si="143">MAX(G860:N860)</f>
        <v>4.7826800000621006E-2</v>
      </c>
      <c r="T860" s="82"/>
      <c r="U860" s="89"/>
    </row>
    <row r="861" spans="1:21" ht="12.95" customHeight="1" x14ac:dyDescent="0.2">
      <c r="A861" s="104" t="s">
        <v>1569</v>
      </c>
      <c r="B861" s="33" t="s">
        <v>1475</v>
      </c>
      <c r="C861" s="32">
        <v>55298.646399999998</v>
      </c>
      <c r="D861" s="32">
        <v>2.0000000000000001E-4</v>
      </c>
      <c r="E861" s="88">
        <f t="shared" si="141"/>
        <v>20188.091900540552</v>
      </c>
      <c r="F861" s="47">
        <f t="shared" si="132"/>
        <v>20188</v>
      </c>
      <c r="G861" s="47">
        <f t="shared" si="139"/>
        <v>5.062559999350924E-2</v>
      </c>
      <c r="K861" s="47">
        <f>+G861</f>
        <v>5.062559999350924E-2</v>
      </c>
      <c r="O861" s="47">
        <f t="shared" ca="1" si="137"/>
        <v>6.9412026267886992E-2</v>
      </c>
      <c r="P861" s="47">
        <f t="shared" si="138"/>
        <v>0</v>
      </c>
      <c r="Q861" s="81">
        <f t="shared" si="142"/>
        <v>40280.146399999998</v>
      </c>
      <c r="R861" s="81"/>
      <c r="S861" s="47">
        <f t="shared" si="143"/>
        <v>5.062559999350924E-2</v>
      </c>
      <c r="T861" s="82"/>
      <c r="U861" s="89"/>
    </row>
    <row r="862" spans="1:21" ht="12.95" customHeight="1" x14ac:dyDescent="0.2">
      <c r="A862" s="32" t="s">
        <v>1566</v>
      </c>
      <c r="B862" s="33" t="s">
        <v>1476</v>
      </c>
      <c r="C862" s="32">
        <v>55353.460299999999</v>
      </c>
      <c r="D862" s="32">
        <v>9.7999999999999997E-3</v>
      </c>
      <c r="E862" s="88">
        <f t="shared" si="141"/>
        <v>20287.595452896829</v>
      </c>
      <c r="F862" s="47">
        <f t="shared" si="132"/>
        <v>20287.5</v>
      </c>
      <c r="G862" s="47">
        <f t="shared" si="139"/>
        <v>5.258250000042608E-2</v>
      </c>
      <c r="J862" s="47">
        <f>+G862</f>
        <v>5.258250000042608E-2</v>
      </c>
      <c r="O862" s="47">
        <f t="shared" ca="1" si="137"/>
        <v>6.9389576214428261E-2</v>
      </c>
      <c r="P862" s="47">
        <f t="shared" si="138"/>
        <v>0</v>
      </c>
      <c r="Q862" s="81">
        <f t="shared" si="142"/>
        <v>40334.960299999999</v>
      </c>
      <c r="R862" s="81"/>
      <c r="S862" s="47">
        <f t="shared" si="143"/>
        <v>5.258250000042608E-2</v>
      </c>
      <c r="T862" s="82"/>
      <c r="U862" s="89"/>
    </row>
    <row r="863" spans="1:21" ht="12.95" customHeight="1" x14ac:dyDescent="0.2">
      <c r="A863" s="104" t="s">
        <v>1578</v>
      </c>
      <c r="B863" s="104"/>
      <c r="C863" s="32">
        <v>55380.453099999999</v>
      </c>
      <c r="D863" s="32">
        <v>3.3E-3</v>
      </c>
      <c r="E863" s="88">
        <f t="shared" si="141"/>
        <v>20336.595423489005</v>
      </c>
      <c r="F863" s="47">
        <f t="shared" si="132"/>
        <v>20336.5</v>
      </c>
      <c r="G863" s="47">
        <f t="shared" si="139"/>
        <v>5.2566300000762567E-2</v>
      </c>
      <c r="J863" s="47">
        <f>+G863</f>
        <v>5.2566300000762567E-2</v>
      </c>
      <c r="O863" s="47">
        <f t="shared" ca="1" si="137"/>
        <v>6.9378520409207362E-2</v>
      </c>
      <c r="P863" s="47">
        <f t="shared" si="138"/>
        <v>0</v>
      </c>
      <c r="Q863" s="81">
        <f t="shared" si="142"/>
        <v>40361.953099999999</v>
      </c>
      <c r="R863" s="81"/>
      <c r="S863" s="47">
        <f t="shared" si="143"/>
        <v>5.2566300000762567E-2</v>
      </c>
      <c r="T863" s="82"/>
      <c r="U863" s="89"/>
    </row>
    <row r="864" spans="1:21" ht="12.95" customHeight="1" x14ac:dyDescent="0.2">
      <c r="A864" s="32" t="s">
        <v>1567</v>
      </c>
      <c r="B864" s="33" t="s">
        <v>1476</v>
      </c>
      <c r="C864" s="32">
        <v>55689.493799999997</v>
      </c>
      <c r="D864" s="32">
        <v>6.3E-3</v>
      </c>
      <c r="E864" s="88">
        <f t="shared" si="141"/>
        <v>20897.596327870368</v>
      </c>
      <c r="F864" s="47">
        <f t="shared" si="132"/>
        <v>20897.5</v>
      </c>
      <c r="G864" s="47">
        <f t="shared" si="139"/>
        <v>5.3064499996253289E-2</v>
      </c>
      <c r="J864" s="47">
        <f>+G864</f>
        <v>5.3064499996253289E-2</v>
      </c>
      <c r="O864" s="47">
        <f t="shared" ca="1" si="137"/>
        <v>6.9251942720862103E-2</v>
      </c>
      <c r="P864" s="47">
        <f t="shared" si="138"/>
        <v>0</v>
      </c>
      <c r="Q864" s="81">
        <f t="shared" si="142"/>
        <v>40670.993799999997</v>
      </c>
      <c r="R864" s="81"/>
      <c r="S864" s="47">
        <f t="shared" si="143"/>
        <v>5.3064499996253289E-2</v>
      </c>
      <c r="T864" s="82"/>
      <c r="U864" s="89"/>
    </row>
    <row r="865" spans="1:21" ht="12.95" customHeight="1" x14ac:dyDescent="0.2">
      <c r="A865" s="104" t="s">
        <v>1573</v>
      </c>
      <c r="B865" s="33" t="s">
        <v>1475</v>
      </c>
      <c r="C865" s="32">
        <v>56407.562059999997</v>
      </c>
      <c r="D865" s="32">
        <v>1E-4</v>
      </c>
      <c r="E865" s="88">
        <f t="shared" si="141"/>
        <v>22201.104064125022</v>
      </c>
      <c r="F865" s="47">
        <f t="shared" si="132"/>
        <v>22201</v>
      </c>
      <c r="G865" s="47">
        <f t="shared" si="139"/>
        <v>5.7326199996168725E-2</v>
      </c>
      <c r="K865" s="47">
        <f>+G865</f>
        <v>5.7326199996168725E-2</v>
      </c>
      <c r="O865" s="47">
        <f t="shared" ca="1" si="137"/>
        <v>6.8957835739118706E-2</v>
      </c>
      <c r="P865" s="47">
        <f t="shared" si="138"/>
        <v>0</v>
      </c>
      <c r="Q865" s="81">
        <f t="shared" si="142"/>
        <v>41389.062059999997</v>
      </c>
      <c r="R865" s="81"/>
      <c r="S865" s="47">
        <f t="shared" si="143"/>
        <v>5.7326199996168725E-2</v>
      </c>
      <c r="T865" s="82"/>
      <c r="U865" s="89"/>
    </row>
    <row r="866" spans="1:21" ht="12.95" customHeight="1" x14ac:dyDescent="0.2">
      <c r="A866" s="32" t="s">
        <v>1580</v>
      </c>
      <c r="B866" s="33"/>
      <c r="C866" s="32">
        <v>56407.562680000003</v>
      </c>
      <c r="D866" s="32">
        <v>1.2999999999999999E-4</v>
      </c>
      <c r="E866" s="88">
        <f t="shared" si="141"/>
        <v>22201.105189609672</v>
      </c>
      <c r="F866" s="47">
        <f t="shared" si="132"/>
        <v>22201</v>
      </c>
      <c r="G866" s="47">
        <f t="shared" si="139"/>
        <v>5.7946200002334081E-2</v>
      </c>
      <c r="K866" s="47">
        <f>+G866</f>
        <v>5.7946200002334081E-2</v>
      </c>
      <c r="O866" s="47">
        <f t="shared" ca="1" si="137"/>
        <v>6.8957835739118706E-2</v>
      </c>
      <c r="P866" s="47">
        <f t="shared" si="138"/>
        <v>0</v>
      </c>
      <c r="Q866" s="81">
        <f t="shared" si="142"/>
        <v>41389.062680000003</v>
      </c>
      <c r="R866" s="81"/>
      <c r="S866" s="47">
        <f t="shared" si="143"/>
        <v>5.7946200002334081E-2</v>
      </c>
      <c r="T866" s="82"/>
      <c r="U866" s="89"/>
    </row>
    <row r="867" spans="1:21" ht="12.95" customHeight="1" x14ac:dyDescent="0.2">
      <c r="A867" s="104" t="s">
        <v>1575</v>
      </c>
      <c r="B867" s="33" t="s">
        <v>1475</v>
      </c>
      <c r="C867" s="32">
        <v>56446.674500000001</v>
      </c>
      <c r="D867" s="32">
        <v>2.0000000000000001E-4</v>
      </c>
      <c r="E867" s="88">
        <f t="shared" si="141"/>
        <v>22272.104790607213</v>
      </c>
      <c r="F867" s="47">
        <f t="shared" si="132"/>
        <v>22272</v>
      </c>
      <c r="G867" s="47">
        <f t="shared" si="139"/>
        <v>5.7726400002138689E-2</v>
      </c>
      <c r="K867" s="47">
        <f>+G867</f>
        <v>5.7726400002138689E-2</v>
      </c>
      <c r="O867" s="47">
        <f t="shared" ca="1" si="137"/>
        <v>6.894181610298232E-2</v>
      </c>
      <c r="P867" s="47">
        <f t="shared" si="138"/>
        <v>0</v>
      </c>
      <c r="Q867" s="81">
        <f t="shared" si="142"/>
        <v>41428.174500000001</v>
      </c>
      <c r="R867" s="81"/>
      <c r="S867" s="47">
        <f t="shared" si="143"/>
        <v>5.7726400002138689E-2</v>
      </c>
      <c r="T867" s="82"/>
      <c r="U867" s="89"/>
    </row>
    <row r="868" spans="1:21" ht="12.95" customHeight="1" x14ac:dyDescent="0.2">
      <c r="A868" s="32" t="s">
        <v>1574</v>
      </c>
      <c r="B868" s="33" t="s">
        <v>1475</v>
      </c>
      <c r="C868" s="32">
        <v>56485.510799999996</v>
      </c>
      <c r="D868" s="32">
        <v>2.8999999999999998E-3</v>
      </c>
      <c r="E868" s="88">
        <f t="shared" si="141"/>
        <v>22342.604240753499</v>
      </c>
      <c r="F868" s="47">
        <f t="shared" si="132"/>
        <v>22342.5</v>
      </c>
      <c r="G868" s="47">
        <f t="shared" si="139"/>
        <v>5.7423499994911253E-2</v>
      </c>
      <c r="J868" s="47">
        <f>+G868</f>
        <v>5.7423499994911253E-2</v>
      </c>
      <c r="O868" s="47">
        <f t="shared" ca="1" si="137"/>
        <v>6.892590928118493E-2</v>
      </c>
      <c r="P868" s="47">
        <f t="shared" si="138"/>
        <v>0</v>
      </c>
      <c r="Q868" s="81">
        <f t="shared" si="142"/>
        <v>41467.010799999996</v>
      </c>
      <c r="R868" s="81"/>
      <c r="S868" s="47">
        <f t="shared" si="143"/>
        <v>5.7423499994911253E-2</v>
      </c>
      <c r="T868" s="82"/>
      <c r="U868" s="89"/>
    </row>
    <row r="869" spans="1:21" ht="12.95" customHeight="1" x14ac:dyDescent="0.2">
      <c r="A869" s="105" t="s">
        <v>1576</v>
      </c>
      <c r="B869" s="106" t="s">
        <v>1475</v>
      </c>
      <c r="C869" s="32">
        <v>56496.528299999998</v>
      </c>
      <c r="D869" s="107">
        <v>2.8E-3</v>
      </c>
      <c r="E869" s="88">
        <f t="shared" si="141"/>
        <v>22362.604284320649</v>
      </c>
      <c r="F869" s="47">
        <f t="shared" si="132"/>
        <v>22362.5</v>
      </c>
      <c r="G869" s="47">
        <f t="shared" si="139"/>
        <v>5.7447499995760154E-2</v>
      </c>
      <c r="J869" s="47">
        <f>+G869</f>
        <v>5.7447499995760154E-2</v>
      </c>
      <c r="O869" s="47">
        <f t="shared" ca="1" si="137"/>
        <v>6.8921396707625385E-2</v>
      </c>
      <c r="P869" s="47">
        <f t="shared" si="138"/>
        <v>0</v>
      </c>
      <c r="Q869" s="81">
        <f t="shared" si="142"/>
        <v>41478.028299999998</v>
      </c>
      <c r="R869" s="81"/>
      <c r="S869" s="47">
        <f t="shared" si="143"/>
        <v>5.7447499995760154E-2</v>
      </c>
      <c r="T869" s="82"/>
      <c r="U869" s="89"/>
    </row>
    <row r="870" spans="1:21" ht="12.95" customHeight="1" x14ac:dyDescent="0.2">
      <c r="A870" s="107" t="s">
        <v>1579</v>
      </c>
      <c r="B870" s="106" t="s">
        <v>1475</v>
      </c>
      <c r="C870" s="107">
        <v>56750.4836</v>
      </c>
      <c r="D870" s="107">
        <v>1.8E-3</v>
      </c>
      <c r="E870" s="88">
        <f t="shared" si="141"/>
        <v>22823.608782991672</v>
      </c>
      <c r="F870" s="47">
        <f t="shared" ref="F870:F917" si="144">ROUND(2*E870,0)/2</f>
        <v>22823.5</v>
      </c>
      <c r="G870" s="47">
        <f t="shared" si="139"/>
        <v>5.992569999943953E-2</v>
      </c>
      <c r="J870" s="47">
        <f>+G870</f>
        <v>5.992569999943953E-2</v>
      </c>
      <c r="O870" s="47">
        <f t="shared" ref="O870:O901" ca="1" si="145">+C$11+C$12*$F870</f>
        <v>6.8817381887077853E-2</v>
      </c>
      <c r="P870" s="47">
        <f t="shared" si="138"/>
        <v>0</v>
      </c>
      <c r="Q870" s="81">
        <f t="shared" si="142"/>
        <v>41731.9836</v>
      </c>
      <c r="R870" s="81"/>
      <c r="S870" s="47">
        <f t="shared" si="143"/>
        <v>5.992569999943953E-2</v>
      </c>
      <c r="T870" s="82"/>
      <c r="U870" s="89"/>
    </row>
    <row r="871" spans="1:21" ht="12.95" customHeight="1" x14ac:dyDescent="0.2">
      <c r="A871" s="104" t="s">
        <v>1577</v>
      </c>
      <c r="B871" s="33" t="s">
        <v>1475</v>
      </c>
      <c r="C871" s="32">
        <v>56773.895799999998</v>
      </c>
      <c r="D871" s="32">
        <v>2.9999999999999997E-4</v>
      </c>
      <c r="E871" s="88">
        <f t="shared" si="141"/>
        <v>22866.108898263083</v>
      </c>
      <c r="F871" s="47">
        <f t="shared" si="144"/>
        <v>22866</v>
      </c>
      <c r="G871" s="47">
        <f t="shared" si="139"/>
        <v>5.9989199995470699E-2</v>
      </c>
      <c r="K871" s="47">
        <f>+G871</f>
        <v>5.9989199995470699E-2</v>
      </c>
      <c r="O871" s="47">
        <f t="shared" ca="1" si="145"/>
        <v>6.8807792668263812E-2</v>
      </c>
      <c r="P871" s="47">
        <f t="shared" si="138"/>
        <v>0</v>
      </c>
      <c r="Q871" s="81">
        <f t="shared" si="142"/>
        <v>41755.395799999998</v>
      </c>
      <c r="R871" s="81"/>
      <c r="S871" s="47">
        <f t="shared" si="143"/>
        <v>5.9989199995470699E-2</v>
      </c>
      <c r="T871" s="82"/>
      <c r="U871" s="89"/>
    </row>
    <row r="872" spans="1:21" ht="12.95" customHeight="1" x14ac:dyDescent="0.2">
      <c r="A872" s="107" t="s">
        <v>1579</v>
      </c>
      <c r="B872" s="106" t="s">
        <v>1475</v>
      </c>
      <c r="C872" s="107">
        <v>56871.401100000003</v>
      </c>
      <c r="D872" s="107">
        <v>1.2999999999999999E-3</v>
      </c>
      <c r="E872" s="88">
        <f t="shared" si="141"/>
        <v>23043.110055333909</v>
      </c>
      <c r="F872" s="47">
        <f t="shared" si="144"/>
        <v>23043</v>
      </c>
      <c r="G872" s="47">
        <f t="shared" si="139"/>
        <v>6.0626600003161002E-2</v>
      </c>
      <c r="J872" s="47">
        <f>+G872</f>
        <v>6.0626600003161002E-2</v>
      </c>
      <c r="O872" s="47">
        <f t="shared" ca="1" si="145"/>
        <v>6.8767856392261836E-2</v>
      </c>
      <c r="P872" s="47">
        <f t="shared" si="138"/>
        <v>0</v>
      </c>
      <c r="Q872" s="81">
        <f t="shared" si="142"/>
        <v>41852.901100000003</v>
      </c>
      <c r="R872" s="81"/>
      <c r="S872" s="47">
        <f t="shared" si="143"/>
        <v>6.0626600003161002E-2</v>
      </c>
      <c r="T872" s="82"/>
      <c r="U872" s="89"/>
    </row>
    <row r="873" spans="1:21" ht="12.95" customHeight="1" x14ac:dyDescent="0.2">
      <c r="A873" s="105" t="s">
        <v>1733</v>
      </c>
      <c r="B873" s="106" t="s">
        <v>1475</v>
      </c>
      <c r="C873" s="107">
        <v>57128.3891</v>
      </c>
      <c r="D873" s="107">
        <v>1.0500000000000001E-2</v>
      </c>
      <c r="E873" s="88">
        <f t="shared" si="141"/>
        <v>23509.619807658302</v>
      </c>
      <c r="F873" s="47">
        <f t="shared" si="144"/>
        <v>23509.5</v>
      </c>
      <c r="G873" s="47">
        <f t="shared" si="139"/>
        <v>6.5998899997794069E-2</v>
      </c>
      <c r="K873" s="47">
        <f t="shared" ref="K873:K909" si="146">+G873</f>
        <v>6.5998899997794069E-2</v>
      </c>
      <c r="O873" s="47">
        <f t="shared" ca="1" si="145"/>
        <v>6.8662600613985422E-2</v>
      </c>
      <c r="P873" s="47">
        <f t="shared" si="138"/>
        <v>0</v>
      </c>
      <c r="Q873" s="81">
        <f t="shared" si="142"/>
        <v>42109.8891</v>
      </c>
      <c r="R873" s="81"/>
      <c r="S873" s="47">
        <f t="shared" si="143"/>
        <v>6.5998899997794069E-2</v>
      </c>
      <c r="T873" s="82"/>
    </row>
    <row r="874" spans="1:21" ht="12.95" customHeight="1" x14ac:dyDescent="0.2">
      <c r="A874" s="34" t="s">
        <v>1730</v>
      </c>
      <c r="B874" s="35" t="s">
        <v>1475</v>
      </c>
      <c r="C874" s="34">
        <v>57221.7595</v>
      </c>
      <c r="D874" s="34">
        <v>2.0000000000000001E-4</v>
      </c>
      <c r="E874" s="88">
        <f t="shared" si="141"/>
        <v>23679.114889835018</v>
      </c>
      <c r="F874" s="47">
        <f t="shared" si="144"/>
        <v>23679</v>
      </c>
      <c r="G874" s="47">
        <f t="shared" si="139"/>
        <v>6.3289799996709917E-2</v>
      </c>
      <c r="K874" s="47">
        <f t="shared" si="146"/>
        <v>6.3289799996709917E-2</v>
      </c>
      <c r="O874" s="47">
        <f t="shared" ca="1" si="145"/>
        <v>6.8624356553068283E-2</v>
      </c>
      <c r="P874" s="47">
        <f t="shared" si="138"/>
        <v>0</v>
      </c>
      <c r="Q874" s="81">
        <f t="shared" si="142"/>
        <v>42203.2595</v>
      </c>
      <c r="R874" s="81"/>
      <c r="S874" s="47">
        <f t="shared" si="143"/>
        <v>6.3289799996709917E-2</v>
      </c>
      <c r="T874" s="82"/>
    </row>
    <row r="875" spans="1:21" ht="12.95" customHeight="1" x14ac:dyDescent="0.2">
      <c r="A875" s="108" t="s">
        <v>1733</v>
      </c>
      <c r="B875" s="109" t="s">
        <v>1475</v>
      </c>
      <c r="C875" s="110">
        <v>57261.422700000003</v>
      </c>
      <c r="D875" s="110">
        <v>2.0999999999999999E-3</v>
      </c>
      <c r="E875" s="88">
        <f t="shared" si="141"/>
        <v>23751.115409736314</v>
      </c>
      <c r="F875" s="47">
        <f t="shared" si="144"/>
        <v>23751</v>
      </c>
      <c r="G875" s="47">
        <f t="shared" si="139"/>
        <v>6.3576200001989491E-2</v>
      </c>
      <c r="K875" s="47">
        <f t="shared" si="146"/>
        <v>6.3576200001989491E-2</v>
      </c>
      <c r="O875" s="47">
        <f t="shared" ca="1" si="145"/>
        <v>6.8608111288253906E-2</v>
      </c>
      <c r="P875" s="47">
        <f t="shared" si="138"/>
        <v>0</v>
      </c>
      <c r="Q875" s="81">
        <f t="shared" si="142"/>
        <v>42242.922700000003</v>
      </c>
      <c r="R875" s="81"/>
      <c r="S875" s="47">
        <f t="shared" si="143"/>
        <v>6.3576200001989491E-2</v>
      </c>
      <c r="T875" s="82"/>
    </row>
    <row r="876" spans="1:21" ht="12.95" customHeight="1" x14ac:dyDescent="0.2">
      <c r="A876" s="111" t="s">
        <v>2414</v>
      </c>
      <c r="B876" s="112" t="s">
        <v>1475</v>
      </c>
      <c r="C876" s="113">
        <v>57474.613019999997</v>
      </c>
      <c r="D876" s="113">
        <v>1E-4</v>
      </c>
      <c r="E876" s="88">
        <f t="shared" si="141"/>
        <v>24138.119329690384</v>
      </c>
      <c r="F876" s="47">
        <f t="shared" si="144"/>
        <v>24138</v>
      </c>
      <c r="G876" s="47">
        <f t="shared" si="139"/>
        <v>6.5735599993786309E-2</v>
      </c>
      <c r="K876" s="47">
        <f t="shared" si="146"/>
        <v>6.5735599993786309E-2</v>
      </c>
      <c r="O876" s="47">
        <f t="shared" ca="1" si="145"/>
        <v>6.8520792989876705E-2</v>
      </c>
      <c r="P876" s="47">
        <f t="shared" si="138"/>
        <v>0</v>
      </c>
      <c r="Q876" s="81">
        <f t="shared" si="142"/>
        <v>42456.113019999997</v>
      </c>
      <c r="R876" s="81"/>
      <c r="S876" s="47">
        <f t="shared" si="143"/>
        <v>6.5735599993786309E-2</v>
      </c>
      <c r="T876" s="82"/>
    </row>
    <row r="877" spans="1:21" ht="12.95" customHeight="1" x14ac:dyDescent="0.2">
      <c r="A877" s="108" t="s">
        <v>1733</v>
      </c>
      <c r="B877" s="109" t="s">
        <v>1475</v>
      </c>
      <c r="C877" s="110">
        <v>57515.378900000003</v>
      </c>
      <c r="D877" s="110">
        <v>1.1999999999999999E-3</v>
      </c>
      <c r="E877" s="88">
        <f t="shared" si="141"/>
        <v>24212.121542175362</v>
      </c>
      <c r="F877" s="47">
        <f t="shared" si="144"/>
        <v>24212</v>
      </c>
      <c r="G877" s="47">
        <f t="shared" si="139"/>
        <v>6.6954400004760828E-2</v>
      </c>
      <c r="K877" s="47">
        <f t="shared" si="146"/>
        <v>6.6954400004760828E-2</v>
      </c>
      <c r="O877" s="47">
        <f t="shared" ca="1" si="145"/>
        <v>6.8504096467706388E-2</v>
      </c>
      <c r="P877" s="47">
        <f t="shared" si="138"/>
        <v>0</v>
      </c>
      <c r="Q877" s="81">
        <f t="shared" si="142"/>
        <v>42496.878900000003</v>
      </c>
      <c r="R877" s="81"/>
      <c r="S877" s="47">
        <f t="shared" si="143"/>
        <v>6.6954400004760828E-2</v>
      </c>
      <c r="T877" s="82"/>
    </row>
    <row r="878" spans="1:21" ht="12.95" customHeight="1" x14ac:dyDescent="0.2">
      <c r="A878" s="34" t="s">
        <v>1731</v>
      </c>
      <c r="B878" s="35" t="s">
        <v>1475</v>
      </c>
      <c r="C878" s="34">
        <v>57530.802300000003</v>
      </c>
      <c r="D878" s="34">
        <v>1E-4</v>
      </c>
      <c r="E878" s="88">
        <f t="shared" si="141"/>
        <v>24240.119606341781</v>
      </c>
      <c r="F878" s="47">
        <f t="shared" si="144"/>
        <v>24240</v>
      </c>
      <c r="G878" s="47">
        <f t="shared" si="139"/>
        <v>6.5888000004633795E-2</v>
      </c>
      <c r="K878" s="47">
        <f t="shared" si="146"/>
        <v>6.5888000004633795E-2</v>
      </c>
      <c r="O878" s="47">
        <f t="shared" ca="1" si="145"/>
        <v>6.8497778864723025E-2</v>
      </c>
      <c r="P878" s="47">
        <f t="shared" si="138"/>
        <v>0</v>
      </c>
      <c r="Q878" s="81">
        <f t="shared" si="142"/>
        <v>42512.302300000003</v>
      </c>
      <c r="R878" s="81"/>
      <c r="S878" s="47">
        <f t="shared" si="143"/>
        <v>6.5888000004633795E-2</v>
      </c>
      <c r="T878" s="82"/>
    </row>
    <row r="879" spans="1:21" ht="12.95" customHeight="1" x14ac:dyDescent="0.2">
      <c r="A879" s="108" t="s">
        <v>2413</v>
      </c>
      <c r="B879" s="109" t="s">
        <v>1475</v>
      </c>
      <c r="C879" s="110">
        <v>57581.483220000002</v>
      </c>
      <c r="D879" s="110">
        <v>6.9999999999999994E-5</v>
      </c>
      <c r="E879" s="88">
        <f t="shared" si="141"/>
        <v>24332.120569175735</v>
      </c>
      <c r="F879" s="47">
        <f t="shared" si="144"/>
        <v>24332</v>
      </c>
      <c r="G879" s="47">
        <f t="shared" si="139"/>
        <v>6.6418399997928645E-2</v>
      </c>
      <c r="K879" s="47">
        <f t="shared" si="146"/>
        <v>6.6418399997928645E-2</v>
      </c>
      <c r="O879" s="47">
        <f t="shared" ca="1" si="145"/>
        <v>6.8477021026349102E-2</v>
      </c>
      <c r="P879" s="47">
        <f t="shared" si="138"/>
        <v>0</v>
      </c>
      <c r="Q879" s="81">
        <f t="shared" si="142"/>
        <v>42562.983220000002</v>
      </c>
      <c r="R879" s="81"/>
      <c r="S879" s="47">
        <f t="shared" si="143"/>
        <v>6.6418399997928645E-2</v>
      </c>
      <c r="T879" s="82"/>
    </row>
    <row r="880" spans="1:21" ht="12.95" customHeight="1" x14ac:dyDescent="0.2">
      <c r="A880" s="36" t="s">
        <v>1732</v>
      </c>
      <c r="B880" s="37" t="s">
        <v>1475</v>
      </c>
      <c r="C880" s="36">
        <v>57807.893600000003</v>
      </c>
      <c r="D880" s="36">
        <v>1E-4</v>
      </c>
      <c r="E880" s="88">
        <f t="shared" si="141"/>
        <v>24743.122835030459</v>
      </c>
      <c r="F880" s="47">
        <f t="shared" si="144"/>
        <v>24743</v>
      </c>
      <c r="G880" s="47">
        <f t="shared" ref="G880:G911" si="147">C880-(C$7+F880*C$8)</f>
        <v>6.7666599999938626E-2</v>
      </c>
      <c r="K880" s="47">
        <f t="shared" si="146"/>
        <v>6.7666599999938626E-2</v>
      </c>
      <c r="O880" s="47">
        <f t="shared" ca="1" si="145"/>
        <v>6.8384287639700447E-2</v>
      </c>
      <c r="P880" s="47">
        <f t="shared" si="138"/>
        <v>0</v>
      </c>
      <c r="Q880" s="81">
        <f t="shared" si="142"/>
        <v>42789.393600000003</v>
      </c>
      <c r="R880" s="81"/>
      <c r="S880" s="47">
        <f t="shared" si="143"/>
        <v>6.7666599999938626E-2</v>
      </c>
      <c r="T880" s="82"/>
    </row>
    <row r="881" spans="1:20" ht="12.95" customHeight="1" x14ac:dyDescent="0.2">
      <c r="A881" s="114" t="s">
        <v>315</v>
      </c>
      <c r="B881" s="115" t="s">
        <v>1476</v>
      </c>
      <c r="C881" s="116">
        <v>57845.627849999815</v>
      </c>
      <c r="D881" s="116">
        <v>1E-3</v>
      </c>
      <c r="E881" s="88">
        <f t="shared" si="141"/>
        <v>24811.621736230354</v>
      </c>
      <c r="F881" s="47">
        <f t="shared" si="144"/>
        <v>24811.5</v>
      </c>
      <c r="G881" s="47">
        <f t="shared" si="147"/>
        <v>6.7061299814668018E-2</v>
      </c>
      <c r="K881" s="47">
        <f t="shared" si="146"/>
        <v>6.7061299814668018E-2</v>
      </c>
      <c r="O881" s="47">
        <f t="shared" ca="1" si="145"/>
        <v>6.8368832075258998E-2</v>
      </c>
      <c r="P881" s="47">
        <f t="shared" si="138"/>
        <v>0</v>
      </c>
      <c r="Q881" s="81">
        <f t="shared" si="142"/>
        <v>42827.127849999815</v>
      </c>
      <c r="R881" s="81"/>
      <c r="S881" s="47">
        <f t="shared" si="143"/>
        <v>6.7061299814668018E-2</v>
      </c>
      <c r="T881" s="82"/>
    </row>
    <row r="882" spans="1:20" ht="12.95" customHeight="1" x14ac:dyDescent="0.2">
      <c r="A882" s="116" t="s">
        <v>319</v>
      </c>
      <c r="B882" s="117" t="s">
        <v>1475</v>
      </c>
      <c r="C882" s="117">
        <v>57867.387600000002</v>
      </c>
      <c r="D882" s="117">
        <v>2.0000000000000001E-4</v>
      </c>
      <c r="E882" s="88">
        <f t="shared" si="141"/>
        <v>24851.122162644147</v>
      </c>
      <c r="F882" s="47">
        <f t="shared" si="144"/>
        <v>24851</v>
      </c>
      <c r="G882" s="47">
        <f t="shared" si="147"/>
        <v>6.7296200002601836E-2</v>
      </c>
      <c r="K882" s="47">
        <f t="shared" si="146"/>
        <v>6.7296200002601836E-2</v>
      </c>
      <c r="O882" s="47">
        <f t="shared" ca="1" si="145"/>
        <v>6.8359919742478889E-2</v>
      </c>
      <c r="P882" s="47">
        <f t="shared" si="138"/>
        <v>0</v>
      </c>
      <c r="Q882" s="81">
        <f t="shared" si="142"/>
        <v>42848.887600000002</v>
      </c>
      <c r="R882" s="81"/>
      <c r="S882" s="47">
        <f t="shared" si="143"/>
        <v>6.7296200002601836E-2</v>
      </c>
      <c r="T882" s="82"/>
    </row>
    <row r="883" spans="1:20" ht="12.95" customHeight="1" x14ac:dyDescent="0.2">
      <c r="A883" s="118" t="s">
        <v>1729</v>
      </c>
      <c r="B883" s="119"/>
      <c r="C883" s="120">
        <v>57901.818200000002</v>
      </c>
      <c r="D883" s="120">
        <v>2.9999999999999997E-4</v>
      </c>
      <c r="E883" s="88">
        <f t="shared" si="141"/>
        <v>24913.623955250732</v>
      </c>
      <c r="F883" s="47">
        <f t="shared" si="144"/>
        <v>24913.5</v>
      </c>
      <c r="G883" s="47">
        <f t="shared" si="147"/>
        <v>6.8283699998573866E-2</v>
      </c>
      <c r="K883" s="47">
        <f t="shared" si="146"/>
        <v>6.8283699998573866E-2</v>
      </c>
      <c r="O883" s="47">
        <f t="shared" ca="1" si="145"/>
        <v>6.8345817950105317E-2</v>
      </c>
      <c r="P883" s="47">
        <f t="shared" si="138"/>
        <v>0</v>
      </c>
      <c r="Q883" s="81">
        <f t="shared" si="142"/>
        <v>42883.318200000002</v>
      </c>
      <c r="R883" s="81"/>
      <c r="S883" s="47">
        <f t="shared" si="143"/>
        <v>6.8283699998573866E-2</v>
      </c>
      <c r="T883" s="82"/>
    </row>
    <row r="884" spans="1:20" ht="12.95" customHeight="1" x14ac:dyDescent="0.2">
      <c r="A884" s="36" t="s">
        <v>1732</v>
      </c>
      <c r="B884" s="37" t="s">
        <v>1475</v>
      </c>
      <c r="C884" s="36">
        <v>57902.643900000003</v>
      </c>
      <c r="D884" s="36">
        <v>1E-4</v>
      </c>
      <c r="E884" s="88">
        <f t="shared" si="141"/>
        <v>24915.122846648363</v>
      </c>
      <c r="F884" s="47">
        <f t="shared" si="144"/>
        <v>24915</v>
      </c>
      <c r="G884" s="47">
        <f t="shared" si="147"/>
        <v>6.7673000005015638E-2</v>
      </c>
      <c r="K884" s="47">
        <f t="shared" si="146"/>
        <v>6.7673000005015638E-2</v>
      </c>
      <c r="O884" s="47">
        <f t="shared" ca="1" si="145"/>
        <v>6.8345479507088344E-2</v>
      </c>
      <c r="P884" s="47">
        <f t="shared" si="138"/>
        <v>0</v>
      </c>
      <c r="Q884" s="81">
        <f t="shared" si="142"/>
        <v>42884.143900000003</v>
      </c>
      <c r="R884" s="81"/>
      <c r="S884" s="47">
        <f t="shared" si="143"/>
        <v>6.7673000005015638E-2</v>
      </c>
      <c r="T884" s="82"/>
    </row>
    <row r="885" spans="1:20" ht="12.95" customHeight="1" x14ac:dyDescent="0.2">
      <c r="A885" s="36" t="s">
        <v>1732</v>
      </c>
      <c r="B885" s="37" t="s">
        <v>1475</v>
      </c>
      <c r="C885" s="36">
        <v>57939.552199999998</v>
      </c>
      <c r="D885" s="36">
        <v>1E-4</v>
      </c>
      <c r="E885" s="88">
        <f t="shared" si="141"/>
        <v>24982.122402626512</v>
      </c>
      <c r="F885" s="47">
        <f t="shared" si="144"/>
        <v>24982</v>
      </c>
      <c r="G885" s="47">
        <f t="shared" si="147"/>
        <v>6.7428399997879751E-2</v>
      </c>
      <c r="K885" s="47">
        <f t="shared" si="146"/>
        <v>6.7428399997879751E-2</v>
      </c>
      <c r="O885" s="47">
        <f t="shared" ca="1" si="145"/>
        <v>6.8330362385663868E-2</v>
      </c>
      <c r="P885" s="47">
        <f t="shared" si="138"/>
        <v>0</v>
      </c>
      <c r="Q885" s="81">
        <f t="shared" si="142"/>
        <v>42921.052199999998</v>
      </c>
      <c r="R885" s="81"/>
      <c r="S885" s="47">
        <f t="shared" si="143"/>
        <v>6.7428399997879751E-2</v>
      </c>
      <c r="T885" s="82"/>
    </row>
    <row r="886" spans="1:20" ht="12.95" customHeight="1" x14ac:dyDescent="0.2">
      <c r="A886" s="36" t="s">
        <v>1732</v>
      </c>
      <c r="B886" s="37" t="s">
        <v>1475</v>
      </c>
      <c r="C886" s="36">
        <v>57944.510600000001</v>
      </c>
      <c r="D886" s="36">
        <v>1E-4</v>
      </c>
      <c r="E886" s="88">
        <f t="shared" si="141"/>
        <v>24991.123375263083</v>
      </c>
      <c r="F886" s="47">
        <f t="shared" si="144"/>
        <v>24991</v>
      </c>
      <c r="G886" s="47">
        <f t="shared" si="147"/>
        <v>6.7964199995913077E-2</v>
      </c>
      <c r="K886" s="47">
        <f t="shared" si="146"/>
        <v>6.7964199995913077E-2</v>
      </c>
      <c r="O886" s="47">
        <f t="shared" ca="1" si="145"/>
        <v>6.8328331727562072E-2</v>
      </c>
      <c r="P886" s="47">
        <f t="shared" si="138"/>
        <v>0</v>
      </c>
      <c r="Q886" s="81">
        <f t="shared" si="142"/>
        <v>42926.010600000001</v>
      </c>
      <c r="R886" s="81"/>
      <c r="S886" s="47">
        <f t="shared" si="143"/>
        <v>6.7964199995913077E-2</v>
      </c>
      <c r="T886" s="82"/>
    </row>
    <row r="887" spans="1:20" ht="12.95" customHeight="1" x14ac:dyDescent="0.2">
      <c r="A887" s="36" t="s">
        <v>1732</v>
      </c>
      <c r="B887" s="37" t="s">
        <v>1475</v>
      </c>
      <c r="C887" s="36">
        <v>57949.468500000003</v>
      </c>
      <c r="D887" s="36">
        <v>1E-4</v>
      </c>
      <c r="E887" s="88">
        <f t="shared" si="141"/>
        <v>25000.123440250747</v>
      </c>
      <c r="F887" s="47">
        <f t="shared" si="144"/>
        <v>25000</v>
      </c>
      <c r="G887" s="47">
        <f t="shared" si="147"/>
        <v>6.7999999999301508E-2</v>
      </c>
      <c r="K887" s="47">
        <f t="shared" si="146"/>
        <v>6.7999999999301508E-2</v>
      </c>
      <c r="O887" s="47">
        <f t="shared" ca="1" si="145"/>
        <v>6.8326301069460277E-2</v>
      </c>
      <c r="P887" s="47">
        <f t="shared" si="138"/>
        <v>0</v>
      </c>
      <c r="Q887" s="81">
        <f t="shared" si="142"/>
        <v>42930.968500000003</v>
      </c>
      <c r="R887" s="81"/>
      <c r="S887" s="47">
        <f t="shared" si="143"/>
        <v>6.7999999999301508E-2</v>
      </c>
      <c r="T887" s="82"/>
    </row>
    <row r="888" spans="1:20" ht="12.95" customHeight="1" x14ac:dyDescent="0.2">
      <c r="A888" s="36" t="s">
        <v>1732</v>
      </c>
      <c r="B888" s="37" t="s">
        <v>1475</v>
      </c>
      <c r="C888" s="36">
        <v>57951.671600000001</v>
      </c>
      <c r="D888" s="36">
        <v>1E-4</v>
      </c>
      <c r="E888" s="88">
        <f t="shared" si="141"/>
        <v>25004.122722845052</v>
      </c>
      <c r="F888" s="47">
        <f t="shared" si="144"/>
        <v>25004</v>
      </c>
      <c r="G888" s="47">
        <f t="shared" si="147"/>
        <v>6.760480000230018E-2</v>
      </c>
      <c r="K888" s="47">
        <f t="shared" si="146"/>
        <v>6.760480000230018E-2</v>
      </c>
      <c r="O888" s="47">
        <f t="shared" ca="1" si="145"/>
        <v>6.8325398554748368E-2</v>
      </c>
      <c r="P888" s="47">
        <f t="shared" si="138"/>
        <v>0</v>
      </c>
      <c r="Q888" s="81">
        <f t="shared" si="142"/>
        <v>42933.171600000001</v>
      </c>
      <c r="R888" s="81"/>
      <c r="S888" s="47">
        <f t="shared" si="143"/>
        <v>6.760480000230018E-2</v>
      </c>
      <c r="T888" s="82"/>
    </row>
    <row r="889" spans="1:20" ht="12.95" customHeight="1" x14ac:dyDescent="0.2">
      <c r="A889" s="36" t="s">
        <v>1732</v>
      </c>
      <c r="B889" s="37" t="s">
        <v>1475</v>
      </c>
      <c r="C889" s="36">
        <v>57961.588100000001</v>
      </c>
      <c r="D889" s="36">
        <v>1E-4</v>
      </c>
      <c r="E889" s="88">
        <f t="shared" si="141"/>
        <v>25022.124123528836</v>
      </c>
      <c r="F889" s="47">
        <f t="shared" si="144"/>
        <v>25022</v>
      </c>
      <c r="G889" s="47">
        <f t="shared" si="147"/>
        <v>6.8376399998669513E-2</v>
      </c>
      <c r="K889" s="47">
        <f t="shared" si="146"/>
        <v>6.8376399998669513E-2</v>
      </c>
      <c r="O889" s="47">
        <f t="shared" ca="1" si="145"/>
        <v>6.8321337238544777E-2</v>
      </c>
      <c r="P889" s="47">
        <f t="shared" si="138"/>
        <v>0</v>
      </c>
      <c r="Q889" s="81">
        <f t="shared" si="142"/>
        <v>42943.088100000001</v>
      </c>
      <c r="R889" s="81"/>
      <c r="S889" s="47">
        <f t="shared" si="143"/>
        <v>6.8376399998669513E-2</v>
      </c>
      <c r="T889" s="82"/>
    </row>
    <row r="890" spans="1:20" ht="12.95" customHeight="1" x14ac:dyDescent="0.2">
      <c r="A890" s="43" t="s">
        <v>2486</v>
      </c>
      <c r="B890" s="42" t="s">
        <v>1475</v>
      </c>
      <c r="C890" s="134">
        <v>57973.713199999998</v>
      </c>
      <c r="D890" s="133">
        <v>8.0000000000000004E-4</v>
      </c>
      <c r="E890" s="88">
        <f t="shared" si="141"/>
        <v>25044.134790944852</v>
      </c>
      <c r="F890" s="47">
        <f t="shared" si="144"/>
        <v>25044</v>
      </c>
      <c r="G890" s="47">
        <f t="shared" si="147"/>
        <v>7.4252799997339025E-2</v>
      </c>
      <c r="K890" s="47">
        <f t="shared" si="146"/>
        <v>7.4252799997339025E-2</v>
      </c>
      <c r="O890" s="47">
        <f t="shared" ca="1" si="145"/>
        <v>6.8316373407629277E-2</v>
      </c>
      <c r="P890" s="47">
        <f t="shared" si="138"/>
        <v>0</v>
      </c>
      <c r="Q890" s="81">
        <f t="shared" si="142"/>
        <v>42955.213199999998</v>
      </c>
      <c r="R890" s="81"/>
      <c r="S890" s="47">
        <f t="shared" si="143"/>
        <v>7.4252799997339025E-2</v>
      </c>
      <c r="T890" s="82"/>
    </row>
    <row r="891" spans="1:20" ht="12.95" customHeight="1" x14ac:dyDescent="0.2">
      <c r="A891" s="36" t="s">
        <v>1732</v>
      </c>
      <c r="B891" s="37" t="s">
        <v>1475</v>
      </c>
      <c r="C891" s="36">
        <v>57978.665099999998</v>
      </c>
      <c r="D891" s="36">
        <v>1E-4</v>
      </c>
      <c r="E891" s="88">
        <f t="shared" si="141"/>
        <v>25053.123964145685</v>
      </c>
      <c r="F891" s="47">
        <f t="shared" si="144"/>
        <v>25053</v>
      </c>
      <c r="G891" s="47">
        <f t="shared" si="147"/>
        <v>6.8288599999505095E-2</v>
      </c>
      <c r="K891" s="47">
        <f t="shared" si="146"/>
        <v>6.8288599999505095E-2</v>
      </c>
      <c r="O891" s="47">
        <f t="shared" ca="1" si="145"/>
        <v>6.8314342749527482E-2</v>
      </c>
      <c r="P891" s="47">
        <f t="shared" si="138"/>
        <v>0</v>
      </c>
      <c r="Q891" s="81">
        <f t="shared" si="142"/>
        <v>42960.165099999998</v>
      </c>
      <c r="R891" s="81"/>
      <c r="S891" s="47">
        <f t="shared" si="143"/>
        <v>6.8288599999505095E-2</v>
      </c>
      <c r="T891" s="82"/>
    </row>
    <row r="892" spans="1:20" ht="12.95" customHeight="1" x14ac:dyDescent="0.2">
      <c r="A892" s="121" t="s">
        <v>312</v>
      </c>
      <c r="B892" s="122" t="s">
        <v>1475</v>
      </c>
      <c r="C892" s="123">
        <v>58228.762699999999</v>
      </c>
      <c r="D892" s="123">
        <v>1E-4</v>
      </c>
      <c r="E892" s="88">
        <f t="shared" si="141"/>
        <v>25507.125588474162</v>
      </c>
      <c r="F892" s="47">
        <f t="shared" si="144"/>
        <v>25507</v>
      </c>
      <c r="G892" s="47">
        <f t="shared" si="147"/>
        <v>6.9183399995381478E-2</v>
      </c>
      <c r="K892" s="47">
        <f t="shared" si="146"/>
        <v>6.9183399995381478E-2</v>
      </c>
      <c r="O892" s="47">
        <f t="shared" ca="1" si="145"/>
        <v>6.8211907329725791E-2</v>
      </c>
      <c r="P892" s="47">
        <f t="shared" si="138"/>
        <v>0</v>
      </c>
      <c r="Q892" s="81">
        <f t="shared" si="142"/>
        <v>43210.262699999999</v>
      </c>
      <c r="R892" s="81"/>
      <c r="S892" s="47">
        <f t="shared" ref="S892:S915" si="148">MAX(G892:N892)</f>
        <v>6.9183399995381478E-2</v>
      </c>
      <c r="T892" s="82"/>
    </row>
    <row r="893" spans="1:20" ht="12.95" customHeight="1" x14ac:dyDescent="0.2">
      <c r="A893" s="121" t="s">
        <v>312</v>
      </c>
      <c r="B893" s="122" t="s">
        <v>1475</v>
      </c>
      <c r="C893" s="123">
        <v>58265.671600000001</v>
      </c>
      <c r="D893" s="123">
        <v>1E-4</v>
      </c>
      <c r="E893" s="88">
        <f t="shared" si="141"/>
        <v>25574.126233631006</v>
      </c>
      <c r="F893" s="47">
        <f t="shared" si="144"/>
        <v>25574</v>
      </c>
      <c r="G893" s="47">
        <f t="shared" si="147"/>
        <v>6.9538800002192147E-2</v>
      </c>
      <c r="K893" s="47">
        <f t="shared" si="146"/>
        <v>6.9538800002192147E-2</v>
      </c>
      <c r="O893" s="47">
        <f t="shared" ca="1" si="145"/>
        <v>6.8196790208301314E-2</v>
      </c>
      <c r="P893" s="47">
        <f t="shared" si="138"/>
        <v>0</v>
      </c>
      <c r="Q893" s="81">
        <f t="shared" si="142"/>
        <v>43247.171600000001</v>
      </c>
      <c r="R893" s="81"/>
      <c r="S893" s="47">
        <f t="shared" si="148"/>
        <v>6.9538800002192147E-2</v>
      </c>
      <c r="T893" s="82"/>
    </row>
    <row r="894" spans="1:20" ht="12.95" customHeight="1" x14ac:dyDescent="0.2">
      <c r="A894" s="121" t="s">
        <v>312</v>
      </c>
      <c r="B894" s="122" t="s">
        <v>1475</v>
      </c>
      <c r="C894" s="123">
        <v>58303.681600000004</v>
      </c>
      <c r="D894" s="123">
        <v>1E-4</v>
      </c>
      <c r="E894" s="88">
        <f t="shared" si="141"/>
        <v>25643.125703200993</v>
      </c>
      <c r="F894" s="47">
        <f t="shared" si="144"/>
        <v>25643</v>
      </c>
      <c r="G894" s="47">
        <f t="shared" si="147"/>
        <v>6.9246600003680214E-2</v>
      </c>
      <c r="K894" s="47">
        <f t="shared" si="146"/>
        <v>6.9246600003680214E-2</v>
      </c>
      <c r="O894" s="47">
        <f t="shared" ca="1" si="145"/>
        <v>6.8181221829520883E-2</v>
      </c>
      <c r="P894" s="47">
        <f t="shared" si="138"/>
        <v>0</v>
      </c>
      <c r="Q894" s="81">
        <f t="shared" si="142"/>
        <v>43285.181600000004</v>
      </c>
      <c r="R894" s="81"/>
      <c r="S894" s="47">
        <f t="shared" si="148"/>
        <v>6.9246600003680214E-2</v>
      </c>
      <c r="T894" s="82"/>
    </row>
    <row r="895" spans="1:20" ht="12.95" customHeight="1" x14ac:dyDescent="0.2">
      <c r="A895" s="121" t="s">
        <v>312</v>
      </c>
      <c r="B895" s="122" t="s">
        <v>1475</v>
      </c>
      <c r="C895" s="123">
        <v>58318.555999999997</v>
      </c>
      <c r="D895" s="123">
        <v>1E-4</v>
      </c>
      <c r="E895" s="88">
        <f t="shared" si="141"/>
        <v>25670.127168872426</v>
      </c>
      <c r="F895" s="47">
        <f t="shared" si="144"/>
        <v>25670</v>
      </c>
      <c r="G895" s="47">
        <f t="shared" si="147"/>
        <v>7.005399999616202E-2</v>
      </c>
      <c r="K895" s="47">
        <f t="shared" si="146"/>
        <v>7.005399999616202E-2</v>
      </c>
      <c r="O895" s="47">
        <f t="shared" ca="1" si="145"/>
        <v>6.8175129855215497E-2</v>
      </c>
      <c r="P895" s="47">
        <f t="shared" si="138"/>
        <v>0</v>
      </c>
      <c r="Q895" s="81">
        <f t="shared" si="142"/>
        <v>43300.055999999997</v>
      </c>
      <c r="R895" s="81"/>
      <c r="S895" s="47">
        <f t="shared" si="148"/>
        <v>7.005399999616202E-2</v>
      </c>
      <c r="T895" s="82"/>
    </row>
    <row r="896" spans="1:20" ht="12.95" customHeight="1" x14ac:dyDescent="0.2">
      <c r="A896" s="121" t="s">
        <v>312</v>
      </c>
      <c r="B896" s="122" t="s">
        <v>1475</v>
      </c>
      <c r="C896" s="123">
        <v>58329.572200000002</v>
      </c>
      <c r="D896" s="123">
        <v>1E-4</v>
      </c>
      <c r="E896" s="88">
        <f t="shared" si="141"/>
        <v>25690.124852552439</v>
      </c>
      <c r="F896" s="47">
        <f t="shared" si="144"/>
        <v>25690</v>
      </c>
      <c r="G896" s="47">
        <f t="shared" si="147"/>
        <v>6.8778000000747852E-2</v>
      </c>
      <c r="K896" s="47">
        <f t="shared" si="146"/>
        <v>6.8778000000747852E-2</v>
      </c>
      <c r="O896" s="47">
        <f t="shared" ca="1" si="145"/>
        <v>6.8170617281655951E-2</v>
      </c>
      <c r="P896" s="47">
        <f t="shared" si="138"/>
        <v>0</v>
      </c>
      <c r="Q896" s="81">
        <f t="shared" si="142"/>
        <v>43311.072200000002</v>
      </c>
      <c r="R896" s="81"/>
      <c r="S896" s="47">
        <f t="shared" si="148"/>
        <v>6.8778000000747852E-2</v>
      </c>
      <c r="T896" s="82"/>
    </row>
    <row r="897" spans="1:22" ht="12.95" customHeight="1" x14ac:dyDescent="0.2">
      <c r="A897" s="121" t="s">
        <v>313</v>
      </c>
      <c r="B897" s="122" t="s">
        <v>1475</v>
      </c>
      <c r="C897" s="123">
        <v>58586.8318</v>
      </c>
      <c r="D897" s="123">
        <v>1E-4</v>
      </c>
      <c r="E897" s="88">
        <f t="shared" si="141"/>
        <v>26157.127639760682</v>
      </c>
      <c r="F897" s="47">
        <f t="shared" si="144"/>
        <v>26157</v>
      </c>
      <c r="G897" s="47">
        <f t="shared" si="147"/>
        <v>7.0313399999577086E-2</v>
      </c>
      <c r="K897" s="47">
        <f t="shared" si="146"/>
        <v>7.0313399999577086E-2</v>
      </c>
      <c r="O897" s="47">
        <f t="shared" ca="1" si="145"/>
        <v>6.8065248689040556E-2</v>
      </c>
      <c r="P897" s="47">
        <f t="shared" si="138"/>
        <v>0</v>
      </c>
      <c r="Q897" s="81">
        <f t="shared" si="142"/>
        <v>43568.3318</v>
      </c>
      <c r="R897" s="81"/>
      <c r="S897" s="47">
        <f t="shared" si="148"/>
        <v>7.0313399999577086E-2</v>
      </c>
      <c r="T897" s="82"/>
    </row>
    <row r="898" spans="1:22" ht="12.95" customHeight="1" x14ac:dyDescent="0.2">
      <c r="A898" s="121" t="s">
        <v>316</v>
      </c>
      <c r="B898" s="122" t="s">
        <v>1475</v>
      </c>
      <c r="C898" s="123">
        <v>58622.642999999996</v>
      </c>
      <c r="D898" s="123" t="s">
        <v>1546</v>
      </c>
      <c r="E898" s="88">
        <f t="shared" si="141"/>
        <v>26222.135632516911</v>
      </c>
      <c r="F898" s="47">
        <f t="shared" si="144"/>
        <v>26222</v>
      </c>
      <c r="G898" s="47">
        <f t="shared" si="147"/>
        <v>7.4716399991302751E-2</v>
      </c>
      <c r="K898" s="47">
        <f t="shared" si="146"/>
        <v>7.4716399991302751E-2</v>
      </c>
      <c r="O898" s="47">
        <f t="shared" ca="1" si="145"/>
        <v>6.8050582824972033E-2</v>
      </c>
      <c r="P898" s="47">
        <f t="shared" si="138"/>
        <v>0</v>
      </c>
      <c r="Q898" s="81">
        <f t="shared" si="142"/>
        <v>43604.142999999996</v>
      </c>
      <c r="R898" s="81"/>
      <c r="S898" s="47">
        <f t="shared" si="148"/>
        <v>7.4716399991302751E-2</v>
      </c>
      <c r="T898" s="82"/>
    </row>
    <row r="899" spans="1:22" ht="12.95" customHeight="1" x14ac:dyDescent="0.2">
      <c r="A899" s="121" t="s">
        <v>313</v>
      </c>
      <c r="B899" s="122" t="s">
        <v>1475</v>
      </c>
      <c r="C899" s="123">
        <v>58686.5406</v>
      </c>
      <c r="D899" s="123">
        <v>1E-4</v>
      </c>
      <c r="E899" s="88">
        <f t="shared" si="141"/>
        <v>26338.128805544933</v>
      </c>
      <c r="F899" s="47">
        <f t="shared" si="144"/>
        <v>26338</v>
      </c>
      <c r="G899" s="47">
        <f t="shared" si="147"/>
        <v>7.0955600000161212E-2</v>
      </c>
      <c r="K899" s="47">
        <f t="shared" si="146"/>
        <v>7.0955600000161212E-2</v>
      </c>
      <c r="O899" s="47">
        <f t="shared" ca="1" si="145"/>
        <v>6.8024409898326657E-2</v>
      </c>
      <c r="P899" s="47">
        <f t="shared" si="138"/>
        <v>0</v>
      </c>
      <c r="Q899" s="81">
        <f t="shared" si="142"/>
        <v>43668.0406</v>
      </c>
      <c r="R899" s="81"/>
      <c r="S899" s="47">
        <f t="shared" si="148"/>
        <v>7.0955600000161212E-2</v>
      </c>
      <c r="T899" s="82"/>
    </row>
    <row r="900" spans="1:22" ht="12.95" customHeight="1" x14ac:dyDescent="0.2">
      <c r="A900" s="114" t="s">
        <v>314</v>
      </c>
      <c r="B900" s="115" t="s">
        <v>1475</v>
      </c>
      <c r="C900" s="116">
        <v>58901.933199999999</v>
      </c>
      <c r="D900" s="116">
        <v>1E-4</v>
      </c>
      <c r="E900" s="88">
        <f t="shared" si="141"/>
        <v>26729.130519549119</v>
      </c>
      <c r="F900" s="47">
        <f t="shared" si="144"/>
        <v>26729</v>
      </c>
      <c r="G900" s="47">
        <f t="shared" si="147"/>
        <v>7.1899799993843772E-2</v>
      </c>
      <c r="K900" s="47">
        <f t="shared" si="146"/>
        <v>7.1899799993843772E-2</v>
      </c>
      <c r="O900" s="47">
        <f t="shared" ca="1" si="145"/>
        <v>6.7936189085237547E-2</v>
      </c>
      <c r="P900" s="47">
        <f t="shared" si="138"/>
        <v>0</v>
      </c>
      <c r="Q900" s="81">
        <f t="shared" si="142"/>
        <v>43883.433199999999</v>
      </c>
      <c r="R900" s="81"/>
      <c r="S900" s="47">
        <f t="shared" si="148"/>
        <v>7.1899799993843772E-2</v>
      </c>
      <c r="T900" s="82"/>
    </row>
    <row r="901" spans="1:22" ht="12.95" customHeight="1" x14ac:dyDescent="0.2">
      <c r="A901" s="124" t="s">
        <v>314</v>
      </c>
      <c r="B901" s="125" t="s">
        <v>1475</v>
      </c>
      <c r="C901" s="116">
        <v>58949.859600000003</v>
      </c>
      <c r="D901" s="116">
        <v>1E-4</v>
      </c>
      <c r="E901" s="88">
        <f t="shared" si="141"/>
        <v>26816.131208273113</v>
      </c>
      <c r="F901" s="47">
        <f t="shared" si="144"/>
        <v>26816</v>
      </c>
      <c r="G901" s="47">
        <f t="shared" si="147"/>
        <v>7.2279200001503341E-2</v>
      </c>
      <c r="K901" s="47">
        <f t="shared" si="146"/>
        <v>7.2279200001503341E-2</v>
      </c>
      <c r="O901" s="47">
        <f t="shared" ca="1" si="145"/>
        <v>6.7916559390253525E-2</v>
      </c>
      <c r="P901" s="47">
        <f t="shared" si="138"/>
        <v>0</v>
      </c>
      <c r="Q901" s="81">
        <f t="shared" si="142"/>
        <v>43931.359600000003</v>
      </c>
      <c r="R901" s="81"/>
      <c r="S901" s="47">
        <f t="shared" si="148"/>
        <v>7.2279200001503341E-2</v>
      </c>
      <c r="T901" s="82"/>
    </row>
    <row r="902" spans="1:22" ht="12.95" customHeight="1" x14ac:dyDescent="0.2">
      <c r="A902" s="114" t="s">
        <v>317</v>
      </c>
      <c r="B902" s="115" t="s">
        <v>1475</v>
      </c>
      <c r="C902" s="116">
        <v>59012.658000000003</v>
      </c>
      <c r="D902" s="116" t="s">
        <v>1546</v>
      </c>
      <c r="E902" s="88">
        <f t="shared" si="141"/>
        <v>26930.129005953815</v>
      </c>
      <c r="F902" s="47">
        <f t="shared" si="144"/>
        <v>26930</v>
      </c>
      <c r="G902" s="47">
        <f t="shared" si="147"/>
        <v>7.1066000004066154E-2</v>
      </c>
      <c r="K902" s="47">
        <f t="shared" si="146"/>
        <v>7.1066000004066154E-2</v>
      </c>
      <c r="O902" s="47">
        <f t="shared" ref="O902:O915" ca="1" si="149">+C$11+C$12*$F902</f>
        <v>6.7890837720964103E-2</v>
      </c>
      <c r="P902" s="47">
        <f t="shared" si="138"/>
        <v>0</v>
      </c>
      <c r="Q902" s="81">
        <f t="shared" si="142"/>
        <v>43994.158000000003</v>
      </c>
      <c r="R902" s="81"/>
      <c r="S902" s="47">
        <f t="shared" si="148"/>
        <v>7.1066000004066154E-2</v>
      </c>
      <c r="T902" s="82"/>
    </row>
    <row r="903" spans="1:22" ht="12.95" customHeight="1" x14ac:dyDescent="0.2">
      <c r="A903" s="114" t="s">
        <v>314</v>
      </c>
      <c r="B903" s="115" t="s">
        <v>1475</v>
      </c>
      <c r="C903" s="116">
        <v>59012.659599999999</v>
      </c>
      <c r="D903" s="116">
        <v>1E-4</v>
      </c>
      <c r="E903" s="88">
        <f t="shared" si="141"/>
        <v>26930.131910430297</v>
      </c>
      <c r="F903" s="47">
        <f t="shared" si="144"/>
        <v>26930</v>
      </c>
      <c r="G903" s="47">
        <f t="shared" si="147"/>
        <v>7.2666000000026543E-2</v>
      </c>
      <c r="K903" s="47">
        <f t="shared" si="146"/>
        <v>7.2666000000026543E-2</v>
      </c>
      <c r="O903" s="47">
        <f t="shared" ca="1" si="149"/>
        <v>6.7890837720964103E-2</v>
      </c>
      <c r="P903" s="47">
        <f t="shared" ref="P903:P915" si="150">+D$11+D$12*$F903</f>
        <v>0</v>
      </c>
      <c r="Q903" s="81">
        <f t="shared" si="142"/>
        <v>43994.159599999999</v>
      </c>
      <c r="R903" s="81"/>
      <c r="S903" s="47">
        <f t="shared" si="148"/>
        <v>7.2666000000026543E-2</v>
      </c>
      <c r="T903" s="82"/>
    </row>
    <row r="904" spans="1:22" ht="12.95" customHeight="1" x14ac:dyDescent="0.2">
      <c r="A904" s="121" t="s">
        <v>2482</v>
      </c>
      <c r="B904" s="122" t="s">
        <v>1476</v>
      </c>
      <c r="C904" s="123">
        <v>59067.474300000002</v>
      </c>
      <c r="D904" s="123">
        <v>2.0000000000000001E-4</v>
      </c>
      <c r="E904" s="88">
        <f t="shared" si="141"/>
        <v>27029.636915024821</v>
      </c>
      <c r="F904" s="47">
        <f t="shared" si="144"/>
        <v>27029.5</v>
      </c>
      <c r="G904" s="47">
        <f t="shared" si="147"/>
        <v>7.5422900001285598E-2</v>
      </c>
      <c r="K904" s="47">
        <f t="shared" si="146"/>
        <v>7.5422900001285598E-2</v>
      </c>
      <c r="O904" s="47">
        <f t="shared" ca="1" si="149"/>
        <v>6.7868387667505373E-2</v>
      </c>
      <c r="P904" s="47">
        <f t="shared" si="150"/>
        <v>0</v>
      </c>
      <c r="Q904" s="81">
        <f t="shared" si="142"/>
        <v>44048.974300000002</v>
      </c>
      <c r="R904" s="81"/>
      <c r="S904" s="47">
        <f t="shared" si="148"/>
        <v>7.5422900001285598E-2</v>
      </c>
      <c r="T904" s="82"/>
    </row>
    <row r="905" spans="1:22" ht="12.95" customHeight="1" x14ac:dyDescent="0.2">
      <c r="A905" s="121" t="s">
        <v>2482</v>
      </c>
      <c r="B905" s="122" t="s">
        <v>1475</v>
      </c>
      <c r="C905" s="123">
        <v>59086.476900000001</v>
      </c>
      <c r="D905" s="123">
        <v>1E-4</v>
      </c>
      <c r="E905" s="88">
        <f t="shared" si="141"/>
        <v>27064.132293095081</v>
      </c>
      <c r="F905" s="47">
        <f t="shared" si="144"/>
        <v>27064</v>
      </c>
      <c r="G905" s="47">
        <f t="shared" si="147"/>
        <v>7.287680000445107E-2</v>
      </c>
      <c r="K905" s="47">
        <f t="shared" si="146"/>
        <v>7.287680000445107E-2</v>
      </c>
      <c r="O905" s="47">
        <f t="shared" ca="1" si="149"/>
        <v>6.786060347811515E-2</v>
      </c>
      <c r="P905" s="47">
        <f t="shared" si="150"/>
        <v>0</v>
      </c>
      <c r="Q905" s="81">
        <f t="shared" si="142"/>
        <v>44067.976900000001</v>
      </c>
      <c r="R905" s="81"/>
      <c r="S905" s="47">
        <f t="shared" si="148"/>
        <v>7.287680000445107E-2</v>
      </c>
      <c r="T905" s="82"/>
    </row>
    <row r="906" spans="1:22" ht="12.95" customHeight="1" x14ac:dyDescent="0.2">
      <c r="A906" s="121" t="s">
        <v>2481</v>
      </c>
      <c r="B906" s="122" t="s">
        <v>1475</v>
      </c>
      <c r="C906" s="123">
        <v>59348.694000000003</v>
      </c>
      <c r="D906" s="123">
        <v>1E-4</v>
      </c>
      <c r="E906" s="88">
        <f t="shared" si="141"/>
        <v>27540.134419171871</v>
      </c>
      <c r="F906" s="47">
        <f t="shared" si="144"/>
        <v>27540</v>
      </c>
      <c r="G906" s="47">
        <f t="shared" si="147"/>
        <v>7.404800000222167E-2</v>
      </c>
      <c r="K906" s="47">
        <f t="shared" si="146"/>
        <v>7.404800000222167E-2</v>
      </c>
      <c r="O906" s="47">
        <f t="shared" ca="1" si="149"/>
        <v>6.7753204227397959E-2</v>
      </c>
      <c r="P906" s="47">
        <f t="shared" si="150"/>
        <v>0</v>
      </c>
      <c r="Q906" s="81">
        <f t="shared" si="142"/>
        <v>44330.194000000003</v>
      </c>
      <c r="R906" s="81"/>
      <c r="S906" s="47">
        <f t="shared" si="148"/>
        <v>7.404800000222167E-2</v>
      </c>
      <c r="T906" s="82"/>
    </row>
    <row r="907" spans="1:22" ht="12.95" customHeight="1" x14ac:dyDescent="0.2">
      <c r="A907" s="40" t="s">
        <v>2484</v>
      </c>
      <c r="B907" s="41" t="s">
        <v>1475</v>
      </c>
      <c r="C907" s="134">
        <v>59360.542200000004</v>
      </c>
      <c r="D907" s="133">
        <v>8.0000000000000004E-4</v>
      </c>
      <c r="E907" s="88">
        <f t="shared" si="141"/>
        <v>27561.642430625674</v>
      </c>
      <c r="F907" s="47">
        <f t="shared" si="144"/>
        <v>27561.5</v>
      </c>
      <c r="G907" s="47">
        <f t="shared" si="147"/>
        <v>7.846129999961704E-2</v>
      </c>
      <c r="K907" s="47">
        <f t="shared" si="146"/>
        <v>7.846129999961704E-2</v>
      </c>
      <c r="O907" s="47">
        <f t="shared" ca="1" si="149"/>
        <v>6.7748353210821455E-2</v>
      </c>
      <c r="P907" s="47">
        <f t="shared" si="150"/>
        <v>0</v>
      </c>
      <c r="Q907" s="81">
        <f t="shared" si="142"/>
        <v>44342.042200000004</v>
      </c>
      <c r="R907" s="81"/>
      <c r="S907" s="47">
        <f t="shared" si="148"/>
        <v>7.846129999961704E-2</v>
      </c>
      <c r="T907" s="82"/>
    </row>
    <row r="908" spans="1:22" ht="12.95" customHeight="1" x14ac:dyDescent="0.2">
      <c r="A908" s="40" t="s">
        <v>2484</v>
      </c>
      <c r="B908" s="41" t="s">
        <v>1475</v>
      </c>
      <c r="C908" s="134">
        <v>59364.396200000003</v>
      </c>
      <c r="D908" s="133">
        <v>1.1999999999999999E-3</v>
      </c>
      <c r="E908" s="88">
        <f t="shared" si="141"/>
        <v>27568.638588366339</v>
      </c>
      <c r="F908" s="47">
        <f t="shared" si="144"/>
        <v>27568.5</v>
      </c>
      <c r="G908" s="47">
        <f t="shared" si="147"/>
        <v>7.6344699999026489E-2</v>
      </c>
      <c r="K908" s="47">
        <f t="shared" si="146"/>
        <v>7.6344699999026489E-2</v>
      </c>
      <c r="O908" s="47">
        <f t="shared" ca="1" si="149"/>
        <v>6.7746773810075614E-2</v>
      </c>
      <c r="P908" s="47">
        <f t="shared" si="150"/>
        <v>0</v>
      </c>
      <c r="Q908" s="81">
        <f t="shared" si="142"/>
        <v>44345.896200000003</v>
      </c>
      <c r="R908" s="81"/>
      <c r="S908" s="47">
        <f t="shared" si="148"/>
        <v>7.6344699999026489E-2</v>
      </c>
      <c r="T908" s="82"/>
    </row>
    <row r="909" spans="1:22" ht="12.95" customHeight="1" x14ac:dyDescent="0.2">
      <c r="A909" s="126" t="s">
        <v>318</v>
      </c>
      <c r="B909" s="127"/>
      <c r="C909" s="38">
        <v>59371.830800000003</v>
      </c>
      <c r="D909" s="39">
        <v>2.0000000000000001E-4</v>
      </c>
      <c r="E909" s="88">
        <f t="shared" si="141"/>
        <v>27582.134601427773</v>
      </c>
      <c r="F909" s="47">
        <f t="shared" si="144"/>
        <v>27582</v>
      </c>
      <c r="G909" s="47">
        <f t="shared" si="147"/>
        <v>7.4148400002741255E-2</v>
      </c>
      <c r="K909" s="47">
        <f t="shared" si="146"/>
        <v>7.4148400002741255E-2</v>
      </c>
      <c r="O909" s="47">
        <f t="shared" ca="1" si="149"/>
        <v>6.7743727822922914E-2</v>
      </c>
      <c r="P909" s="47">
        <f t="shared" si="150"/>
        <v>0</v>
      </c>
      <c r="Q909" s="81">
        <f t="shared" si="142"/>
        <v>44353.330800000003</v>
      </c>
      <c r="R909" s="81"/>
      <c r="S909" s="47">
        <f t="shared" si="148"/>
        <v>7.4148400002741255E-2</v>
      </c>
      <c r="T909" s="82"/>
    </row>
    <row r="910" spans="1:22" ht="12.95" customHeight="1" x14ac:dyDescent="0.2">
      <c r="A910" s="44" t="s">
        <v>2488</v>
      </c>
      <c r="B910" s="128" t="s">
        <v>1475</v>
      </c>
      <c r="C910" s="129">
        <v>59379.674599999998</v>
      </c>
      <c r="D910" s="130">
        <v>2.0000000000000001E-4</v>
      </c>
      <c r="E910" s="88">
        <f t="shared" si="141"/>
        <v>27596.373434351019</v>
      </c>
      <c r="F910" s="47">
        <f t="shared" si="144"/>
        <v>27596.5</v>
      </c>
      <c r="G910" s="47">
        <f t="shared" si="147"/>
        <v>-6.972170000517508E-2</v>
      </c>
      <c r="O910" s="47">
        <f t="shared" ca="1" si="149"/>
        <v>6.7740456207092251E-2</v>
      </c>
      <c r="P910" s="47">
        <f t="shared" si="150"/>
        <v>0</v>
      </c>
      <c r="Q910" s="81">
        <f t="shared" si="142"/>
        <v>44361.174599999998</v>
      </c>
      <c r="R910" s="81"/>
      <c r="S910" s="47">
        <f t="shared" si="148"/>
        <v>-6.972170000517508E-2</v>
      </c>
      <c r="T910" s="82"/>
      <c r="V910" s="47">
        <f>+G910</f>
        <v>-6.972170000517508E-2</v>
      </c>
    </row>
    <row r="911" spans="1:22" ht="12.95" customHeight="1" x14ac:dyDescent="0.2">
      <c r="A911" s="121" t="s">
        <v>2481</v>
      </c>
      <c r="B911" s="122" t="s">
        <v>1475</v>
      </c>
      <c r="C911" s="123">
        <v>59416.451500000003</v>
      </c>
      <c r="D911" s="123">
        <v>1E-4</v>
      </c>
      <c r="E911" s="88">
        <f t="shared" si="141"/>
        <v>27663.134460197602</v>
      </c>
      <c r="F911" s="47">
        <f t="shared" si="144"/>
        <v>27663</v>
      </c>
      <c r="G911" s="47">
        <f t="shared" si="147"/>
        <v>7.4070599999686237E-2</v>
      </c>
      <c r="K911" s="47">
        <f>+G911</f>
        <v>7.4070599999686237E-2</v>
      </c>
      <c r="O911" s="47">
        <f t="shared" ca="1" si="149"/>
        <v>6.7725451900006756E-2</v>
      </c>
      <c r="P911" s="47">
        <f t="shared" si="150"/>
        <v>0</v>
      </c>
      <c r="Q911" s="81">
        <f t="shared" si="142"/>
        <v>44397.951500000003</v>
      </c>
      <c r="R911" s="81"/>
      <c r="S911" s="47">
        <f t="shared" si="148"/>
        <v>7.4070599999686237E-2</v>
      </c>
      <c r="T911" s="82"/>
    </row>
    <row r="912" spans="1:22" ht="12.95" customHeight="1" x14ac:dyDescent="0.2">
      <c r="A912" s="40" t="s">
        <v>2483</v>
      </c>
      <c r="B912" s="41" t="s">
        <v>1475</v>
      </c>
      <c r="C912" s="134">
        <v>59416.451500000003</v>
      </c>
      <c r="D912" s="133">
        <v>1E-4</v>
      </c>
      <c r="E912" s="88">
        <f t="shared" si="141"/>
        <v>27663.134460197602</v>
      </c>
      <c r="F912" s="47">
        <f t="shared" si="144"/>
        <v>27663</v>
      </c>
      <c r="G912" s="47">
        <f t="shared" ref="G912:G915" si="151">C912-(C$7+F912*C$8)</f>
        <v>7.4070599999686237E-2</v>
      </c>
      <c r="K912" s="47">
        <f>+G912</f>
        <v>7.4070599999686237E-2</v>
      </c>
      <c r="O912" s="47">
        <f t="shared" ca="1" si="149"/>
        <v>6.7725451900006756E-2</v>
      </c>
      <c r="P912" s="47">
        <f t="shared" si="150"/>
        <v>0</v>
      </c>
      <c r="Q912" s="81">
        <f t="shared" si="142"/>
        <v>44397.951500000003</v>
      </c>
      <c r="R912" s="81"/>
      <c r="S912" s="47">
        <f t="shared" si="148"/>
        <v>7.4070599999686237E-2</v>
      </c>
      <c r="T912" s="82"/>
    </row>
    <row r="913" spans="1:20" ht="12.95" customHeight="1" x14ac:dyDescent="0.2">
      <c r="A913" s="40" t="s">
        <v>2485</v>
      </c>
      <c r="B913" s="41" t="s">
        <v>1475</v>
      </c>
      <c r="C913" s="134">
        <v>59754.69</v>
      </c>
      <c r="D913" s="133">
        <v>1E-4</v>
      </c>
      <c r="E913" s="88">
        <f t="shared" si="141"/>
        <v>28277.138066831281</v>
      </c>
      <c r="F913" s="47">
        <f t="shared" si="144"/>
        <v>28277</v>
      </c>
      <c r="G913" s="47">
        <f t="shared" si="151"/>
        <v>7.6057400001445785E-2</v>
      </c>
      <c r="K913" s="47">
        <f>+G913</f>
        <v>7.6057400001445785E-2</v>
      </c>
      <c r="O913" s="47">
        <f t="shared" ca="1" si="149"/>
        <v>6.7586915891728702E-2</v>
      </c>
      <c r="P913" s="47">
        <f t="shared" si="150"/>
        <v>0</v>
      </c>
      <c r="Q913" s="81">
        <f t="shared" si="142"/>
        <v>44736.19</v>
      </c>
      <c r="R913" s="81"/>
      <c r="S913" s="47">
        <f t="shared" si="148"/>
        <v>7.6057400001445785E-2</v>
      </c>
      <c r="T913" s="82"/>
    </row>
    <row r="914" spans="1:20" ht="12.95" customHeight="1" x14ac:dyDescent="0.2">
      <c r="A914" s="40" t="s">
        <v>2485</v>
      </c>
      <c r="B914" s="41" t="s">
        <v>1475</v>
      </c>
      <c r="C914" s="134">
        <v>59779.479500000001</v>
      </c>
      <c r="D914" s="133">
        <v>1E-4</v>
      </c>
      <c r="E914" s="88">
        <f t="shared" si="141"/>
        <v>28322.138391769586</v>
      </c>
      <c r="F914" s="47">
        <f t="shared" si="144"/>
        <v>28322</v>
      </c>
      <c r="G914" s="47">
        <f t="shared" si="151"/>
        <v>7.6236399996560067E-2</v>
      </c>
      <c r="K914" s="47">
        <f>+G914</f>
        <v>7.6236399996560067E-2</v>
      </c>
      <c r="O914" s="47">
        <f t="shared" ca="1" si="149"/>
        <v>6.7576762601219725E-2</v>
      </c>
      <c r="P914" s="47">
        <f t="shared" si="150"/>
        <v>0</v>
      </c>
      <c r="Q914" s="81">
        <f t="shared" si="142"/>
        <v>44760.979500000001</v>
      </c>
      <c r="R914" s="81"/>
      <c r="S914" s="47">
        <f t="shared" si="148"/>
        <v>7.6236399996560067E-2</v>
      </c>
      <c r="T914" s="82"/>
    </row>
    <row r="915" spans="1:20" ht="12.95" customHeight="1" x14ac:dyDescent="0.2">
      <c r="A915" s="43" t="s">
        <v>2487</v>
      </c>
      <c r="B915" s="42" t="s">
        <v>1475</v>
      </c>
      <c r="C915" s="134">
        <v>59808.675999999999</v>
      </c>
      <c r="D915" s="133">
        <v>2.0000000000000001E-4</v>
      </c>
      <c r="E915" s="88">
        <f t="shared" si="141"/>
        <v>28375.138734134747</v>
      </c>
      <c r="F915" s="47">
        <f t="shared" si="144"/>
        <v>28375</v>
      </c>
      <c r="G915" s="47">
        <f t="shared" si="151"/>
        <v>7.6424999999289867E-2</v>
      </c>
      <c r="K915" s="47">
        <f>+G915</f>
        <v>7.6424999999289867E-2</v>
      </c>
      <c r="O915" s="47">
        <f t="shared" ca="1" si="149"/>
        <v>6.756480428128693E-2</v>
      </c>
      <c r="P915" s="47">
        <f t="shared" si="150"/>
        <v>0</v>
      </c>
      <c r="Q915" s="81">
        <f t="shared" si="142"/>
        <v>44790.175999999999</v>
      </c>
      <c r="R915" s="81"/>
      <c r="S915" s="47">
        <f t="shared" si="148"/>
        <v>7.6424999999289867E-2</v>
      </c>
      <c r="T915" s="82"/>
    </row>
    <row r="916" spans="1:20" ht="12.95" customHeight="1" x14ac:dyDescent="0.2">
      <c r="A916" s="131" t="s">
        <v>2489</v>
      </c>
      <c r="B916" s="132" t="s">
        <v>1475</v>
      </c>
      <c r="C916" s="133">
        <v>60085.766799999998</v>
      </c>
      <c r="D916" s="133">
        <v>1E-4</v>
      </c>
      <c r="E916" s="88">
        <f t="shared" ref="E916:E917" si="152">(C916-C$7)/C$8</f>
        <v>28878.141055174518</v>
      </c>
      <c r="F916" s="47">
        <f t="shared" si="144"/>
        <v>28878</v>
      </c>
      <c r="G916" s="47">
        <f t="shared" ref="G916:G917" si="153">C916-(C$7+F916*C$8)</f>
        <v>7.7703599992673844E-2</v>
      </c>
      <c r="K916" s="47">
        <f t="shared" ref="K916:K917" si="154">+G916</f>
        <v>7.7703599992673844E-2</v>
      </c>
      <c r="O916" s="47">
        <f t="shared" ref="O916:O917" ca="1" si="155">+C$11+C$12*$F916</f>
        <v>6.7451313056264353E-2</v>
      </c>
      <c r="P916" s="47">
        <f t="shared" ref="P916:P917" si="156">+D$11+D$12*$F916</f>
        <v>0</v>
      </c>
      <c r="Q916" s="81">
        <f t="shared" ref="Q916:Q917" si="157">C916-15018.5</f>
        <v>45067.266799999998</v>
      </c>
      <c r="R916" s="81"/>
      <c r="S916" s="47">
        <f t="shared" ref="S916:S917" si="158">MAX(G916:N916)</f>
        <v>7.7703599992673844E-2</v>
      </c>
      <c r="T916" s="82"/>
    </row>
    <row r="917" spans="1:20" ht="12.95" customHeight="1" x14ac:dyDescent="0.2">
      <c r="A917" s="131" t="s">
        <v>2489</v>
      </c>
      <c r="B917" s="132" t="s">
        <v>1475</v>
      </c>
      <c r="C917" s="133">
        <v>60116.615599999997</v>
      </c>
      <c r="D917" s="133">
        <v>2.0000000000000001E-4</v>
      </c>
      <c r="E917" s="88">
        <f t="shared" si="152"/>
        <v>28934.140814102968</v>
      </c>
      <c r="F917" s="47">
        <f t="shared" si="144"/>
        <v>28934</v>
      </c>
      <c r="G917" s="47">
        <f t="shared" si="153"/>
        <v>7.7570799992827233E-2</v>
      </c>
      <c r="K917" s="47">
        <f t="shared" si="154"/>
        <v>7.7570799992827233E-2</v>
      </c>
      <c r="O917" s="47">
        <f t="shared" ca="1" si="155"/>
        <v>6.7438677850297613E-2</v>
      </c>
      <c r="P917" s="47">
        <f t="shared" si="156"/>
        <v>0</v>
      </c>
      <c r="Q917" s="81">
        <f t="shared" si="157"/>
        <v>45098.115599999997</v>
      </c>
      <c r="R917" s="81"/>
      <c r="S917" s="47">
        <f t="shared" si="158"/>
        <v>7.7570799992827233E-2</v>
      </c>
      <c r="T917" s="82"/>
    </row>
    <row r="918" spans="1:20" ht="12.95" customHeight="1" x14ac:dyDescent="0.2">
      <c r="C918" s="84"/>
      <c r="D918" s="84"/>
      <c r="T918" s="82"/>
    </row>
    <row r="919" spans="1:20" ht="12.95" customHeight="1" x14ac:dyDescent="0.2">
      <c r="C919" s="84"/>
      <c r="D919" s="84"/>
      <c r="T919" s="82"/>
    </row>
    <row r="920" spans="1:20" ht="12.95" customHeight="1" x14ac:dyDescent="0.2">
      <c r="C920" s="84"/>
      <c r="D920" s="84"/>
      <c r="T920" s="82"/>
    </row>
    <row r="921" spans="1:20" ht="12.95" customHeight="1" x14ac:dyDescent="0.2">
      <c r="C921" s="84"/>
      <c r="D921" s="84"/>
      <c r="T921" s="82"/>
    </row>
    <row r="922" spans="1:20" ht="12.95" customHeight="1" x14ac:dyDescent="0.2">
      <c r="C922" s="84"/>
      <c r="D922" s="84"/>
      <c r="T922" s="82"/>
    </row>
    <row r="923" spans="1:20" ht="12.95" customHeight="1" x14ac:dyDescent="0.2">
      <c r="C923" s="84"/>
      <c r="D923" s="84"/>
      <c r="T923" s="82"/>
    </row>
    <row r="924" spans="1:20" ht="12.95" customHeight="1" x14ac:dyDescent="0.2">
      <c r="C924" s="84"/>
      <c r="D924" s="84"/>
      <c r="T924" s="82"/>
    </row>
    <row r="925" spans="1:20" ht="12.95" customHeight="1" x14ac:dyDescent="0.2">
      <c r="C925" s="84"/>
      <c r="D925" s="84"/>
      <c r="T925" s="82"/>
    </row>
    <row r="926" spans="1:20" ht="12.95" customHeight="1" x14ac:dyDescent="0.2">
      <c r="C926" s="84"/>
      <c r="D926" s="84"/>
      <c r="T926" s="82"/>
    </row>
    <row r="927" spans="1:20" ht="12.95" customHeight="1" x14ac:dyDescent="0.2">
      <c r="C927" s="84"/>
      <c r="D927" s="84"/>
      <c r="T927" s="82"/>
    </row>
    <row r="928" spans="1:20" ht="12.95" customHeight="1" x14ac:dyDescent="0.2">
      <c r="C928" s="84"/>
      <c r="D928" s="84"/>
      <c r="T928" s="82"/>
    </row>
    <row r="929" spans="3:20" ht="12.95" customHeight="1" x14ac:dyDescent="0.2">
      <c r="C929" s="84"/>
      <c r="D929" s="84"/>
      <c r="T929" s="82"/>
    </row>
    <row r="930" spans="3:20" ht="12.95" customHeight="1" x14ac:dyDescent="0.2">
      <c r="C930" s="84"/>
      <c r="D930" s="84"/>
      <c r="T930" s="82"/>
    </row>
    <row r="931" spans="3:20" ht="12.95" customHeight="1" x14ac:dyDescent="0.2">
      <c r="C931" s="84"/>
      <c r="D931" s="84"/>
      <c r="T931" s="82"/>
    </row>
    <row r="932" spans="3:20" ht="12.95" customHeight="1" x14ac:dyDescent="0.2">
      <c r="C932" s="84"/>
      <c r="D932" s="84"/>
      <c r="T932" s="82"/>
    </row>
    <row r="933" spans="3:20" ht="12.95" customHeight="1" x14ac:dyDescent="0.2">
      <c r="C933" s="84"/>
      <c r="D933" s="84"/>
      <c r="T933" s="82"/>
    </row>
    <row r="934" spans="3:20" ht="12.95" customHeight="1" x14ac:dyDescent="0.2">
      <c r="C934" s="84"/>
      <c r="D934" s="84"/>
      <c r="T934" s="82"/>
    </row>
    <row r="935" spans="3:20" ht="12.95" customHeight="1" x14ac:dyDescent="0.2">
      <c r="C935" s="84"/>
      <c r="D935" s="84"/>
      <c r="T935" s="82"/>
    </row>
    <row r="936" spans="3:20" ht="12.95" customHeight="1" x14ac:dyDescent="0.2">
      <c r="C936" s="84"/>
      <c r="D936" s="84"/>
      <c r="T936" s="82"/>
    </row>
    <row r="937" spans="3:20" ht="12.95" customHeight="1" x14ac:dyDescent="0.2">
      <c r="C937" s="84"/>
      <c r="D937" s="84"/>
      <c r="T937" s="82"/>
    </row>
    <row r="938" spans="3:20" ht="12.95" customHeight="1" x14ac:dyDescent="0.2">
      <c r="C938" s="84"/>
      <c r="D938" s="84"/>
      <c r="T938" s="82"/>
    </row>
    <row r="939" spans="3:20" ht="12.95" customHeight="1" x14ac:dyDescent="0.2">
      <c r="C939" s="84"/>
      <c r="D939" s="84"/>
      <c r="T939" s="82"/>
    </row>
    <row r="940" spans="3:20" ht="12.95" customHeight="1" x14ac:dyDescent="0.2">
      <c r="C940" s="84"/>
      <c r="D940" s="84"/>
      <c r="T940" s="82"/>
    </row>
    <row r="941" spans="3:20" ht="12.95" customHeight="1" x14ac:dyDescent="0.2">
      <c r="C941" s="84"/>
      <c r="D941" s="84"/>
      <c r="T941" s="82"/>
    </row>
    <row r="942" spans="3:20" ht="12.95" customHeight="1" x14ac:dyDescent="0.2">
      <c r="C942" s="84"/>
      <c r="D942" s="84"/>
      <c r="T942" s="82"/>
    </row>
    <row r="943" spans="3:20" ht="12.95" customHeight="1" x14ac:dyDescent="0.2">
      <c r="C943" s="84"/>
      <c r="D943" s="84"/>
      <c r="T943" s="82"/>
    </row>
    <row r="944" spans="3:20" ht="12.95" customHeight="1" x14ac:dyDescent="0.2">
      <c r="C944" s="84"/>
      <c r="D944" s="84"/>
      <c r="T944" s="82"/>
    </row>
    <row r="945" spans="3:20" ht="12.95" customHeight="1" x14ac:dyDescent="0.2">
      <c r="C945" s="84"/>
      <c r="D945" s="84"/>
      <c r="T945" s="82"/>
    </row>
    <row r="946" spans="3:20" ht="12.95" customHeight="1" x14ac:dyDescent="0.2">
      <c r="C946" s="84"/>
      <c r="D946" s="84"/>
      <c r="T946" s="82"/>
    </row>
    <row r="947" spans="3:20" ht="12.95" customHeight="1" x14ac:dyDescent="0.2">
      <c r="C947" s="84"/>
      <c r="D947" s="84"/>
      <c r="T947" s="82"/>
    </row>
    <row r="948" spans="3:20" ht="12.95" customHeight="1" x14ac:dyDescent="0.2">
      <c r="C948" s="84"/>
      <c r="D948" s="84"/>
      <c r="T948" s="82"/>
    </row>
    <row r="949" spans="3:20" ht="12.95" customHeight="1" x14ac:dyDescent="0.2">
      <c r="C949" s="84"/>
      <c r="D949" s="84"/>
      <c r="T949" s="82"/>
    </row>
    <row r="950" spans="3:20" ht="12.95" customHeight="1" x14ac:dyDescent="0.2">
      <c r="C950" s="84"/>
      <c r="D950" s="84"/>
      <c r="T950" s="82"/>
    </row>
    <row r="951" spans="3:20" ht="12.95" customHeight="1" x14ac:dyDescent="0.2">
      <c r="C951" s="84"/>
      <c r="D951" s="84"/>
      <c r="T951" s="82"/>
    </row>
    <row r="952" spans="3:20" ht="12.95" customHeight="1" x14ac:dyDescent="0.2">
      <c r="C952" s="84"/>
      <c r="D952" s="84"/>
      <c r="T952" s="82"/>
    </row>
    <row r="953" spans="3:20" ht="12.95" customHeight="1" x14ac:dyDescent="0.2">
      <c r="C953" s="84"/>
      <c r="D953" s="84"/>
      <c r="T953" s="82"/>
    </row>
    <row r="954" spans="3:20" ht="12.95" customHeight="1" x14ac:dyDescent="0.2">
      <c r="C954" s="84"/>
      <c r="D954" s="84"/>
      <c r="T954" s="82"/>
    </row>
    <row r="955" spans="3:20" ht="12.95" customHeight="1" x14ac:dyDescent="0.2">
      <c r="C955" s="84"/>
      <c r="D955" s="84"/>
      <c r="T955" s="82"/>
    </row>
    <row r="956" spans="3:20" ht="12.95" customHeight="1" x14ac:dyDescent="0.2">
      <c r="C956" s="84"/>
      <c r="D956" s="84"/>
      <c r="T956" s="82"/>
    </row>
    <row r="957" spans="3:20" ht="12.95" customHeight="1" x14ac:dyDescent="0.2">
      <c r="C957" s="84"/>
      <c r="D957" s="84"/>
      <c r="T957" s="82"/>
    </row>
    <row r="958" spans="3:20" ht="12.95" customHeight="1" x14ac:dyDescent="0.2">
      <c r="C958" s="84"/>
      <c r="D958" s="84"/>
      <c r="T958" s="82"/>
    </row>
    <row r="959" spans="3:20" ht="12.95" customHeight="1" x14ac:dyDescent="0.2">
      <c r="C959" s="84"/>
      <c r="D959" s="84"/>
      <c r="T959" s="82"/>
    </row>
    <row r="960" spans="3:20" ht="12.95" customHeight="1" x14ac:dyDescent="0.2">
      <c r="C960" s="84"/>
      <c r="D960" s="84"/>
      <c r="T960" s="82"/>
    </row>
    <row r="961" spans="3:20" ht="12.95" customHeight="1" x14ac:dyDescent="0.2">
      <c r="C961" s="84"/>
      <c r="D961" s="84"/>
      <c r="T961" s="82"/>
    </row>
    <row r="962" spans="3:20" ht="12.95" customHeight="1" x14ac:dyDescent="0.2">
      <c r="C962" s="84"/>
      <c r="D962" s="84"/>
      <c r="T962" s="82"/>
    </row>
    <row r="963" spans="3:20" ht="12.95" customHeight="1" x14ac:dyDescent="0.2">
      <c r="C963" s="84"/>
      <c r="D963" s="84"/>
      <c r="T963" s="82"/>
    </row>
    <row r="964" spans="3:20" ht="12.95" customHeight="1" x14ac:dyDescent="0.2">
      <c r="C964" s="84"/>
      <c r="D964" s="84"/>
      <c r="T964" s="82"/>
    </row>
    <row r="965" spans="3:20" ht="12.95" customHeight="1" x14ac:dyDescent="0.2">
      <c r="C965" s="84"/>
      <c r="D965" s="84"/>
      <c r="T965" s="82"/>
    </row>
    <row r="966" spans="3:20" ht="12.95" customHeight="1" x14ac:dyDescent="0.2">
      <c r="C966" s="84"/>
      <c r="D966" s="84"/>
      <c r="T966" s="82"/>
    </row>
    <row r="967" spans="3:20" ht="12.95" customHeight="1" x14ac:dyDescent="0.2">
      <c r="C967" s="84"/>
      <c r="D967" s="84"/>
      <c r="T967" s="82"/>
    </row>
    <row r="968" spans="3:20" ht="12.95" customHeight="1" x14ac:dyDescent="0.2">
      <c r="C968" s="84"/>
      <c r="D968" s="84"/>
      <c r="T968" s="82"/>
    </row>
    <row r="969" spans="3:20" ht="12.95" customHeight="1" x14ac:dyDescent="0.2">
      <c r="C969" s="84"/>
      <c r="D969" s="84"/>
      <c r="T969" s="82"/>
    </row>
    <row r="970" spans="3:20" ht="12.95" customHeight="1" x14ac:dyDescent="0.2">
      <c r="C970" s="84"/>
      <c r="D970" s="84"/>
      <c r="T970" s="82"/>
    </row>
    <row r="971" spans="3:20" ht="12.95" customHeight="1" x14ac:dyDescent="0.2">
      <c r="C971" s="84"/>
      <c r="D971" s="84"/>
      <c r="T971" s="82"/>
    </row>
    <row r="972" spans="3:20" ht="12.95" customHeight="1" x14ac:dyDescent="0.2">
      <c r="C972" s="84"/>
      <c r="D972" s="84"/>
      <c r="T972" s="82"/>
    </row>
    <row r="973" spans="3:20" ht="12.95" customHeight="1" x14ac:dyDescent="0.2">
      <c r="C973" s="84"/>
      <c r="D973" s="84"/>
      <c r="T973" s="82"/>
    </row>
    <row r="974" spans="3:20" ht="12.95" customHeight="1" x14ac:dyDescent="0.2">
      <c r="C974" s="84"/>
      <c r="D974" s="84"/>
      <c r="T974" s="82"/>
    </row>
    <row r="975" spans="3:20" ht="12.95" customHeight="1" x14ac:dyDescent="0.2">
      <c r="C975" s="84"/>
      <c r="D975" s="84"/>
      <c r="T975" s="82"/>
    </row>
    <row r="976" spans="3:20" ht="12.95" customHeight="1" x14ac:dyDescent="0.2">
      <c r="C976" s="84"/>
      <c r="D976" s="84"/>
      <c r="T976" s="82"/>
    </row>
    <row r="977" spans="3:20" ht="12.95" customHeight="1" x14ac:dyDescent="0.2">
      <c r="C977" s="84"/>
      <c r="D977" s="84"/>
      <c r="T977" s="82"/>
    </row>
    <row r="978" spans="3:20" ht="12.95" customHeight="1" x14ac:dyDescent="0.2">
      <c r="C978" s="84"/>
      <c r="D978" s="84"/>
      <c r="T978" s="82"/>
    </row>
    <row r="979" spans="3:20" ht="12.95" customHeight="1" x14ac:dyDescent="0.2">
      <c r="C979" s="84"/>
      <c r="D979" s="84"/>
      <c r="T979" s="82"/>
    </row>
    <row r="980" spans="3:20" ht="12.95" customHeight="1" x14ac:dyDescent="0.2">
      <c r="C980" s="84"/>
      <c r="D980" s="84"/>
      <c r="T980" s="82"/>
    </row>
    <row r="981" spans="3:20" ht="12.95" customHeight="1" x14ac:dyDescent="0.2">
      <c r="C981" s="84"/>
      <c r="D981" s="84"/>
      <c r="T981" s="82"/>
    </row>
    <row r="982" spans="3:20" ht="12.95" customHeight="1" x14ac:dyDescent="0.2">
      <c r="C982" s="84"/>
      <c r="D982" s="84"/>
      <c r="T982" s="82"/>
    </row>
    <row r="983" spans="3:20" ht="12.95" customHeight="1" x14ac:dyDescent="0.2">
      <c r="C983" s="84"/>
      <c r="D983" s="84"/>
      <c r="T983" s="82"/>
    </row>
    <row r="984" spans="3:20" ht="12.95" customHeight="1" x14ac:dyDescent="0.2">
      <c r="C984" s="84"/>
      <c r="D984" s="84"/>
      <c r="T984" s="82"/>
    </row>
    <row r="985" spans="3:20" ht="12.95" customHeight="1" x14ac:dyDescent="0.2">
      <c r="C985" s="84"/>
      <c r="D985" s="84"/>
      <c r="T985" s="82"/>
    </row>
    <row r="986" spans="3:20" ht="12.95" customHeight="1" x14ac:dyDescent="0.2">
      <c r="C986" s="84"/>
      <c r="D986" s="84"/>
      <c r="T986" s="82"/>
    </row>
    <row r="987" spans="3:20" ht="12.95" customHeight="1" x14ac:dyDescent="0.2">
      <c r="C987" s="84"/>
      <c r="D987" s="84"/>
      <c r="T987" s="82"/>
    </row>
    <row r="988" spans="3:20" ht="12.95" customHeight="1" x14ac:dyDescent="0.2">
      <c r="C988" s="84"/>
      <c r="D988" s="84"/>
      <c r="T988" s="82"/>
    </row>
    <row r="989" spans="3:20" ht="12.95" customHeight="1" x14ac:dyDescent="0.2">
      <c r="C989" s="84"/>
      <c r="D989" s="84"/>
      <c r="T989" s="82"/>
    </row>
    <row r="990" spans="3:20" ht="12.95" customHeight="1" x14ac:dyDescent="0.2">
      <c r="C990" s="84"/>
      <c r="D990" s="84"/>
      <c r="T990" s="82"/>
    </row>
    <row r="991" spans="3:20" ht="12.95" customHeight="1" x14ac:dyDescent="0.2">
      <c r="C991" s="84"/>
      <c r="D991" s="84"/>
      <c r="T991" s="82"/>
    </row>
    <row r="992" spans="3:20" ht="12.95" customHeight="1" x14ac:dyDescent="0.2">
      <c r="C992" s="84"/>
      <c r="D992" s="84"/>
      <c r="T992" s="82"/>
    </row>
    <row r="993" spans="3:20" ht="12.95" customHeight="1" x14ac:dyDescent="0.2">
      <c r="C993" s="84"/>
      <c r="D993" s="84"/>
      <c r="T993" s="82"/>
    </row>
    <row r="994" spans="3:20" ht="12.95" customHeight="1" x14ac:dyDescent="0.2">
      <c r="C994" s="84"/>
      <c r="D994" s="84"/>
      <c r="T994" s="82"/>
    </row>
    <row r="995" spans="3:20" ht="12.95" customHeight="1" x14ac:dyDescent="0.2">
      <c r="C995" s="84"/>
      <c r="D995" s="84"/>
      <c r="T995" s="82"/>
    </row>
    <row r="996" spans="3:20" ht="12.95" customHeight="1" x14ac:dyDescent="0.2">
      <c r="C996" s="84"/>
      <c r="D996" s="84"/>
      <c r="T996" s="82"/>
    </row>
    <row r="997" spans="3:20" ht="12.95" customHeight="1" x14ac:dyDescent="0.2">
      <c r="C997" s="84"/>
      <c r="D997" s="84"/>
      <c r="T997" s="82"/>
    </row>
    <row r="998" spans="3:20" ht="12.95" customHeight="1" x14ac:dyDescent="0.2">
      <c r="C998" s="84"/>
      <c r="D998" s="84"/>
      <c r="T998" s="82"/>
    </row>
    <row r="999" spans="3:20" ht="12.95" customHeight="1" x14ac:dyDescent="0.2">
      <c r="C999" s="84"/>
      <c r="D999" s="84"/>
      <c r="T999" s="82"/>
    </row>
    <row r="1000" spans="3:20" ht="12.95" customHeight="1" x14ac:dyDescent="0.2">
      <c r="C1000" s="84"/>
      <c r="D1000" s="84"/>
      <c r="T1000" s="82"/>
    </row>
    <row r="1001" spans="3:20" ht="12.95" customHeight="1" x14ac:dyDescent="0.2">
      <c r="C1001" s="84"/>
      <c r="D1001" s="84"/>
      <c r="T1001" s="82"/>
    </row>
    <row r="1002" spans="3:20" ht="12.95" customHeight="1" x14ac:dyDescent="0.2">
      <c r="C1002" s="84"/>
      <c r="D1002" s="84"/>
      <c r="T1002" s="82"/>
    </row>
    <row r="1003" spans="3:20" ht="12.95" customHeight="1" x14ac:dyDescent="0.2">
      <c r="C1003" s="84"/>
      <c r="D1003" s="84"/>
      <c r="T1003" s="82"/>
    </row>
    <row r="1004" spans="3:20" ht="12.95" customHeight="1" x14ac:dyDescent="0.2">
      <c r="C1004" s="84"/>
      <c r="D1004" s="84"/>
      <c r="T1004" s="82"/>
    </row>
    <row r="1005" spans="3:20" ht="12.95" customHeight="1" x14ac:dyDescent="0.2">
      <c r="C1005" s="84"/>
      <c r="D1005" s="84"/>
      <c r="T1005" s="82"/>
    </row>
    <row r="1006" spans="3:20" ht="12.95" customHeight="1" x14ac:dyDescent="0.2">
      <c r="C1006" s="84"/>
      <c r="D1006" s="84"/>
      <c r="T1006" s="82"/>
    </row>
    <row r="1007" spans="3:20" ht="12.95" customHeight="1" x14ac:dyDescent="0.2">
      <c r="C1007" s="84"/>
      <c r="D1007" s="84"/>
      <c r="T1007" s="82"/>
    </row>
    <row r="1008" spans="3:20" ht="12.95" customHeight="1" x14ac:dyDescent="0.2">
      <c r="C1008" s="84"/>
      <c r="D1008" s="84"/>
      <c r="T1008" s="82"/>
    </row>
    <row r="1009" spans="3:20" ht="12.95" customHeight="1" x14ac:dyDescent="0.2">
      <c r="C1009" s="84"/>
      <c r="D1009" s="84"/>
      <c r="T1009" s="82"/>
    </row>
    <row r="1010" spans="3:20" ht="12.95" customHeight="1" x14ac:dyDescent="0.2">
      <c r="C1010" s="84"/>
      <c r="D1010" s="84"/>
      <c r="T1010" s="82"/>
    </row>
    <row r="1011" spans="3:20" ht="12.95" customHeight="1" x14ac:dyDescent="0.2">
      <c r="C1011" s="84"/>
      <c r="D1011" s="84"/>
      <c r="T1011" s="82"/>
    </row>
    <row r="1012" spans="3:20" ht="12.95" customHeight="1" x14ac:dyDescent="0.2">
      <c r="C1012" s="84"/>
      <c r="D1012" s="84"/>
      <c r="T1012" s="82"/>
    </row>
    <row r="1013" spans="3:20" ht="12.95" customHeight="1" x14ac:dyDescent="0.2">
      <c r="C1013" s="84"/>
      <c r="D1013" s="84"/>
      <c r="T1013" s="82"/>
    </row>
    <row r="1014" spans="3:20" ht="12.95" customHeight="1" x14ac:dyDescent="0.2">
      <c r="C1014" s="84"/>
      <c r="D1014" s="84"/>
      <c r="T1014" s="82"/>
    </row>
    <row r="1015" spans="3:20" ht="12.95" customHeight="1" x14ac:dyDescent="0.2">
      <c r="C1015" s="84"/>
      <c r="D1015" s="84"/>
      <c r="T1015" s="82"/>
    </row>
    <row r="1016" spans="3:20" ht="12.95" customHeight="1" x14ac:dyDescent="0.2">
      <c r="C1016" s="84"/>
      <c r="D1016" s="84"/>
      <c r="T1016" s="82"/>
    </row>
    <row r="1017" spans="3:20" ht="12.95" customHeight="1" x14ac:dyDescent="0.2">
      <c r="C1017" s="84"/>
      <c r="D1017" s="84"/>
      <c r="T1017" s="82"/>
    </row>
    <row r="1018" spans="3:20" ht="12.95" customHeight="1" x14ac:dyDescent="0.2">
      <c r="C1018" s="84"/>
      <c r="D1018" s="84"/>
      <c r="T1018" s="82"/>
    </row>
    <row r="1019" spans="3:20" ht="12.95" customHeight="1" x14ac:dyDescent="0.2">
      <c r="C1019" s="84"/>
      <c r="D1019" s="84"/>
      <c r="T1019" s="82"/>
    </row>
    <row r="1020" spans="3:20" ht="12.95" customHeight="1" x14ac:dyDescent="0.2">
      <c r="C1020" s="84"/>
      <c r="D1020" s="84"/>
      <c r="T1020" s="82"/>
    </row>
    <row r="1021" spans="3:20" ht="12.95" customHeight="1" x14ac:dyDescent="0.2">
      <c r="C1021" s="84"/>
      <c r="D1021" s="84"/>
      <c r="T1021" s="82"/>
    </row>
    <row r="1022" spans="3:20" ht="12.95" customHeight="1" x14ac:dyDescent="0.2">
      <c r="C1022" s="84"/>
      <c r="D1022" s="84"/>
      <c r="T1022" s="82"/>
    </row>
    <row r="1023" spans="3:20" ht="12.95" customHeight="1" x14ac:dyDescent="0.2">
      <c r="C1023" s="84"/>
      <c r="D1023" s="84"/>
      <c r="T1023" s="82"/>
    </row>
    <row r="1024" spans="3:20" ht="12.95" customHeight="1" x14ac:dyDescent="0.2">
      <c r="C1024" s="84"/>
      <c r="D1024" s="84"/>
      <c r="T1024" s="82"/>
    </row>
    <row r="1025" spans="3:20" ht="12.95" customHeight="1" x14ac:dyDescent="0.2">
      <c r="C1025" s="84"/>
      <c r="D1025" s="84"/>
      <c r="T1025" s="82"/>
    </row>
    <row r="1026" spans="3:20" ht="12.95" customHeight="1" x14ac:dyDescent="0.2">
      <c r="C1026" s="84"/>
      <c r="D1026" s="84"/>
      <c r="T1026" s="82"/>
    </row>
    <row r="1027" spans="3:20" ht="12.95" customHeight="1" x14ac:dyDescent="0.2">
      <c r="C1027" s="84"/>
      <c r="D1027" s="84"/>
      <c r="T1027" s="82"/>
    </row>
    <row r="1028" spans="3:20" ht="12.95" customHeight="1" x14ac:dyDescent="0.2">
      <c r="C1028" s="84"/>
      <c r="D1028" s="84"/>
      <c r="T1028" s="82"/>
    </row>
    <row r="1029" spans="3:20" ht="12.95" customHeight="1" x14ac:dyDescent="0.2">
      <c r="C1029" s="84"/>
      <c r="D1029" s="84"/>
      <c r="T1029" s="82"/>
    </row>
    <row r="1030" spans="3:20" ht="12.95" customHeight="1" x14ac:dyDescent="0.2">
      <c r="C1030" s="84"/>
      <c r="D1030" s="84"/>
      <c r="T1030" s="82"/>
    </row>
    <row r="1031" spans="3:20" ht="12.95" customHeight="1" x14ac:dyDescent="0.2">
      <c r="C1031" s="84"/>
      <c r="D1031" s="84"/>
      <c r="T1031" s="82"/>
    </row>
    <row r="1032" spans="3:20" ht="12.95" customHeight="1" x14ac:dyDescent="0.2">
      <c r="C1032" s="84"/>
      <c r="D1032" s="84"/>
      <c r="T1032" s="82"/>
    </row>
    <row r="1033" spans="3:20" ht="12.95" customHeight="1" x14ac:dyDescent="0.2">
      <c r="C1033" s="84"/>
      <c r="D1033" s="84"/>
      <c r="T1033" s="82"/>
    </row>
    <row r="1034" spans="3:20" ht="12.95" customHeight="1" x14ac:dyDescent="0.2">
      <c r="C1034" s="84"/>
      <c r="D1034" s="84"/>
      <c r="T1034" s="82"/>
    </row>
    <row r="1035" spans="3:20" ht="12.95" customHeight="1" x14ac:dyDescent="0.2">
      <c r="C1035" s="84"/>
      <c r="D1035" s="84"/>
      <c r="T1035" s="82"/>
    </row>
    <row r="1036" spans="3:20" ht="12.95" customHeight="1" x14ac:dyDescent="0.2">
      <c r="C1036" s="84"/>
      <c r="D1036" s="84"/>
      <c r="T1036" s="82"/>
    </row>
    <row r="1037" spans="3:20" ht="12.95" customHeight="1" x14ac:dyDescent="0.2">
      <c r="C1037" s="84"/>
      <c r="D1037" s="84"/>
      <c r="T1037" s="82"/>
    </row>
    <row r="1038" spans="3:20" ht="12.95" customHeight="1" x14ac:dyDescent="0.2">
      <c r="C1038" s="84"/>
      <c r="D1038" s="84"/>
      <c r="T1038" s="82"/>
    </row>
    <row r="1039" spans="3:20" ht="12.95" customHeight="1" x14ac:dyDescent="0.2">
      <c r="C1039" s="84"/>
      <c r="D1039" s="84"/>
      <c r="T1039" s="82"/>
    </row>
    <row r="1040" spans="3:20" ht="12.95" customHeight="1" x14ac:dyDescent="0.2">
      <c r="C1040" s="84"/>
      <c r="D1040" s="84"/>
      <c r="T1040" s="82"/>
    </row>
    <row r="1041" spans="3:20" ht="12.95" customHeight="1" x14ac:dyDescent="0.2">
      <c r="C1041" s="84"/>
      <c r="D1041" s="84"/>
      <c r="T1041" s="82"/>
    </row>
    <row r="1042" spans="3:20" ht="12.95" customHeight="1" x14ac:dyDescent="0.2">
      <c r="C1042" s="84"/>
      <c r="D1042" s="84"/>
      <c r="T1042" s="82"/>
    </row>
    <row r="1043" spans="3:20" ht="12.95" customHeight="1" x14ac:dyDescent="0.2">
      <c r="C1043" s="84"/>
      <c r="D1043" s="84"/>
      <c r="T1043" s="82"/>
    </row>
    <row r="1044" spans="3:20" ht="12.95" customHeight="1" x14ac:dyDescent="0.2">
      <c r="C1044" s="84"/>
      <c r="D1044" s="84"/>
      <c r="T1044" s="82"/>
    </row>
    <row r="1045" spans="3:20" ht="12.95" customHeight="1" x14ac:dyDescent="0.2">
      <c r="C1045" s="84"/>
      <c r="D1045" s="84"/>
      <c r="T1045" s="82"/>
    </row>
    <row r="1046" spans="3:20" ht="12.95" customHeight="1" x14ac:dyDescent="0.2">
      <c r="C1046" s="84"/>
      <c r="D1046" s="84"/>
      <c r="T1046" s="82"/>
    </row>
    <row r="1047" spans="3:20" ht="12.95" customHeight="1" x14ac:dyDescent="0.2">
      <c r="C1047" s="84"/>
      <c r="D1047" s="84"/>
      <c r="T1047" s="82"/>
    </row>
    <row r="1048" spans="3:20" ht="12.95" customHeight="1" x14ac:dyDescent="0.2">
      <c r="C1048" s="84"/>
      <c r="D1048" s="84"/>
      <c r="T1048" s="82"/>
    </row>
    <row r="1049" spans="3:20" ht="12.95" customHeight="1" x14ac:dyDescent="0.2">
      <c r="C1049" s="84"/>
      <c r="D1049" s="84"/>
      <c r="T1049" s="82"/>
    </row>
    <row r="1050" spans="3:20" ht="12.95" customHeight="1" x14ac:dyDescent="0.2">
      <c r="C1050" s="84"/>
      <c r="D1050" s="84"/>
      <c r="T1050" s="82"/>
    </row>
    <row r="1051" spans="3:20" ht="12.95" customHeight="1" x14ac:dyDescent="0.2">
      <c r="C1051" s="84"/>
      <c r="D1051" s="84"/>
      <c r="T1051" s="82"/>
    </row>
    <row r="1052" spans="3:20" ht="12.95" customHeight="1" x14ac:dyDescent="0.2">
      <c r="C1052" s="84"/>
      <c r="D1052" s="84"/>
      <c r="T1052" s="82"/>
    </row>
    <row r="1053" spans="3:20" ht="12.95" customHeight="1" x14ac:dyDescent="0.2">
      <c r="C1053" s="84"/>
      <c r="D1053" s="84"/>
      <c r="T1053" s="82"/>
    </row>
    <row r="1054" spans="3:20" ht="12.95" customHeight="1" x14ac:dyDescent="0.2">
      <c r="C1054" s="84"/>
      <c r="D1054" s="84"/>
      <c r="T1054" s="82"/>
    </row>
    <row r="1055" spans="3:20" ht="12.95" customHeight="1" x14ac:dyDescent="0.2">
      <c r="C1055" s="84"/>
      <c r="D1055" s="84"/>
      <c r="T1055" s="82"/>
    </row>
    <row r="1056" spans="3:20" ht="12.95" customHeight="1" x14ac:dyDescent="0.2">
      <c r="C1056" s="84"/>
      <c r="D1056" s="84"/>
      <c r="T1056" s="82"/>
    </row>
    <row r="1057" spans="3:20" ht="12.95" customHeight="1" x14ac:dyDescent="0.2">
      <c r="C1057" s="84"/>
      <c r="D1057" s="84"/>
      <c r="T1057" s="82"/>
    </row>
    <row r="1058" spans="3:20" ht="12.95" customHeight="1" x14ac:dyDescent="0.2">
      <c r="C1058" s="84"/>
      <c r="D1058" s="84"/>
      <c r="T1058" s="82"/>
    </row>
    <row r="1059" spans="3:20" ht="12.95" customHeight="1" x14ac:dyDescent="0.2">
      <c r="C1059" s="84"/>
      <c r="D1059" s="84"/>
      <c r="T1059" s="82"/>
    </row>
    <row r="1060" spans="3:20" ht="12.95" customHeight="1" x14ac:dyDescent="0.2">
      <c r="C1060" s="84"/>
      <c r="D1060" s="84"/>
      <c r="T1060" s="82"/>
    </row>
    <row r="1061" spans="3:20" ht="12.95" customHeight="1" x14ac:dyDescent="0.2">
      <c r="C1061" s="84"/>
      <c r="D1061" s="84"/>
      <c r="T1061" s="82"/>
    </row>
    <row r="1062" spans="3:20" ht="12.95" customHeight="1" x14ac:dyDescent="0.2">
      <c r="C1062" s="84"/>
      <c r="D1062" s="84"/>
      <c r="T1062" s="82"/>
    </row>
    <row r="1063" spans="3:20" ht="12.95" customHeight="1" x14ac:dyDescent="0.2">
      <c r="C1063" s="84"/>
      <c r="D1063" s="84"/>
      <c r="T1063" s="82"/>
    </row>
    <row r="1064" spans="3:20" ht="12.95" customHeight="1" x14ac:dyDescent="0.2">
      <c r="C1064" s="84"/>
      <c r="D1064" s="84"/>
      <c r="T1064" s="82"/>
    </row>
    <row r="1065" spans="3:20" ht="12.95" customHeight="1" x14ac:dyDescent="0.2">
      <c r="C1065" s="84"/>
      <c r="D1065" s="84"/>
      <c r="T1065" s="82"/>
    </row>
    <row r="1066" spans="3:20" ht="12.95" customHeight="1" x14ac:dyDescent="0.2">
      <c r="C1066" s="84"/>
      <c r="D1066" s="84"/>
      <c r="T1066" s="82"/>
    </row>
    <row r="1067" spans="3:20" ht="12.95" customHeight="1" x14ac:dyDescent="0.2">
      <c r="C1067" s="84"/>
      <c r="D1067" s="84"/>
      <c r="T1067" s="82"/>
    </row>
    <row r="1068" spans="3:20" ht="12.95" customHeight="1" x14ac:dyDescent="0.2">
      <c r="C1068" s="84"/>
      <c r="D1068" s="84"/>
      <c r="T1068" s="82"/>
    </row>
    <row r="1069" spans="3:20" ht="12.95" customHeight="1" x14ac:dyDescent="0.2">
      <c r="C1069" s="84"/>
      <c r="D1069" s="84"/>
      <c r="T1069" s="82"/>
    </row>
    <row r="1070" spans="3:20" ht="12.95" customHeight="1" x14ac:dyDescent="0.2">
      <c r="C1070" s="84"/>
      <c r="D1070" s="84"/>
      <c r="T1070" s="82"/>
    </row>
    <row r="1071" spans="3:20" ht="12.95" customHeight="1" x14ac:dyDescent="0.2">
      <c r="C1071" s="84"/>
      <c r="D1071" s="84"/>
      <c r="T1071" s="82"/>
    </row>
    <row r="1072" spans="3:20" ht="12.95" customHeight="1" x14ac:dyDescent="0.2">
      <c r="C1072" s="84"/>
      <c r="D1072" s="84"/>
      <c r="T1072" s="82"/>
    </row>
    <row r="1073" spans="3:20" ht="12.95" customHeight="1" x14ac:dyDescent="0.2">
      <c r="C1073" s="84"/>
      <c r="D1073" s="84"/>
      <c r="T1073" s="82"/>
    </row>
    <row r="1074" spans="3:20" ht="12.95" customHeight="1" x14ac:dyDescent="0.2">
      <c r="C1074" s="84"/>
      <c r="D1074" s="84"/>
      <c r="T1074" s="82"/>
    </row>
    <row r="1075" spans="3:20" ht="12.95" customHeight="1" x14ac:dyDescent="0.2">
      <c r="C1075" s="84"/>
      <c r="D1075" s="84"/>
      <c r="T1075" s="82"/>
    </row>
    <row r="1076" spans="3:20" ht="12.95" customHeight="1" x14ac:dyDescent="0.2">
      <c r="C1076" s="84"/>
      <c r="D1076" s="84"/>
      <c r="T1076" s="82"/>
    </row>
    <row r="1077" spans="3:20" ht="12.95" customHeight="1" x14ac:dyDescent="0.2">
      <c r="C1077" s="84"/>
      <c r="D1077" s="84"/>
      <c r="T1077" s="82"/>
    </row>
    <row r="1078" spans="3:20" ht="12.95" customHeight="1" x14ac:dyDescent="0.2">
      <c r="C1078" s="84"/>
      <c r="D1078" s="84"/>
      <c r="T1078" s="82"/>
    </row>
    <row r="1079" spans="3:20" ht="12.95" customHeight="1" x14ac:dyDescent="0.2">
      <c r="C1079" s="84"/>
      <c r="D1079" s="84"/>
      <c r="T1079" s="82"/>
    </row>
    <row r="1080" spans="3:20" ht="12.95" customHeight="1" x14ac:dyDescent="0.2">
      <c r="C1080" s="84"/>
      <c r="D1080" s="84"/>
      <c r="T1080" s="82"/>
    </row>
    <row r="1081" spans="3:20" ht="12.95" customHeight="1" x14ac:dyDescent="0.2">
      <c r="C1081" s="84"/>
      <c r="D1081" s="84"/>
      <c r="T1081" s="82"/>
    </row>
    <row r="1082" spans="3:20" ht="12.95" customHeight="1" x14ac:dyDescent="0.2">
      <c r="C1082" s="84"/>
      <c r="D1082" s="84"/>
      <c r="T1082" s="82"/>
    </row>
    <row r="1083" spans="3:20" ht="12.95" customHeight="1" x14ac:dyDescent="0.2">
      <c r="C1083" s="84"/>
      <c r="D1083" s="84"/>
      <c r="T1083" s="82"/>
    </row>
    <row r="1084" spans="3:20" ht="12.95" customHeight="1" x14ac:dyDescent="0.2">
      <c r="C1084" s="84"/>
      <c r="D1084" s="84"/>
      <c r="T1084" s="82"/>
    </row>
    <row r="1085" spans="3:20" ht="12.95" customHeight="1" x14ac:dyDescent="0.2">
      <c r="C1085" s="84"/>
      <c r="D1085" s="84"/>
      <c r="T1085" s="82"/>
    </row>
    <row r="1086" spans="3:20" ht="12.95" customHeight="1" x14ac:dyDescent="0.2">
      <c r="C1086" s="84"/>
      <c r="D1086" s="84"/>
      <c r="T1086" s="82"/>
    </row>
    <row r="1087" spans="3:20" ht="12.95" customHeight="1" x14ac:dyDescent="0.2">
      <c r="C1087" s="84"/>
      <c r="D1087" s="84"/>
      <c r="T1087" s="82"/>
    </row>
    <row r="1088" spans="3:20" ht="12.95" customHeight="1" x14ac:dyDescent="0.2">
      <c r="C1088" s="84"/>
      <c r="D1088" s="84"/>
      <c r="T1088" s="82"/>
    </row>
    <row r="1089" spans="3:20" ht="12.95" customHeight="1" x14ac:dyDescent="0.2">
      <c r="C1089" s="84"/>
      <c r="D1089" s="84"/>
      <c r="T1089" s="82"/>
    </row>
    <row r="1090" spans="3:20" ht="12.95" customHeight="1" x14ac:dyDescent="0.2">
      <c r="C1090" s="84"/>
      <c r="D1090" s="84"/>
      <c r="T1090" s="82"/>
    </row>
    <row r="1091" spans="3:20" ht="12.95" customHeight="1" x14ac:dyDescent="0.2">
      <c r="C1091" s="84"/>
      <c r="D1091" s="84"/>
      <c r="T1091" s="82"/>
    </row>
    <row r="1092" spans="3:20" ht="12.95" customHeight="1" x14ac:dyDescent="0.2">
      <c r="C1092" s="84"/>
      <c r="D1092" s="84"/>
      <c r="T1092" s="82"/>
    </row>
    <row r="1093" spans="3:20" ht="12.95" customHeight="1" x14ac:dyDescent="0.2">
      <c r="C1093" s="84"/>
      <c r="D1093" s="84"/>
      <c r="T1093" s="82"/>
    </row>
    <row r="1094" spans="3:20" ht="12.95" customHeight="1" x14ac:dyDescent="0.2">
      <c r="C1094" s="84"/>
      <c r="D1094" s="84"/>
      <c r="T1094" s="82"/>
    </row>
    <row r="1095" spans="3:20" ht="12.95" customHeight="1" x14ac:dyDescent="0.2">
      <c r="C1095" s="84"/>
      <c r="D1095" s="84"/>
      <c r="T1095" s="82"/>
    </row>
    <row r="1096" spans="3:20" ht="12.95" customHeight="1" x14ac:dyDescent="0.2">
      <c r="C1096" s="84"/>
      <c r="D1096" s="84"/>
      <c r="T1096" s="82"/>
    </row>
    <row r="1097" spans="3:20" ht="12.95" customHeight="1" x14ac:dyDescent="0.2">
      <c r="C1097" s="84"/>
      <c r="D1097" s="84"/>
      <c r="T1097" s="82"/>
    </row>
    <row r="1098" spans="3:20" ht="12.95" customHeight="1" x14ac:dyDescent="0.2">
      <c r="C1098" s="84"/>
      <c r="D1098" s="84"/>
      <c r="T1098" s="82"/>
    </row>
    <row r="1099" spans="3:20" ht="12.95" customHeight="1" x14ac:dyDescent="0.2">
      <c r="C1099" s="84"/>
      <c r="D1099" s="84"/>
      <c r="T1099" s="82"/>
    </row>
    <row r="1100" spans="3:20" ht="12.95" customHeight="1" x14ac:dyDescent="0.2">
      <c r="C1100" s="84"/>
      <c r="D1100" s="84"/>
      <c r="T1100" s="82"/>
    </row>
    <row r="1101" spans="3:20" ht="12.95" customHeight="1" x14ac:dyDescent="0.2">
      <c r="C1101" s="84"/>
      <c r="D1101" s="84"/>
      <c r="T1101" s="82"/>
    </row>
    <row r="1102" spans="3:20" ht="12.95" customHeight="1" x14ac:dyDescent="0.2">
      <c r="C1102" s="84"/>
      <c r="D1102" s="84"/>
      <c r="T1102" s="82"/>
    </row>
    <row r="1103" spans="3:20" ht="12.95" customHeight="1" x14ac:dyDescent="0.2">
      <c r="C1103" s="84"/>
      <c r="D1103" s="84"/>
      <c r="T1103" s="82"/>
    </row>
    <row r="1104" spans="3:20" ht="12.95" customHeight="1" x14ac:dyDescent="0.2">
      <c r="C1104" s="84"/>
      <c r="D1104" s="84"/>
      <c r="T1104" s="82"/>
    </row>
    <row r="1105" spans="3:20" ht="12.95" customHeight="1" x14ac:dyDescent="0.2">
      <c r="C1105" s="84"/>
      <c r="D1105" s="84"/>
      <c r="T1105" s="82"/>
    </row>
    <row r="1106" spans="3:20" ht="12.95" customHeight="1" x14ac:dyDescent="0.2">
      <c r="C1106" s="84"/>
      <c r="D1106" s="84"/>
      <c r="T1106" s="82"/>
    </row>
    <row r="1107" spans="3:20" ht="12.95" customHeight="1" x14ac:dyDescent="0.2">
      <c r="C1107" s="84"/>
      <c r="D1107" s="84"/>
      <c r="T1107" s="82"/>
    </row>
    <row r="1108" spans="3:20" ht="12.95" customHeight="1" x14ac:dyDescent="0.2">
      <c r="C1108" s="84"/>
      <c r="D1108" s="84"/>
      <c r="T1108" s="82"/>
    </row>
    <row r="1109" spans="3:20" ht="12.95" customHeight="1" x14ac:dyDescent="0.2">
      <c r="C1109" s="84"/>
      <c r="D1109" s="84"/>
      <c r="T1109" s="82"/>
    </row>
    <row r="1110" spans="3:20" ht="12.95" customHeight="1" x14ac:dyDescent="0.2">
      <c r="C1110" s="84"/>
      <c r="D1110" s="84"/>
      <c r="T1110" s="82"/>
    </row>
    <row r="1111" spans="3:20" ht="12.95" customHeight="1" x14ac:dyDescent="0.2">
      <c r="C1111" s="84"/>
      <c r="D1111" s="84"/>
      <c r="T1111" s="82"/>
    </row>
    <row r="1112" spans="3:20" ht="12.95" customHeight="1" x14ac:dyDescent="0.2">
      <c r="C1112" s="84"/>
      <c r="D1112" s="84"/>
      <c r="T1112" s="82"/>
    </row>
    <row r="1113" spans="3:20" ht="12.95" customHeight="1" x14ac:dyDescent="0.2">
      <c r="C1113" s="84"/>
      <c r="D1113" s="84"/>
      <c r="T1113" s="82"/>
    </row>
    <row r="1114" spans="3:20" ht="12.95" customHeight="1" x14ac:dyDescent="0.2">
      <c r="C1114" s="84"/>
      <c r="D1114" s="84"/>
      <c r="T1114" s="82"/>
    </row>
    <row r="1115" spans="3:20" ht="12.95" customHeight="1" x14ac:dyDescent="0.2">
      <c r="C1115" s="84"/>
      <c r="D1115" s="84"/>
      <c r="T1115" s="82"/>
    </row>
    <row r="1116" spans="3:20" ht="12.95" customHeight="1" x14ac:dyDescent="0.2">
      <c r="C1116" s="84"/>
      <c r="D1116" s="84"/>
      <c r="T1116" s="82"/>
    </row>
    <row r="1117" spans="3:20" ht="12.95" customHeight="1" x14ac:dyDescent="0.2">
      <c r="C1117" s="84"/>
      <c r="D1117" s="84"/>
      <c r="T1117" s="82"/>
    </row>
    <row r="1118" spans="3:20" ht="12.95" customHeight="1" x14ac:dyDescent="0.2">
      <c r="C1118" s="84"/>
      <c r="D1118" s="84"/>
      <c r="T1118" s="82"/>
    </row>
    <row r="1119" spans="3:20" ht="12.95" customHeight="1" x14ac:dyDescent="0.2">
      <c r="C1119" s="84"/>
      <c r="D1119" s="84"/>
      <c r="T1119" s="82"/>
    </row>
    <row r="1120" spans="3:20" ht="12.95" customHeight="1" x14ac:dyDescent="0.2">
      <c r="C1120" s="84"/>
      <c r="D1120" s="84"/>
      <c r="T1120" s="82"/>
    </row>
    <row r="1121" spans="3:20" ht="12.95" customHeight="1" x14ac:dyDescent="0.2">
      <c r="C1121" s="84"/>
      <c r="D1121" s="84"/>
      <c r="T1121" s="82"/>
    </row>
    <row r="1122" spans="3:20" ht="12.95" customHeight="1" x14ac:dyDescent="0.2">
      <c r="C1122" s="84"/>
      <c r="D1122" s="84"/>
      <c r="T1122" s="82"/>
    </row>
    <row r="1123" spans="3:20" ht="12.95" customHeight="1" x14ac:dyDescent="0.2">
      <c r="C1123" s="84"/>
      <c r="D1123" s="84"/>
      <c r="T1123" s="82"/>
    </row>
    <row r="1124" spans="3:20" ht="12.95" customHeight="1" x14ac:dyDescent="0.2">
      <c r="C1124" s="84"/>
      <c r="D1124" s="84"/>
      <c r="T1124" s="82"/>
    </row>
    <row r="1125" spans="3:20" ht="12.95" customHeight="1" x14ac:dyDescent="0.2">
      <c r="C1125" s="84"/>
      <c r="D1125" s="84"/>
      <c r="T1125" s="82"/>
    </row>
    <row r="1126" spans="3:20" ht="12.95" customHeight="1" x14ac:dyDescent="0.2">
      <c r="C1126" s="84"/>
      <c r="D1126" s="84"/>
      <c r="T1126" s="82"/>
    </row>
    <row r="1127" spans="3:20" ht="12.95" customHeight="1" x14ac:dyDescent="0.2">
      <c r="C1127" s="84"/>
      <c r="D1127" s="84"/>
      <c r="T1127" s="82"/>
    </row>
    <row r="1128" spans="3:20" ht="12.95" customHeight="1" x14ac:dyDescent="0.2">
      <c r="C1128" s="84"/>
      <c r="D1128" s="84"/>
      <c r="T1128" s="82"/>
    </row>
    <row r="1129" spans="3:20" ht="12.95" customHeight="1" x14ac:dyDescent="0.2">
      <c r="C1129" s="84"/>
      <c r="D1129" s="84"/>
      <c r="T1129" s="82"/>
    </row>
    <row r="1130" spans="3:20" ht="12.95" customHeight="1" x14ac:dyDescent="0.2">
      <c r="C1130" s="84"/>
      <c r="D1130" s="84"/>
      <c r="T1130" s="82"/>
    </row>
    <row r="1131" spans="3:20" ht="12.95" customHeight="1" x14ac:dyDescent="0.2">
      <c r="C1131" s="84"/>
      <c r="D1131" s="84"/>
      <c r="T1131" s="82"/>
    </row>
    <row r="1132" spans="3:20" ht="12.95" customHeight="1" x14ac:dyDescent="0.2">
      <c r="C1132" s="84"/>
      <c r="D1132" s="84"/>
      <c r="T1132" s="82"/>
    </row>
    <row r="1133" spans="3:20" ht="12.95" customHeight="1" x14ac:dyDescent="0.2">
      <c r="C1133" s="84"/>
      <c r="D1133" s="84"/>
      <c r="T1133" s="82"/>
    </row>
    <row r="1134" spans="3:20" ht="12.95" customHeight="1" x14ac:dyDescent="0.2">
      <c r="C1134" s="84"/>
      <c r="D1134" s="84"/>
      <c r="T1134" s="82"/>
    </row>
    <row r="1135" spans="3:20" ht="12.95" customHeight="1" x14ac:dyDescent="0.2">
      <c r="C1135" s="84"/>
      <c r="D1135" s="84"/>
      <c r="T1135" s="82"/>
    </row>
    <row r="1136" spans="3:20" ht="12.95" customHeight="1" x14ac:dyDescent="0.2">
      <c r="C1136" s="84"/>
      <c r="D1136" s="84"/>
      <c r="T1136" s="82"/>
    </row>
    <row r="1137" spans="3:20" ht="12.95" customHeight="1" x14ac:dyDescent="0.2">
      <c r="C1137" s="84"/>
      <c r="D1137" s="84"/>
      <c r="T1137" s="82"/>
    </row>
    <row r="1138" spans="3:20" ht="12.95" customHeight="1" x14ac:dyDescent="0.2">
      <c r="C1138" s="84"/>
      <c r="D1138" s="84"/>
      <c r="T1138" s="82"/>
    </row>
    <row r="1139" spans="3:20" ht="12.95" customHeight="1" x14ac:dyDescent="0.2">
      <c r="C1139" s="84"/>
      <c r="D1139" s="84"/>
      <c r="T1139" s="82"/>
    </row>
    <row r="1140" spans="3:20" ht="12.95" customHeight="1" x14ac:dyDescent="0.2">
      <c r="C1140" s="84"/>
      <c r="D1140" s="84"/>
      <c r="T1140" s="82"/>
    </row>
    <row r="1141" spans="3:20" ht="12.95" customHeight="1" x14ac:dyDescent="0.2">
      <c r="C1141" s="84"/>
      <c r="D1141" s="84"/>
      <c r="T1141" s="82"/>
    </row>
    <row r="1142" spans="3:20" ht="12.95" customHeight="1" x14ac:dyDescent="0.2">
      <c r="C1142" s="84"/>
      <c r="D1142" s="84"/>
      <c r="T1142" s="82"/>
    </row>
    <row r="1143" spans="3:20" ht="12.95" customHeight="1" x14ac:dyDescent="0.2">
      <c r="C1143" s="84"/>
      <c r="D1143" s="84"/>
      <c r="T1143" s="82"/>
    </row>
    <row r="1144" spans="3:20" ht="12.95" customHeight="1" x14ac:dyDescent="0.2">
      <c r="C1144" s="84"/>
      <c r="D1144" s="84"/>
      <c r="T1144" s="82"/>
    </row>
    <row r="1145" spans="3:20" ht="12.95" customHeight="1" x14ac:dyDescent="0.2">
      <c r="C1145" s="84"/>
      <c r="D1145" s="84"/>
      <c r="T1145" s="82"/>
    </row>
    <row r="1146" spans="3:20" ht="12.95" customHeight="1" x14ac:dyDescent="0.2">
      <c r="C1146" s="84"/>
      <c r="D1146" s="84"/>
      <c r="T1146" s="82"/>
    </row>
    <row r="1147" spans="3:20" ht="12.95" customHeight="1" x14ac:dyDescent="0.2">
      <c r="C1147" s="84"/>
      <c r="D1147" s="84"/>
      <c r="T1147" s="82"/>
    </row>
    <row r="1148" spans="3:20" ht="12.95" customHeight="1" x14ac:dyDescent="0.2">
      <c r="C1148" s="84"/>
      <c r="D1148" s="84"/>
      <c r="T1148" s="82"/>
    </row>
    <row r="1149" spans="3:20" ht="12.95" customHeight="1" x14ac:dyDescent="0.2">
      <c r="C1149" s="84"/>
      <c r="D1149" s="84"/>
      <c r="T1149" s="82"/>
    </row>
    <row r="1150" spans="3:20" ht="12.95" customHeight="1" x14ac:dyDescent="0.2">
      <c r="C1150" s="84"/>
      <c r="D1150" s="84"/>
      <c r="T1150" s="82"/>
    </row>
    <row r="1151" spans="3:20" ht="12.95" customHeight="1" x14ac:dyDescent="0.2">
      <c r="C1151" s="84"/>
      <c r="D1151" s="84"/>
      <c r="T1151" s="82"/>
    </row>
    <row r="1152" spans="3:20" ht="12.95" customHeight="1" x14ac:dyDescent="0.2">
      <c r="C1152" s="84"/>
      <c r="D1152" s="84"/>
      <c r="T1152" s="82"/>
    </row>
    <row r="1153" spans="3:20" ht="12.95" customHeight="1" x14ac:dyDescent="0.2">
      <c r="C1153" s="84"/>
      <c r="D1153" s="84"/>
      <c r="T1153" s="82"/>
    </row>
    <row r="1154" spans="3:20" ht="12.95" customHeight="1" x14ac:dyDescent="0.2">
      <c r="C1154" s="84"/>
      <c r="D1154" s="84"/>
      <c r="T1154" s="82"/>
    </row>
    <row r="1155" spans="3:20" ht="12.95" customHeight="1" x14ac:dyDescent="0.2">
      <c r="C1155" s="84"/>
      <c r="D1155" s="84"/>
      <c r="T1155" s="82"/>
    </row>
    <row r="1156" spans="3:20" ht="12.95" customHeight="1" x14ac:dyDescent="0.2">
      <c r="C1156" s="84"/>
      <c r="D1156" s="84"/>
      <c r="T1156" s="82"/>
    </row>
    <row r="1157" spans="3:20" ht="12.95" customHeight="1" x14ac:dyDescent="0.2">
      <c r="C1157" s="84"/>
      <c r="D1157" s="84"/>
      <c r="T1157" s="82"/>
    </row>
    <row r="1158" spans="3:20" ht="12.95" customHeight="1" x14ac:dyDescent="0.2">
      <c r="C1158" s="84"/>
      <c r="D1158" s="84"/>
      <c r="T1158" s="82"/>
    </row>
    <row r="1159" spans="3:20" ht="12.95" customHeight="1" x14ac:dyDescent="0.2">
      <c r="C1159" s="84"/>
      <c r="D1159" s="84"/>
      <c r="T1159" s="82"/>
    </row>
    <row r="1160" spans="3:20" ht="12.95" customHeight="1" x14ac:dyDescent="0.2">
      <c r="C1160" s="84"/>
      <c r="D1160" s="84"/>
      <c r="T1160" s="82"/>
    </row>
    <row r="1161" spans="3:20" ht="12.95" customHeight="1" x14ac:dyDescent="0.2">
      <c r="C1161" s="84"/>
      <c r="D1161" s="84"/>
      <c r="T1161" s="82"/>
    </row>
    <row r="1162" spans="3:20" ht="12.95" customHeight="1" x14ac:dyDescent="0.2">
      <c r="C1162" s="84"/>
      <c r="D1162" s="84"/>
      <c r="T1162" s="82"/>
    </row>
    <row r="1163" spans="3:20" ht="12.95" customHeight="1" x14ac:dyDescent="0.2">
      <c r="C1163" s="84"/>
      <c r="D1163" s="84"/>
      <c r="T1163" s="82"/>
    </row>
    <row r="1164" spans="3:20" ht="12.95" customHeight="1" x14ac:dyDescent="0.2">
      <c r="C1164" s="84"/>
      <c r="D1164" s="84"/>
      <c r="T1164" s="82"/>
    </row>
    <row r="1165" spans="3:20" ht="12.95" customHeight="1" x14ac:dyDescent="0.2">
      <c r="C1165" s="84"/>
      <c r="D1165" s="84"/>
      <c r="T1165" s="82"/>
    </row>
    <row r="1166" spans="3:20" ht="12.95" customHeight="1" x14ac:dyDescent="0.2">
      <c r="C1166" s="84"/>
      <c r="D1166" s="84"/>
      <c r="T1166" s="82"/>
    </row>
    <row r="1167" spans="3:20" ht="12.95" customHeight="1" x14ac:dyDescent="0.2">
      <c r="C1167" s="84"/>
      <c r="D1167" s="84"/>
      <c r="T1167" s="82"/>
    </row>
    <row r="1168" spans="3:20" ht="12.95" customHeight="1" x14ac:dyDescent="0.2">
      <c r="C1168" s="84"/>
      <c r="D1168" s="84"/>
      <c r="T1168" s="82"/>
    </row>
    <row r="1169" spans="3:20" ht="12.95" customHeight="1" x14ac:dyDescent="0.2">
      <c r="C1169" s="84"/>
      <c r="D1169" s="84"/>
      <c r="T1169" s="82"/>
    </row>
    <row r="1170" spans="3:20" ht="12.95" customHeight="1" x14ac:dyDescent="0.2">
      <c r="C1170" s="84"/>
      <c r="D1170" s="84"/>
      <c r="T1170" s="82"/>
    </row>
    <row r="1171" spans="3:20" ht="12.95" customHeight="1" x14ac:dyDescent="0.2">
      <c r="C1171" s="84"/>
      <c r="D1171" s="84"/>
      <c r="T1171" s="82"/>
    </row>
    <row r="1172" spans="3:20" ht="12.95" customHeight="1" x14ac:dyDescent="0.2">
      <c r="C1172" s="84"/>
      <c r="D1172" s="84"/>
      <c r="T1172" s="82"/>
    </row>
    <row r="1173" spans="3:20" ht="12.95" customHeight="1" x14ac:dyDescent="0.2">
      <c r="C1173" s="84"/>
      <c r="D1173" s="84"/>
      <c r="T1173" s="82"/>
    </row>
    <row r="1174" spans="3:20" ht="12.95" customHeight="1" x14ac:dyDescent="0.2">
      <c r="C1174" s="84"/>
      <c r="D1174" s="84"/>
      <c r="T1174" s="82"/>
    </row>
    <row r="1175" spans="3:20" ht="12.95" customHeight="1" x14ac:dyDescent="0.2">
      <c r="C1175" s="84"/>
      <c r="D1175" s="84"/>
      <c r="T1175" s="82"/>
    </row>
    <row r="1176" spans="3:20" ht="12.95" customHeight="1" x14ac:dyDescent="0.2">
      <c r="C1176" s="84"/>
      <c r="D1176" s="84"/>
      <c r="T1176" s="82"/>
    </row>
    <row r="1177" spans="3:20" ht="12.95" customHeight="1" x14ac:dyDescent="0.2">
      <c r="C1177" s="84"/>
      <c r="D1177" s="84"/>
      <c r="T1177" s="82"/>
    </row>
    <row r="1178" spans="3:20" ht="12.95" customHeight="1" x14ac:dyDescent="0.2">
      <c r="C1178" s="84"/>
      <c r="D1178" s="84"/>
      <c r="T1178" s="82"/>
    </row>
    <row r="1179" spans="3:20" ht="12.95" customHeight="1" x14ac:dyDescent="0.2">
      <c r="C1179" s="84"/>
      <c r="D1179" s="84"/>
      <c r="T1179" s="82"/>
    </row>
    <row r="1180" spans="3:20" ht="12.95" customHeight="1" x14ac:dyDescent="0.2">
      <c r="C1180" s="84"/>
      <c r="D1180" s="84"/>
      <c r="T1180" s="82"/>
    </row>
    <row r="1181" spans="3:20" ht="12.95" customHeight="1" x14ac:dyDescent="0.2">
      <c r="C1181" s="84"/>
      <c r="D1181" s="84"/>
      <c r="T1181" s="82"/>
    </row>
    <row r="1182" spans="3:20" ht="12.95" customHeight="1" x14ac:dyDescent="0.2">
      <c r="C1182" s="84"/>
      <c r="D1182" s="84"/>
      <c r="T1182" s="82"/>
    </row>
    <row r="1183" spans="3:20" ht="12.95" customHeight="1" x14ac:dyDescent="0.2">
      <c r="C1183" s="84"/>
      <c r="D1183" s="84"/>
      <c r="T1183" s="82"/>
    </row>
    <row r="1184" spans="3:20" ht="12.95" customHeight="1" x14ac:dyDescent="0.2">
      <c r="C1184" s="84"/>
      <c r="D1184" s="84"/>
      <c r="T1184" s="82"/>
    </row>
    <row r="1185" spans="3:20" ht="12.95" customHeight="1" x14ac:dyDescent="0.2">
      <c r="C1185" s="84"/>
      <c r="D1185" s="84"/>
      <c r="T1185" s="82"/>
    </row>
    <row r="1186" spans="3:20" ht="12.95" customHeight="1" x14ac:dyDescent="0.2">
      <c r="C1186" s="84"/>
      <c r="D1186" s="84"/>
      <c r="T1186" s="82"/>
    </row>
    <row r="1187" spans="3:20" ht="12.95" customHeight="1" x14ac:dyDescent="0.2">
      <c r="C1187" s="84"/>
      <c r="D1187" s="84"/>
      <c r="T1187" s="82"/>
    </row>
    <row r="1188" spans="3:20" ht="12.95" customHeight="1" x14ac:dyDescent="0.2">
      <c r="C1188" s="84"/>
      <c r="D1188" s="84"/>
      <c r="T1188" s="82"/>
    </row>
    <row r="1189" spans="3:20" ht="12.95" customHeight="1" x14ac:dyDescent="0.2">
      <c r="C1189" s="84"/>
      <c r="D1189" s="84"/>
      <c r="T1189" s="82"/>
    </row>
    <row r="1190" spans="3:20" ht="12.95" customHeight="1" x14ac:dyDescent="0.2">
      <c r="C1190" s="84"/>
      <c r="D1190" s="84"/>
      <c r="T1190" s="82"/>
    </row>
    <row r="1191" spans="3:20" ht="12.95" customHeight="1" x14ac:dyDescent="0.2">
      <c r="C1191" s="84"/>
      <c r="D1191" s="84"/>
      <c r="T1191" s="82"/>
    </row>
    <row r="1192" spans="3:20" ht="12.95" customHeight="1" x14ac:dyDescent="0.2">
      <c r="C1192" s="84"/>
      <c r="D1192" s="84"/>
      <c r="T1192" s="82"/>
    </row>
    <row r="1193" spans="3:20" ht="12.95" customHeight="1" x14ac:dyDescent="0.2">
      <c r="C1193" s="84"/>
      <c r="D1193" s="84"/>
      <c r="T1193" s="82"/>
    </row>
    <row r="1194" spans="3:20" ht="12.95" customHeight="1" x14ac:dyDescent="0.2">
      <c r="C1194" s="84"/>
      <c r="D1194" s="84"/>
      <c r="T1194" s="82"/>
    </row>
    <row r="1195" spans="3:20" ht="12.95" customHeight="1" x14ac:dyDescent="0.2">
      <c r="C1195" s="84"/>
      <c r="D1195" s="84"/>
      <c r="T1195" s="82"/>
    </row>
    <row r="1196" spans="3:20" ht="12.95" customHeight="1" x14ac:dyDescent="0.2">
      <c r="C1196" s="84"/>
      <c r="D1196" s="84"/>
      <c r="T1196" s="82"/>
    </row>
    <row r="1197" spans="3:20" ht="12.95" customHeight="1" x14ac:dyDescent="0.2">
      <c r="C1197" s="84"/>
      <c r="D1197" s="84"/>
      <c r="T1197" s="82"/>
    </row>
    <row r="1198" spans="3:20" ht="12.95" customHeight="1" x14ac:dyDescent="0.2">
      <c r="C1198" s="84"/>
      <c r="D1198" s="84"/>
      <c r="T1198" s="82"/>
    </row>
    <row r="1199" spans="3:20" ht="12.95" customHeight="1" x14ac:dyDescent="0.2">
      <c r="C1199" s="84"/>
      <c r="D1199" s="84"/>
      <c r="T1199" s="82"/>
    </row>
    <row r="1200" spans="3:20" ht="12.95" customHeight="1" x14ac:dyDescent="0.2">
      <c r="C1200" s="84"/>
      <c r="D1200" s="84"/>
      <c r="T1200" s="82"/>
    </row>
    <row r="1201" spans="3:20" ht="12.95" customHeight="1" x14ac:dyDescent="0.2">
      <c r="C1201" s="84"/>
      <c r="D1201" s="84"/>
      <c r="T1201" s="82"/>
    </row>
    <row r="1202" spans="3:20" ht="12.95" customHeight="1" x14ac:dyDescent="0.2">
      <c r="C1202" s="84"/>
      <c r="D1202" s="84"/>
      <c r="T1202" s="82"/>
    </row>
    <row r="1203" spans="3:20" ht="12.95" customHeight="1" x14ac:dyDescent="0.2">
      <c r="C1203" s="84"/>
      <c r="D1203" s="84"/>
      <c r="T1203" s="82"/>
    </row>
    <row r="1204" spans="3:20" ht="12.95" customHeight="1" x14ac:dyDescent="0.2">
      <c r="C1204" s="84"/>
      <c r="D1204" s="84"/>
      <c r="T1204" s="82"/>
    </row>
    <row r="1205" spans="3:20" ht="12.95" customHeight="1" x14ac:dyDescent="0.2">
      <c r="C1205" s="84"/>
      <c r="D1205" s="84"/>
      <c r="T1205" s="82"/>
    </row>
    <row r="1206" spans="3:20" ht="12.95" customHeight="1" x14ac:dyDescent="0.2">
      <c r="C1206" s="84"/>
      <c r="D1206" s="84"/>
      <c r="T1206" s="82"/>
    </row>
    <row r="1207" spans="3:20" ht="12.95" customHeight="1" x14ac:dyDescent="0.2">
      <c r="C1207" s="84"/>
      <c r="D1207" s="84"/>
      <c r="T1207" s="82"/>
    </row>
    <row r="1208" spans="3:20" ht="12.95" customHeight="1" x14ac:dyDescent="0.2">
      <c r="C1208" s="84"/>
      <c r="D1208" s="84"/>
      <c r="T1208" s="82"/>
    </row>
    <row r="1209" spans="3:20" ht="12.95" customHeight="1" x14ac:dyDescent="0.2">
      <c r="C1209" s="84"/>
      <c r="D1209" s="84"/>
      <c r="T1209" s="82"/>
    </row>
    <row r="1210" spans="3:20" ht="12.95" customHeight="1" x14ac:dyDescent="0.2">
      <c r="C1210" s="84"/>
      <c r="D1210" s="84"/>
      <c r="T1210" s="82"/>
    </row>
    <row r="1211" spans="3:20" ht="12.95" customHeight="1" x14ac:dyDescent="0.2">
      <c r="C1211" s="84"/>
      <c r="D1211" s="84"/>
      <c r="T1211" s="82"/>
    </row>
    <row r="1212" spans="3:20" ht="12.95" customHeight="1" x14ac:dyDescent="0.2">
      <c r="C1212" s="84"/>
      <c r="D1212" s="84"/>
      <c r="T1212" s="82"/>
    </row>
    <row r="1213" spans="3:20" ht="12.95" customHeight="1" x14ac:dyDescent="0.2">
      <c r="C1213" s="84"/>
      <c r="D1213" s="84"/>
      <c r="T1213" s="82"/>
    </row>
    <row r="1214" spans="3:20" ht="12.95" customHeight="1" x14ac:dyDescent="0.2">
      <c r="C1214" s="84"/>
      <c r="D1214" s="84"/>
      <c r="T1214" s="82"/>
    </row>
    <row r="1215" spans="3:20" ht="12.95" customHeight="1" x14ac:dyDescent="0.2">
      <c r="C1215" s="84"/>
      <c r="D1215" s="84"/>
      <c r="T1215" s="82"/>
    </row>
    <row r="1216" spans="3:20" ht="12.95" customHeight="1" x14ac:dyDescent="0.2">
      <c r="C1216" s="84"/>
      <c r="D1216" s="84"/>
      <c r="T1216" s="82"/>
    </row>
    <row r="1217" spans="3:20" ht="12.95" customHeight="1" x14ac:dyDescent="0.2">
      <c r="C1217" s="84"/>
      <c r="D1217" s="84"/>
      <c r="T1217" s="82"/>
    </row>
    <row r="1218" spans="3:20" ht="12.95" customHeight="1" x14ac:dyDescent="0.2">
      <c r="C1218" s="84"/>
      <c r="D1218" s="84"/>
      <c r="T1218" s="82"/>
    </row>
    <row r="1219" spans="3:20" ht="12.95" customHeight="1" x14ac:dyDescent="0.2">
      <c r="C1219" s="84"/>
      <c r="D1219" s="84"/>
      <c r="T1219" s="82"/>
    </row>
    <row r="1220" spans="3:20" ht="12.95" customHeight="1" x14ac:dyDescent="0.2">
      <c r="C1220" s="84"/>
      <c r="D1220" s="84"/>
      <c r="T1220" s="82"/>
    </row>
    <row r="1221" spans="3:20" ht="12.95" customHeight="1" x14ac:dyDescent="0.2">
      <c r="C1221" s="84"/>
      <c r="D1221" s="84"/>
      <c r="T1221" s="82"/>
    </row>
    <row r="1222" spans="3:20" ht="12.95" customHeight="1" x14ac:dyDescent="0.2">
      <c r="C1222" s="84"/>
      <c r="D1222" s="84"/>
      <c r="T1222" s="82"/>
    </row>
    <row r="1223" spans="3:20" ht="12.95" customHeight="1" x14ac:dyDescent="0.2">
      <c r="C1223" s="84"/>
      <c r="D1223" s="84"/>
      <c r="T1223" s="82"/>
    </row>
    <row r="1224" spans="3:20" ht="12.95" customHeight="1" x14ac:dyDescent="0.2">
      <c r="C1224" s="84"/>
      <c r="D1224" s="84"/>
      <c r="T1224" s="82"/>
    </row>
    <row r="1225" spans="3:20" ht="12.95" customHeight="1" x14ac:dyDescent="0.2">
      <c r="C1225" s="84"/>
      <c r="D1225" s="84"/>
      <c r="T1225" s="82"/>
    </row>
    <row r="1226" spans="3:20" ht="12.95" customHeight="1" x14ac:dyDescent="0.2">
      <c r="C1226" s="84"/>
      <c r="D1226" s="84"/>
      <c r="T1226" s="82"/>
    </row>
    <row r="1227" spans="3:20" ht="12.95" customHeight="1" x14ac:dyDescent="0.2">
      <c r="C1227" s="84"/>
      <c r="D1227" s="84"/>
      <c r="T1227" s="82"/>
    </row>
    <row r="1228" spans="3:20" ht="12.95" customHeight="1" x14ac:dyDescent="0.2">
      <c r="C1228" s="84"/>
      <c r="D1228" s="84"/>
      <c r="T1228" s="82"/>
    </row>
    <row r="1229" spans="3:20" ht="12.95" customHeight="1" x14ac:dyDescent="0.2">
      <c r="C1229" s="84"/>
      <c r="D1229" s="84"/>
      <c r="T1229" s="82"/>
    </row>
    <row r="1230" spans="3:20" ht="12.95" customHeight="1" x14ac:dyDescent="0.2">
      <c r="C1230" s="84"/>
      <c r="D1230" s="84"/>
      <c r="T1230" s="82"/>
    </row>
    <row r="1231" spans="3:20" ht="12.95" customHeight="1" x14ac:dyDescent="0.2">
      <c r="C1231" s="84"/>
      <c r="D1231" s="84"/>
      <c r="T1231" s="82"/>
    </row>
    <row r="1232" spans="3:20" ht="12.95" customHeight="1" x14ac:dyDescent="0.2">
      <c r="C1232" s="84"/>
      <c r="D1232" s="84"/>
      <c r="T1232" s="82"/>
    </row>
    <row r="1233" spans="3:20" ht="12.95" customHeight="1" x14ac:dyDescent="0.2">
      <c r="C1233" s="84"/>
      <c r="D1233" s="84"/>
      <c r="T1233" s="82"/>
    </row>
    <row r="1234" spans="3:20" ht="12.95" customHeight="1" x14ac:dyDescent="0.2">
      <c r="C1234" s="84"/>
      <c r="D1234" s="84"/>
      <c r="T1234" s="82"/>
    </row>
    <row r="1235" spans="3:20" ht="12.95" customHeight="1" x14ac:dyDescent="0.2">
      <c r="C1235" s="84"/>
      <c r="D1235" s="84"/>
      <c r="T1235" s="82"/>
    </row>
    <row r="1236" spans="3:20" ht="12.95" customHeight="1" x14ac:dyDescent="0.2">
      <c r="C1236" s="84"/>
      <c r="D1236" s="84"/>
      <c r="T1236" s="82"/>
    </row>
    <row r="1237" spans="3:20" ht="12.95" customHeight="1" x14ac:dyDescent="0.2">
      <c r="C1237" s="84"/>
      <c r="D1237" s="84"/>
      <c r="T1237" s="82"/>
    </row>
    <row r="1238" spans="3:20" ht="12.95" customHeight="1" x14ac:dyDescent="0.2">
      <c r="C1238" s="84"/>
      <c r="D1238" s="84"/>
      <c r="T1238" s="82"/>
    </row>
    <row r="1239" spans="3:20" ht="12.95" customHeight="1" x14ac:dyDescent="0.2">
      <c r="C1239" s="84"/>
      <c r="D1239" s="84"/>
      <c r="T1239" s="82"/>
    </row>
    <row r="1240" spans="3:20" ht="12.95" customHeight="1" x14ac:dyDescent="0.2">
      <c r="C1240" s="84"/>
      <c r="D1240" s="84"/>
      <c r="T1240" s="82"/>
    </row>
    <row r="1241" spans="3:20" ht="12.95" customHeight="1" x14ac:dyDescent="0.2">
      <c r="C1241" s="84"/>
      <c r="D1241" s="84"/>
      <c r="T1241" s="82"/>
    </row>
    <row r="1242" spans="3:20" ht="12.95" customHeight="1" x14ac:dyDescent="0.2">
      <c r="C1242" s="84"/>
      <c r="D1242" s="84"/>
      <c r="T1242" s="82"/>
    </row>
    <row r="1243" spans="3:20" ht="12.95" customHeight="1" x14ac:dyDescent="0.2">
      <c r="C1243" s="84"/>
      <c r="D1243" s="84"/>
      <c r="T1243" s="82"/>
    </row>
    <row r="1244" spans="3:20" ht="12.95" customHeight="1" x14ac:dyDescent="0.2">
      <c r="C1244" s="84"/>
      <c r="D1244" s="84"/>
      <c r="T1244" s="82"/>
    </row>
    <row r="1245" spans="3:20" ht="12.95" customHeight="1" x14ac:dyDescent="0.2">
      <c r="C1245" s="84"/>
      <c r="D1245" s="84"/>
      <c r="T1245" s="82"/>
    </row>
    <row r="1246" spans="3:20" ht="12.95" customHeight="1" x14ac:dyDescent="0.2">
      <c r="C1246" s="84"/>
      <c r="D1246" s="84"/>
      <c r="T1246" s="82"/>
    </row>
    <row r="1247" spans="3:20" ht="12.95" customHeight="1" x14ac:dyDescent="0.2">
      <c r="C1247" s="84"/>
      <c r="D1247" s="84"/>
      <c r="T1247" s="82"/>
    </row>
    <row r="1248" spans="3:20" ht="12.95" customHeight="1" x14ac:dyDescent="0.2">
      <c r="C1248" s="84"/>
      <c r="D1248" s="84"/>
      <c r="T1248" s="82"/>
    </row>
    <row r="1249" spans="3:20" ht="12.95" customHeight="1" x14ac:dyDescent="0.2">
      <c r="C1249" s="84"/>
      <c r="D1249" s="84"/>
      <c r="T1249" s="82"/>
    </row>
    <row r="1250" spans="3:20" ht="12.95" customHeight="1" x14ac:dyDescent="0.2">
      <c r="C1250" s="84"/>
      <c r="D1250" s="84"/>
      <c r="T1250" s="82"/>
    </row>
    <row r="1251" spans="3:20" ht="12.95" customHeight="1" x14ac:dyDescent="0.2">
      <c r="C1251" s="84"/>
      <c r="D1251" s="84"/>
      <c r="T1251" s="82"/>
    </row>
    <row r="1252" spans="3:20" ht="12.95" customHeight="1" x14ac:dyDescent="0.2">
      <c r="C1252" s="84"/>
      <c r="D1252" s="84"/>
      <c r="T1252" s="82"/>
    </row>
    <row r="1253" spans="3:20" ht="12.95" customHeight="1" x14ac:dyDescent="0.2">
      <c r="C1253" s="84"/>
      <c r="D1253" s="84"/>
      <c r="T1253" s="82"/>
    </row>
    <row r="1254" spans="3:20" ht="12.95" customHeight="1" x14ac:dyDescent="0.2">
      <c r="C1254" s="84"/>
      <c r="D1254" s="84"/>
      <c r="T1254" s="82"/>
    </row>
    <row r="1255" spans="3:20" ht="12.95" customHeight="1" x14ac:dyDescent="0.2">
      <c r="C1255" s="84"/>
      <c r="D1255" s="84"/>
      <c r="T1255" s="82"/>
    </row>
    <row r="1256" spans="3:20" ht="12.95" customHeight="1" x14ac:dyDescent="0.2">
      <c r="C1256" s="84"/>
      <c r="D1256" s="84"/>
      <c r="T1256" s="82"/>
    </row>
    <row r="1257" spans="3:20" ht="12.95" customHeight="1" x14ac:dyDescent="0.2">
      <c r="C1257" s="84"/>
      <c r="D1257" s="84"/>
      <c r="T1257" s="82"/>
    </row>
    <row r="1258" spans="3:20" ht="12.95" customHeight="1" x14ac:dyDescent="0.2">
      <c r="C1258" s="84"/>
      <c r="D1258" s="84"/>
      <c r="T1258" s="82"/>
    </row>
    <row r="1259" spans="3:20" ht="12.95" customHeight="1" x14ac:dyDescent="0.2">
      <c r="C1259" s="84"/>
      <c r="D1259" s="84"/>
      <c r="T1259" s="82"/>
    </row>
    <row r="1260" spans="3:20" ht="12.95" customHeight="1" x14ac:dyDescent="0.2">
      <c r="C1260" s="84"/>
      <c r="D1260" s="84"/>
      <c r="T1260" s="82"/>
    </row>
    <row r="1261" spans="3:20" ht="12.95" customHeight="1" x14ac:dyDescent="0.2">
      <c r="C1261" s="84"/>
      <c r="D1261" s="84"/>
      <c r="T1261" s="82"/>
    </row>
    <row r="1262" spans="3:20" ht="12.95" customHeight="1" x14ac:dyDescent="0.2">
      <c r="C1262" s="84"/>
      <c r="D1262" s="84"/>
      <c r="T1262" s="82"/>
    </row>
    <row r="1263" spans="3:20" ht="12.95" customHeight="1" x14ac:dyDescent="0.2">
      <c r="C1263" s="84"/>
      <c r="D1263" s="84"/>
      <c r="T1263" s="82"/>
    </row>
    <row r="1264" spans="3:20" ht="12.95" customHeight="1" x14ac:dyDescent="0.2">
      <c r="C1264" s="84"/>
      <c r="D1264" s="84"/>
      <c r="T1264" s="82"/>
    </row>
    <row r="1265" spans="3:20" ht="12.95" customHeight="1" x14ac:dyDescent="0.2">
      <c r="C1265" s="84"/>
      <c r="D1265" s="84"/>
      <c r="T1265" s="82"/>
    </row>
    <row r="1266" spans="3:20" ht="12.95" customHeight="1" x14ac:dyDescent="0.2">
      <c r="C1266" s="84"/>
      <c r="D1266" s="84"/>
      <c r="T1266" s="82"/>
    </row>
    <row r="1267" spans="3:20" ht="12.95" customHeight="1" x14ac:dyDescent="0.2">
      <c r="C1267" s="84"/>
      <c r="D1267" s="84"/>
      <c r="T1267" s="82"/>
    </row>
    <row r="1268" spans="3:20" ht="12.95" customHeight="1" x14ac:dyDescent="0.2">
      <c r="C1268" s="84"/>
      <c r="D1268" s="84"/>
      <c r="T1268" s="82"/>
    </row>
    <row r="1269" spans="3:20" ht="12.95" customHeight="1" x14ac:dyDescent="0.2">
      <c r="C1269" s="84"/>
      <c r="D1269" s="84"/>
      <c r="T1269" s="82"/>
    </row>
    <row r="1270" spans="3:20" ht="12.95" customHeight="1" x14ac:dyDescent="0.2">
      <c r="C1270" s="84"/>
      <c r="D1270" s="84"/>
      <c r="T1270" s="82"/>
    </row>
    <row r="1271" spans="3:20" ht="12.95" customHeight="1" x14ac:dyDescent="0.2">
      <c r="C1271" s="84"/>
      <c r="D1271" s="84"/>
      <c r="T1271" s="82"/>
    </row>
    <row r="1272" spans="3:20" ht="12.95" customHeight="1" x14ac:dyDescent="0.2">
      <c r="C1272" s="84"/>
      <c r="D1272" s="84"/>
      <c r="T1272" s="82"/>
    </row>
    <row r="1273" spans="3:20" ht="12.95" customHeight="1" x14ac:dyDescent="0.2">
      <c r="C1273" s="84"/>
      <c r="D1273" s="84"/>
      <c r="T1273" s="82"/>
    </row>
    <row r="1274" spans="3:20" ht="12.95" customHeight="1" x14ac:dyDescent="0.2">
      <c r="C1274" s="84"/>
      <c r="D1274" s="84"/>
      <c r="T1274" s="82"/>
    </row>
    <row r="1275" spans="3:20" ht="12.95" customHeight="1" x14ac:dyDescent="0.2">
      <c r="C1275" s="84"/>
      <c r="D1275" s="84"/>
      <c r="T1275" s="82"/>
    </row>
    <row r="1276" spans="3:20" ht="12.95" customHeight="1" x14ac:dyDescent="0.2">
      <c r="C1276" s="84"/>
      <c r="D1276" s="84"/>
      <c r="T1276" s="82"/>
    </row>
    <row r="1277" spans="3:20" ht="12.95" customHeight="1" x14ac:dyDescent="0.2">
      <c r="C1277" s="84"/>
      <c r="D1277" s="84"/>
      <c r="T1277" s="82"/>
    </row>
    <row r="1278" spans="3:20" ht="12.95" customHeight="1" x14ac:dyDescent="0.2">
      <c r="C1278" s="84"/>
      <c r="D1278" s="84"/>
      <c r="T1278" s="82"/>
    </row>
    <row r="1279" spans="3:20" ht="12.95" customHeight="1" x14ac:dyDescent="0.2">
      <c r="C1279" s="84"/>
      <c r="D1279" s="84"/>
      <c r="T1279" s="82"/>
    </row>
    <row r="1280" spans="3:20" ht="12.95" customHeight="1" x14ac:dyDescent="0.2">
      <c r="C1280" s="84"/>
      <c r="D1280" s="84"/>
      <c r="T1280" s="82"/>
    </row>
    <row r="1281" spans="3:20" ht="12.95" customHeight="1" x14ac:dyDescent="0.2">
      <c r="C1281" s="84"/>
      <c r="D1281" s="84"/>
      <c r="T1281" s="82"/>
    </row>
    <row r="1282" spans="3:20" ht="12.95" customHeight="1" x14ac:dyDescent="0.2">
      <c r="C1282" s="84"/>
      <c r="D1282" s="84"/>
      <c r="T1282" s="82"/>
    </row>
    <row r="1283" spans="3:20" ht="12.95" customHeight="1" x14ac:dyDescent="0.2">
      <c r="C1283" s="84"/>
      <c r="D1283" s="84"/>
      <c r="T1283" s="82"/>
    </row>
    <row r="1284" spans="3:20" ht="12.95" customHeight="1" x14ac:dyDescent="0.2">
      <c r="C1284" s="84"/>
      <c r="D1284" s="84"/>
      <c r="T1284" s="82"/>
    </row>
    <row r="1285" spans="3:20" ht="12.95" customHeight="1" x14ac:dyDescent="0.2">
      <c r="C1285" s="84"/>
      <c r="D1285" s="84"/>
      <c r="T1285" s="82"/>
    </row>
    <row r="1286" spans="3:20" ht="12.95" customHeight="1" x14ac:dyDescent="0.2">
      <c r="C1286" s="84"/>
      <c r="D1286" s="84"/>
      <c r="T1286" s="82"/>
    </row>
    <row r="1287" spans="3:20" ht="12.95" customHeight="1" x14ac:dyDescent="0.2">
      <c r="C1287" s="84"/>
      <c r="D1287" s="84"/>
      <c r="T1287" s="82"/>
    </row>
    <row r="1288" spans="3:20" ht="12.95" customHeight="1" x14ac:dyDescent="0.2">
      <c r="C1288" s="84"/>
      <c r="D1288" s="84"/>
      <c r="T1288" s="82"/>
    </row>
    <row r="1289" spans="3:20" ht="12.95" customHeight="1" x14ac:dyDescent="0.2">
      <c r="C1289" s="84"/>
      <c r="D1289" s="84"/>
      <c r="T1289" s="82"/>
    </row>
    <row r="1290" spans="3:20" ht="12.95" customHeight="1" x14ac:dyDescent="0.2">
      <c r="C1290" s="84"/>
      <c r="D1290" s="84"/>
      <c r="T1290" s="82"/>
    </row>
    <row r="1291" spans="3:20" ht="12.95" customHeight="1" x14ac:dyDescent="0.2">
      <c r="C1291" s="84"/>
      <c r="D1291" s="84"/>
      <c r="T1291" s="82"/>
    </row>
    <row r="1292" spans="3:20" ht="12.95" customHeight="1" x14ac:dyDescent="0.2">
      <c r="C1292" s="84"/>
      <c r="D1292" s="84"/>
      <c r="T1292" s="82"/>
    </row>
    <row r="1293" spans="3:20" ht="12.95" customHeight="1" x14ac:dyDescent="0.2">
      <c r="C1293" s="84"/>
      <c r="D1293" s="84"/>
      <c r="T1293" s="82"/>
    </row>
    <row r="1294" spans="3:20" ht="12.95" customHeight="1" x14ac:dyDescent="0.2">
      <c r="C1294" s="84"/>
      <c r="D1294" s="84"/>
      <c r="T1294" s="82"/>
    </row>
    <row r="1295" spans="3:20" ht="12.95" customHeight="1" x14ac:dyDescent="0.2">
      <c r="C1295" s="84"/>
      <c r="D1295" s="84"/>
      <c r="T1295" s="82"/>
    </row>
    <row r="1296" spans="3:20" ht="12.95" customHeight="1" x14ac:dyDescent="0.2">
      <c r="C1296" s="84"/>
      <c r="D1296" s="84"/>
      <c r="T1296" s="82"/>
    </row>
    <row r="1297" spans="3:20" ht="12.95" customHeight="1" x14ac:dyDescent="0.2">
      <c r="C1297" s="84"/>
      <c r="D1297" s="84"/>
      <c r="T1297" s="82"/>
    </row>
    <row r="1298" spans="3:20" ht="12.95" customHeight="1" x14ac:dyDescent="0.2">
      <c r="C1298" s="84"/>
      <c r="D1298" s="84"/>
      <c r="T1298" s="82"/>
    </row>
    <row r="1299" spans="3:20" ht="12.95" customHeight="1" x14ac:dyDescent="0.2">
      <c r="C1299" s="84"/>
      <c r="D1299" s="84"/>
      <c r="T1299" s="82"/>
    </row>
    <row r="1300" spans="3:20" ht="12.95" customHeight="1" x14ac:dyDescent="0.2">
      <c r="C1300" s="84"/>
      <c r="D1300" s="84"/>
      <c r="T1300" s="82"/>
    </row>
    <row r="1301" spans="3:20" ht="12.95" customHeight="1" x14ac:dyDescent="0.2">
      <c r="C1301" s="84"/>
      <c r="D1301" s="84"/>
      <c r="T1301" s="82"/>
    </row>
    <row r="1302" spans="3:20" ht="12.95" customHeight="1" x14ac:dyDescent="0.2">
      <c r="C1302" s="84"/>
      <c r="D1302" s="84"/>
      <c r="T1302" s="82"/>
    </row>
    <row r="1303" spans="3:20" ht="12.95" customHeight="1" x14ac:dyDescent="0.2">
      <c r="C1303" s="84"/>
      <c r="D1303" s="84"/>
      <c r="T1303" s="82"/>
    </row>
    <row r="1304" spans="3:20" ht="12.95" customHeight="1" x14ac:dyDescent="0.2">
      <c r="C1304" s="84"/>
      <c r="D1304" s="84"/>
      <c r="T1304" s="82"/>
    </row>
    <row r="1305" spans="3:20" ht="12.95" customHeight="1" x14ac:dyDescent="0.2">
      <c r="C1305" s="84"/>
      <c r="D1305" s="84"/>
      <c r="T1305" s="82"/>
    </row>
    <row r="1306" spans="3:20" ht="12.95" customHeight="1" x14ac:dyDescent="0.2">
      <c r="C1306" s="84"/>
      <c r="D1306" s="84"/>
      <c r="T1306" s="82"/>
    </row>
    <row r="1307" spans="3:20" ht="12.95" customHeight="1" x14ac:dyDescent="0.2">
      <c r="C1307" s="84"/>
      <c r="D1307" s="84"/>
      <c r="T1307" s="82"/>
    </row>
    <row r="1308" spans="3:20" ht="12.95" customHeight="1" x14ac:dyDescent="0.2">
      <c r="C1308" s="84"/>
      <c r="D1308" s="84"/>
      <c r="T1308" s="82"/>
    </row>
    <row r="1309" spans="3:20" ht="12.95" customHeight="1" x14ac:dyDescent="0.2">
      <c r="C1309" s="84"/>
      <c r="D1309" s="84"/>
      <c r="T1309" s="82"/>
    </row>
    <row r="1310" spans="3:20" ht="12.95" customHeight="1" x14ac:dyDescent="0.2">
      <c r="C1310" s="84"/>
      <c r="D1310" s="84"/>
      <c r="T1310" s="82"/>
    </row>
    <row r="1311" spans="3:20" ht="12.95" customHeight="1" x14ac:dyDescent="0.2">
      <c r="C1311" s="84"/>
      <c r="D1311" s="84"/>
      <c r="T1311" s="82"/>
    </row>
    <row r="1312" spans="3:20" ht="12.95" customHeight="1" x14ac:dyDescent="0.2">
      <c r="C1312" s="84"/>
      <c r="D1312" s="84"/>
      <c r="T1312" s="82"/>
    </row>
    <row r="1313" spans="3:20" ht="12.95" customHeight="1" x14ac:dyDescent="0.2">
      <c r="C1313" s="84"/>
      <c r="D1313" s="84"/>
      <c r="T1313" s="82"/>
    </row>
    <row r="1314" spans="3:20" ht="12.95" customHeight="1" x14ac:dyDescent="0.2">
      <c r="C1314" s="84"/>
      <c r="D1314" s="84"/>
      <c r="T1314" s="82"/>
    </row>
    <row r="1315" spans="3:20" ht="12.95" customHeight="1" x14ac:dyDescent="0.2">
      <c r="C1315" s="84"/>
      <c r="D1315" s="84"/>
      <c r="T1315" s="82"/>
    </row>
    <row r="1316" spans="3:20" ht="12.95" customHeight="1" x14ac:dyDescent="0.2">
      <c r="C1316" s="84"/>
      <c r="D1316" s="84"/>
      <c r="T1316" s="82"/>
    </row>
    <row r="1317" spans="3:20" ht="12.95" customHeight="1" x14ac:dyDescent="0.2">
      <c r="C1317" s="84"/>
      <c r="D1317" s="84"/>
      <c r="T1317" s="82"/>
    </row>
    <row r="1318" spans="3:20" ht="12.95" customHeight="1" x14ac:dyDescent="0.2">
      <c r="C1318" s="84"/>
      <c r="D1318" s="84"/>
      <c r="T1318" s="82"/>
    </row>
    <row r="1319" spans="3:20" ht="12.95" customHeight="1" x14ac:dyDescent="0.2">
      <c r="C1319" s="84"/>
      <c r="D1319" s="84"/>
      <c r="T1319" s="82"/>
    </row>
    <row r="1320" spans="3:20" ht="12.95" customHeight="1" x14ac:dyDescent="0.2">
      <c r="C1320" s="84"/>
      <c r="D1320" s="84"/>
      <c r="T1320" s="82"/>
    </row>
    <row r="1321" spans="3:20" ht="12.95" customHeight="1" x14ac:dyDescent="0.2">
      <c r="C1321" s="84"/>
      <c r="D1321" s="84"/>
      <c r="T1321" s="82"/>
    </row>
    <row r="1322" spans="3:20" ht="12.95" customHeight="1" x14ac:dyDescent="0.2">
      <c r="C1322" s="84"/>
      <c r="D1322" s="84"/>
      <c r="T1322" s="82"/>
    </row>
    <row r="1323" spans="3:20" ht="12.95" customHeight="1" x14ac:dyDescent="0.2">
      <c r="C1323" s="84"/>
      <c r="D1323" s="84"/>
      <c r="T1323" s="82"/>
    </row>
    <row r="1324" spans="3:20" ht="12.95" customHeight="1" x14ac:dyDescent="0.2">
      <c r="C1324" s="84"/>
      <c r="D1324" s="84"/>
      <c r="T1324" s="82"/>
    </row>
    <row r="1325" spans="3:20" ht="12.95" customHeight="1" x14ac:dyDescent="0.2">
      <c r="C1325" s="84"/>
      <c r="D1325" s="84"/>
      <c r="T1325" s="82"/>
    </row>
    <row r="1326" spans="3:20" ht="12.95" customHeight="1" x14ac:dyDescent="0.2">
      <c r="C1326" s="84"/>
      <c r="D1326" s="84"/>
      <c r="T1326" s="82"/>
    </row>
    <row r="1327" spans="3:20" ht="12.95" customHeight="1" x14ac:dyDescent="0.2">
      <c r="C1327" s="84"/>
      <c r="D1327" s="84"/>
      <c r="T1327" s="82"/>
    </row>
    <row r="1328" spans="3:20" ht="12.95" customHeight="1" x14ac:dyDescent="0.2">
      <c r="C1328" s="84"/>
      <c r="D1328" s="84"/>
      <c r="T1328" s="82"/>
    </row>
    <row r="1329" spans="3:20" ht="12.95" customHeight="1" x14ac:dyDescent="0.2">
      <c r="C1329" s="84"/>
      <c r="D1329" s="84"/>
      <c r="T1329" s="82"/>
    </row>
    <row r="1330" spans="3:20" ht="12.95" customHeight="1" x14ac:dyDescent="0.2">
      <c r="C1330" s="84"/>
      <c r="D1330" s="84"/>
      <c r="T1330" s="82"/>
    </row>
    <row r="1331" spans="3:20" ht="12.95" customHeight="1" x14ac:dyDescent="0.2">
      <c r="C1331" s="84"/>
      <c r="D1331" s="84"/>
      <c r="T1331" s="82"/>
    </row>
    <row r="1332" spans="3:20" ht="12.95" customHeight="1" x14ac:dyDescent="0.2">
      <c r="C1332" s="84"/>
      <c r="D1332" s="84"/>
      <c r="T1332" s="82"/>
    </row>
    <row r="1333" spans="3:20" ht="12.95" customHeight="1" x14ac:dyDescent="0.2">
      <c r="C1333" s="84"/>
      <c r="D1333" s="84"/>
      <c r="T1333" s="82"/>
    </row>
    <row r="1334" spans="3:20" ht="12.95" customHeight="1" x14ac:dyDescent="0.2">
      <c r="C1334" s="84"/>
      <c r="D1334" s="84"/>
    </row>
    <row r="1335" spans="3:20" ht="12.95" customHeight="1" x14ac:dyDescent="0.2">
      <c r="C1335" s="84"/>
      <c r="D1335" s="84"/>
    </row>
    <row r="1336" spans="3:20" ht="12.95" customHeight="1" x14ac:dyDescent="0.2">
      <c r="C1336" s="84"/>
      <c r="D1336" s="84"/>
    </row>
    <row r="1337" spans="3:20" ht="12.95" customHeight="1" x14ac:dyDescent="0.2">
      <c r="C1337" s="84"/>
      <c r="D1337" s="84"/>
    </row>
    <row r="1338" spans="3:20" ht="12.95" customHeight="1" x14ac:dyDescent="0.2">
      <c r="C1338" s="84"/>
      <c r="D1338" s="84"/>
    </row>
    <row r="1339" spans="3:20" ht="12.95" customHeight="1" x14ac:dyDescent="0.2">
      <c r="C1339" s="84"/>
      <c r="D1339" s="84"/>
    </row>
    <row r="1340" spans="3:20" ht="12.95" customHeight="1" x14ac:dyDescent="0.2">
      <c r="C1340" s="84"/>
      <c r="D1340" s="84"/>
    </row>
    <row r="1341" spans="3:20" ht="12.95" customHeight="1" x14ac:dyDescent="0.2">
      <c r="C1341" s="84"/>
      <c r="D1341" s="84"/>
    </row>
    <row r="1342" spans="3:20" ht="12.95" customHeight="1" x14ac:dyDescent="0.2">
      <c r="C1342" s="84"/>
      <c r="D1342" s="84"/>
    </row>
    <row r="1343" spans="3:20" ht="12.95" customHeight="1" x14ac:dyDescent="0.2">
      <c r="C1343" s="84"/>
      <c r="D1343" s="84"/>
    </row>
    <row r="1344" spans="3:20" ht="12.95" customHeight="1" x14ac:dyDescent="0.2">
      <c r="C1344" s="84"/>
      <c r="D1344" s="84"/>
    </row>
    <row r="1345" spans="3:4" ht="12.95" customHeight="1" x14ac:dyDescent="0.2">
      <c r="C1345" s="84"/>
      <c r="D1345" s="84"/>
    </row>
    <row r="1346" spans="3:4" ht="12.95" customHeight="1" x14ac:dyDescent="0.2">
      <c r="C1346" s="84"/>
      <c r="D1346" s="84"/>
    </row>
    <row r="1347" spans="3:4" ht="12.95" customHeight="1" x14ac:dyDescent="0.2">
      <c r="C1347" s="84"/>
      <c r="D1347" s="84"/>
    </row>
    <row r="1348" spans="3:4" ht="12.95" customHeight="1" x14ac:dyDescent="0.2">
      <c r="C1348" s="84"/>
      <c r="D1348" s="84"/>
    </row>
    <row r="1349" spans="3:4" ht="12.95" customHeight="1" x14ac:dyDescent="0.2">
      <c r="C1349" s="84"/>
      <c r="D1349" s="84"/>
    </row>
    <row r="1350" spans="3:4" ht="12.95" customHeight="1" x14ac:dyDescent="0.2">
      <c r="C1350" s="84"/>
      <c r="D1350" s="84"/>
    </row>
    <row r="1351" spans="3:4" ht="12.95" customHeight="1" x14ac:dyDescent="0.2">
      <c r="C1351" s="84"/>
      <c r="D1351" s="84"/>
    </row>
    <row r="1352" spans="3:4" ht="12.95" customHeight="1" x14ac:dyDescent="0.2">
      <c r="C1352" s="84"/>
      <c r="D1352" s="84"/>
    </row>
    <row r="1353" spans="3:4" ht="12.95" customHeight="1" x14ac:dyDescent="0.2">
      <c r="C1353" s="84"/>
      <c r="D1353" s="84"/>
    </row>
    <row r="1354" spans="3:4" ht="12.95" customHeight="1" x14ac:dyDescent="0.2">
      <c r="C1354" s="84"/>
      <c r="D1354" s="84"/>
    </row>
    <row r="1355" spans="3:4" ht="12.95" customHeight="1" x14ac:dyDescent="0.2">
      <c r="C1355" s="84"/>
      <c r="D1355" s="84"/>
    </row>
    <row r="1356" spans="3:4" ht="12.95" customHeight="1" x14ac:dyDescent="0.2">
      <c r="C1356" s="84"/>
      <c r="D1356" s="84"/>
    </row>
    <row r="1357" spans="3:4" ht="12.95" customHeight="1" x14ac:dyDescent="0.2">
      <c r="C1357" s="84"/>
      <c r="D1357" s="84"/>
    </row>
    <row r="1358" spans="3:4" ht="12.95" customHeight="1" x14ac:dyDescent="0.2">
      <c r="C1358" s="84"/>
      <c r="D1358" s="84"/>
    </row>
    <row r="1359" spans="3:4" ht="12.95" customHeight="1" x14ac:dyDescent="0.2">
      <c r="C1359" s="84"/>
      <c r="D1359" s="84"/>
    </row>
    <row r="1360" spans="3:4" ht="12.95" customHeight="1" x14ac:dyDescent="0.2">
      <c r="C1360" s="84"/>
      <c r="D1360" s="84"/>
    </row>
    <row r="1361" spans="3:4" ht="12.95" customHeight="1" x14ac:dyDescent="0.2">
      <c r="C1361" s="84"/>
      <c r="D1361" s="84"/>
    </row>
    <row r="1362" spans="3:4" ht="12.95" customHeight="1" x14ac:dyDescent="0.2">
      <c r="C1362" s="84"/>
      <c r="D1362" s="84"/>
    </row>
    <row r="1363" spans="3:4" ht="12.95" customHeight="1" x14ac:dyDescent="0.2">
      <c r="C1363" s="84"/>
      <c r="D1363" s="84"/>
    </row>
    <row r="1364" spans="3:4" ht="12.95" customHeight="1" x14ac:dyDescent="0.2">
      <c r="C1364" s="84"/>
      <c r="D1364" s="84"/>
    </row>
    <row r="1365" spans="3:4" ht="12.95" customHeight="1" x14ac:dyDescent="0.2">
      <c r="C1365" s="84"/>
      <c r="D1365" s="84"/>
    </row>
    <row r="1366" spans="3:4" ht="12.95" customHeight="1" x14ac:dyDescent="0.2">
      <c r="C1366" s="84"/>
      <c r="D1366" s="84"/>
    </row>
    <row r="1367" spans="3:4" ht="12.95" customHeight="1" x14ac:dyDescent="0.2">
      <c r="C1367" s="84"/>
      <c r="D1367" s="84"/>
    </row>
    <row r="1368" spans="3:4" ht="12.95" customHeight="1" x14ac:dyDescent="0.2">
      <c r="C1368" s="84"/>
      <c r="D1368" s="84"/>
    </row>
    <row r="1369" spans="3:4" ht="12.95" customHeight="1" x14ac:dyDescent="0.2">
      <c r="C1369" s="84"/>
      <c r="D1369" s="84"/>
    </row>
    <row r="1370" spans="3:4" ht="12.95" customHeight="1" x14ac:dyDescent="0.2">
      <c r="C1370" s="84"/>
      <c r="D1370" s="84"/>
    </row>
    <row r="1371" spans="3:4" ht="12.95" customHeight="1" x14ac:dyDescent="0.2">
      <c r="C1371" s="84"/>
      <c r="D1371" s="84"/>
    </row>
    <row r="1372" spans="3:4" ht="12.95" customHeight="1" x14ac:dyDescent="0.2">
      <c r="C1372" s="84"/>
      <c r="D1372" s="84"/>
    </row>
    <row r="1373" spans="3:4" ht="12.95" customHeight="1" x14ac:dyDescent="0.2">
      <c r="C1373" s="84"/>
      <c r="D1373" s="84"/>
    </row>
    <row r="1374" spans="3:4" ht="12.95" customHeight="1" x14ac:dyDescent="0.2">
      <c r="C1374" s="84"/>
      <c r="D1374" s="84"/>
    </row>
    <row r="1375" spans="3:4" ht="12.95" customHeight="1" x14ac:dyDescent="0.2">
      <c r="C1375" s="84"/>
      <c r="D1375" s="84"/>
    </row>
    <row r="1376" spans="3:4" ht="12.95" customHeight="1" x14ac:dyDescent="0.2">
      <c r="C1376" s="84"/>
      <c r="D1376" s="84"/>
    </row>
    <row r="1377" spans="3:4" ht="12.95" customHeight="1" x14ac:dyDescent="0.2">
      <c r="C1377" s="84"/>
      <c r="D1377" s="84"/>
    </row>
    <row r="1378" spans="3:4" ht="12.95" customHeight="1" x14ac:dyDescent="0.2">
      <c r="C1378" s="84"/>
      <c r="D1378" s="84"/>
    </row>
    <row r="1379" spans="3:4" ht="12.95" customHeight="1" x14ac:dyDescent="0.2">
      <c r="C1379" s="84"/>
      <c r="D1379" s="84"/>
    </row>
    <row r="1380" spans="3:4" ht="12.95" customHeight="1" x14ac:dyDescent="0.2">
      <c r="C1380" s="84"/>
      <c r="D1380" s="84"/>
    </row>
    <row r="1381" spans="3:4" ht="12.95" customHeight="1" x14ac:dyDescent="0.2">
      <c r="C1381" s="84"/>
      <c r="D1381" s="84"/>
    </row>
    <row r="1382" spans="3:4" ht="12.95" customHeight="1" x14ac:dyDescent="0.2">
      <c r="C1382" s="84"/>
      <c r="D1382" s="84"/>
    </row>
    <row r="1383" spans="3:4" ht="12.95" customHeight="1" x14ac:dyDescent="0.2">
      <c r="C1383" s="84"/>
      <c r="D1383" s="84"/>
    </row>
    <row r="1384" spans="3:4" ht="12.95" customHeight="1" x14ac:dyDescent="0.2">
      <c r="C1384" s="84"/>
      <c r="D1384" s="84"/>
    </row>
    <row r="1385" spans="3:4" ht="12.95" customHeight="1" x14ac:dyDescent="0.2">
      <c r="C1385" s="84"/>
      <c r="D1385" s="84"/>
    </row>
    <row r="1386" spans="3:4" ht="12.95" customHeight="1" x14ac:dyDescent="0.2">
      <c r="C1386" s="84"/>
      <c r="D1386" s="84"/>
    </row>
    <row r="1387" spans="3:4" ht="12.95" customHeight="1" x14ac:dyDescent="0.2">
      <c r="C1387" s="84"/>
      <c r="D1387" s="84"/>
    </row>
    <row r="1388" spans="3:4" ht="12.95" customHeight="1" x14ac:dyDescent="0.2">
      <c r="C1388" s="84"/>
      <c r="D1388" s="84"/>
    </row>
    <row r="1389" spans="3:4" ht="12.95" customHeight="1" x14ac:dyDescent="0.2">
      <c r="C1389" s="84"/>
      <c r="D1389" s="84"/>
    </row>
    <row r="1390" spans="3:4" ht="12.95" customHeight="1" x14ac:dyDescent="0.2">
      <c r="C1390" s="84"/>
      <c r="D1390" s="84"/>
    </row>
    <row r="1391" spans="3:4" ht="12.95" customHeight="1" x14ac:dyDescent="0.2">
      <c r="C1391" s="84"/>
      <c r="D1391" s="84"/>
    </row>
    <row r="1392" spans="3:4" ht="12.95" customHeight="1" x14ac:dyDescent="0.2">
      <c r="C1392" s="84"/>
      <c r="D1392" s="84"/>
    </row>
    <row r="1393" spans="3:4" ht="12.95" customHeight="1" x14ac:dyDescent="0.2">
      <c r="C1393" s="84"/>
      <c r="D1393" s="84"/>
    </row>
    <row r="1394" spans="3:4" ht="12.95" customHeight="1" x14ac:dyDescent="0.2">
      <c r="C1394" s="84"/>
      <c r="D1394" s="84"/>
    </row>
    <row r="1395" spans="3:4" ht="12.95" customHeight="1" x14ac:dyDescent="0.2">
      <c r="C1395" s="84"/>
      <c r="D1395" s="84"/>
    </row>
    <row r="1396" spans="3:4" ht="12.95" customHeight="1" x14ac:dyDescent="0.2">
      <c r="C1396" s="84"/>
      <c r="D1396" s="84"/>
    </row>
    <row r="1397" spans="3:4" ht="12.95" customHeight="1" x14ac:dyDescent="0.2">
      <c r="C1397" s="84"/>
      <c r="D1397" s="84"/>
    </row>
    <row r="1398" spans="3:4" ht="12.95" customHeight="1" x14ac:dyDescent="0.2">
      <c r="C1398" s="84"/>
      <c r="D1398" s="84"/>
    </row>
    <row r="1399" spans="3:4" ht="12.95" customHeight="1" x14ac:dyDescent="0.2">
      <c r="C1399" s="84"/>
      <c r="D1399" s="84"/>
    </row>
    <row r="1400" spans="3:4" ht="12.95" customHeight="1" x14ac:dyDescent="0.2">
      <c r="C1400" s="84"/>
      <c r="D1400" s="84"/>
    </row>
    <row r="1401" spans="3:4" ht="12.95" customHeight="1" x14ac:dyDescent="0.2">
      <c r="C1401" s="84"/>
      <c r="D1401" s="84"/>
    </row>
    <row r="1402" spans="3:4" ht="12.95" customHeight="1" x14ac:dyDescent="0.2">
      <c r="C1402" s="84"/>
      <c r="D1402" s="84"/>
    </row>
    <row r="1403" spans="3:4" ht="12.95" customHeight="1" x14ac:dyDescent="0.2">
      <c r="C1403" s="84"/>
      <c r="D1403" s="84"/>
    </row>
    <row r="1404" spans="3:4" ht="12.95" customHeight="1" x14ac:dyDescent="0.2">
      <c r="C1404" s="84"/>
      <c r="D1404" s="84"/>
    </row>
    <row r="1405" spans="3:4" ht="12.95" customHeight="1" x14ac:dyDescent="0.2">
      <c r="C1405" s="84"/>
      <c r="D1405" s="84"/>
    </row>
    <row r="1406" spans="3:4" ht="12.95" customHeight="1" x14ac:dyDescent="0.2">
      <c r="C1406" s="84"/>
      <c r="D1406" s="84"/>
    </row>
    <row r="1407" spans="3:4" ht="12.95" customHeight="1" x14ac:dyDescent="0.2">
      <c r="C1407" s="84"/>
      <c r="D1407" s="84"/>
    </row>
    <row r="1408" spans="3:4" ht="12.95" customHeight="1" x14ac:dyDescent="0.2">
      <c r="C1408" s="84"/>
      <c r="D1408" s="84"/>
    </row>
    <row r="1409" spans="3:4" ht="12.95" customHeight="1" x14ac:dyDescent="0.2">
      <c r="C1409" s="84"/>
      <c r="D1409" s="84"/>
    </row>
    <row r="1410" spans="3:4" ht="12.95" customHeight="1" x14ac:dyDescent="0.2">
      <c r="C1410" s="84"/>
      <c r="D1410" s="84"/>
    </row>
    <row r="1411" spans="3:4" ht="12.95" customHeight="1" x14ac:dyDescent="0.2">
      <c r="C1411" s="84"/>
      <c r="D1411" s="84"/>
    </row>
    <row r="1412" spans="3:4" ht="12.95" customHeight="1" x14ac:dyDescent="0.2">
      <c r="C1412" s="84"/>
      <c r="D1412" s="84"/>
    </row>
    <row r="1413" spans="3:4" ht="12.95" customHeight="1" x14ac:dyDescent="0.2">
      <c r="C1413" s="84"/>
      <c r="D1413" s="84"/>
    </row>
    <row r="1414" spans="3:4" ht="12.95" customHeight="1" x14ac:dyDescent="0.2">
      <c r="C1414" s="84"/>
      <c r="D1414" s="84"/>
    </row>
    <row r="1415" spans="3:4" ht="12.95" customHeight="1" x14ac:dyDescent="0.2">
      <c r="C1415" s="84"/>
      <c r="D1415" s="84"/>
    </row>
    <row r="1416" spans="3:4" ht="12.95" customHeight="1" x14ac:dyDescent="0.2">
      <c r="C1416" s="84"/>
      <c r="D1416" s="84"/>
    </row>
    <row r="1417" spans="3:4" ht="12.95" customHeight="1" x14ac:dyDescent="0.2">
      <c r="C1417" s="84"/>
      <c r="D1417" s="84"/>
    </row>
    <row r="1418" spans="3:4" ht="12.95" customHeight="1" x14ac:dyDescent="0.2">
      <c r="C1418" s="84"/>
      <c r="D1418" s="84"/>
    </row>
    <row r="1419" spans="3:4" ht="12.95" customHeight="1" x14ac:dyDescent="0.2">
      <c r="C1419" s="84"/>
      <c r="D1419" s="84"/>
    </row>
    <row r="1420" spans="3:4" ht="12.95" customHeight="1" x14ac:dyDescent="0.2">
      <c r="C1420" s="84"/>
      <c r="D1420" s="84"/>
    </row>
    <row r="1421" spans="3:4" ht="12.95" customHeight="1" x14ac:dyDescent="0.2">
      <c r="C1421" s="84"/>
      <c r="D1421" s="84"/>
    </row>
    <row r="1422" spans="3:4" ht="12.95" customHeight="1" x14ac:dyDescent="0.2">
      <c r="C1422" s="84"/>
      <c r="D1422" s="84"/>
    </row>
    <row r="1423" spans="3:4" ht="12.95" customHeight="1" x14ac:dyDescent="0.2">
      <c r="C1423" s="84"/>
      <c r="D1423" s="84"/>
    </row>
    <row r="1424" spans="3:4" ht="12.95" customHeight="1" x14ac:dyDescent="0.2">
      <c r="C1424" s="84"/>
      <c r="D1424" s="84"/>
    </row>
    <row r="1425" spans="3:4" ht="12.95" customHeight="1" x14ac:dyDescent="0.2">
      <c r="C1425" s="84"/>
      <c r="D1425" s="84"/>
    </row>
    <row r="1426" spans="3:4" ht="12.95" customHeight="1" x14ac:dyDescent="0.2">
      <c r="C1426" s="84"/>
      <c r="D1426" s="84"/>
    </row>
    <row r="1427" spans="3:4" ht="12.95" customHeight="1" x14ac:dyDescent="0.2">
      <c r="C1427" s="84"/>
      <c r="D1427" s="84"/>
    </row>
    <row r="1428" spans="3:4" ht="12.95" customHeight="1" x14ac:dyDescent="0.2">
      <c r="C1428" s="84"/>
      <c r="D1428" s="84"/>
    </row>
    <row r="1429" spans="3:4" ht="12.95" customHeight="1" x14ac:dyDescent="0.2">
      <c r="C1429" s="84"/>
      <c r="D1429" s="84"/>
    </row>
    <row r="1430" spans="3:4" ht="12.95" customHeight="1" x14ac:dyDescent="0.2">
      <c r="C1430" s="84"/>
      <c r="D1430" s="84"/>
    </row>
    <row r="1431" spans="3:4" ht="12.95" customHeight="1" x14ac:dyDescent="0.2">
      <c r="C1431" s="84"/>
      <c r="D1431" s="84"/>
    </row>
    <row r="1432" spans="3:4" ht="12.95" customHeight="1" x14ac:dyDescent="0.2">
      <c r="C1432" s="84"/>
      <c r="D1432" s="84"/>
    </row>
    <row r="1433" spans="3:4" ht="12.95" customHeight="1" x14ac:dyDescent="0.2">
      <c r="C1433" s="84"/>
      <c r="D1433" s="84"/>
    </row>
    <row r="1434" spans="3:4" ht="12.95" customHeight="1" x14ac:dyDescent="0.2">
      <c r="C1434" s="84"/>
      <c r="D1434" s="84"/>
    </row>
    <row r="1435" spans="3:4" ht="12.95" customHeight="1" x14ac:dyDescent="0.2">
      <c r="C1435" s="84"/>
      <c r="D1435" s="84"/>
    </row>
    <row r="1436" spans="3:4" ht="12.95" customHeight="1" x14ac:dyDescent="0.2">
      <c r="C1436" s="84"/>
      <c r="D1436" s="84"/>
    </row>
    <row r="1437" spans="3:4" ht="12.95" customHeight="1" x14ac:dyDescent="0.2">
      <c r="C1437" s="84"/>
      <c r="D1437" s="84"/>
    </row>
    <row r="1438" spans="3:4" ht="12.95" customHeight="1" x14ac:dyDescent="0.2">
      <c r="C1438" s="84"/>
      <c r="D1438" s="84"/>
    </row>
    <row r="1439" spans="3:4" ht="12.95" customHeight="1" x14ac:dyDescent="0.2">
      <c r="C1439" s="84"/>
      <c r="D1439" s="84"/>
    </row>
    <row r="1440" spans="3:4" ht="12.95" customHeight="1" x14ac:dyDescent="0.2">
      <c r="C1440" s="84"/>
      <c r="D1440" s="84"/>
    </row>
    <row r="1441" spans="3:4" ht="12.95" customHeight="1" x14ac:dyDescent="0.2">
      <c r="C1441" s="84"/>
      <c r="D1441" s="84"/>
    </row>
    <row r="1442" spans="3:4" ht="12.95" customHeight="1" x14ac:dyDescent="0.2">
      <c r="C1442" s="84"/>
      <c r="D1442" s="84"/>
    </row>
    <row r="1443" spans="3:4" ht="12.95" customHeight="1" x14ac:dyDescent="0.2">
      <c r="C1443" s="84"/>
      <c r="D1443" s="84"/>
    </row>
    <row r="1444" spans="3:4" ht="12.95" customHeight="1" x14ac:dyDescent="0.2">
      <c r="C1444" s="84"/>
      <c r="D1444" s="84"/>
    </row>
    <row r="1445" spans="3:4" ht="12.95" customHeight="1" x14ac:dyDescent="0.2">
      <c r="C1445" s="84"/>
      <c r="D1445" s="84"/>
    </row>
    <row r="1446" spans="3:4" ht="12.95" customHeight="1" x14ac:dyDescent="0.2">
      <c r="C1446" s="84"/>
      <c r="D1446" s="84"/>
    </row>
    <row r="1447" spans="3:4" ht="12.95" customHeight="1" x14ac:dyDescent="0.2">
      <c r="C1447" s="84"/>
      <c r="D1447" s="84"/>
    </row>
    <row r="1448" spans="3:4" ht="12.95" customHeight="1" x14ac:dyDescent="0.2">
      <c r="C1448" s="84"/>
      <c r="D1448" s="84"/>
    </row>
    <row r="1449" spans="3:4" ht="12.95" customHeight="1" x14ac:dyDescent="0.2">
      <c r="C1449" s="84"/>
      <c r="D1449" s="84"/>
    </row>
    <row r="1450" spans="3:4" ht="12.95" customHeight="1" x14ac:dyDescent="0.2">
      <c r="C1450" s="84"/>
      <c r="D1450" s="84"/>
    </row>
    <row r="1451" spans="3:4" ht="12.95" customHeight="1" x14ac:dyDescent="0.2">
      <c r="C1451" s="84"/>
      <c r="D1451" s="84"/>
    </row>
    <row r="1452" spans="3:4" ht="12.95" customHeight="1" x14ac:dyDescent="0.2">
      <c r="C1452" s="84"/>
      <c r="D1452" s="84"/>
    </row>
    <row r="1453" spans="3:4" ht="12.95" customHeight="1" x14ac:dyDescent="0.2">
      <c r="C1453" s="84"/>
      <c r="D1453" s="84"/>
    </row>
    <row r="1454" spans="3:4" ht="12.95" customHeight="1" x14ac:dyDescent="0.2">
      <c r="C1454" s="84"/>
      <c r="D1454" s="84"/>
    </row>
    <row r="1455" spans="3:4" ht="12.95" customHeight="1" x14ac:dyDescent="0.2">
      <c r="C1455" s="84"/>
      <c r="D1455" s="84"/>
    </row>
    <row r="1456" spans="3:4" ht="12.95" customHeight="1" x14ac:dyDescent="0.2">
      <c r="C1456" s="84"/>
      <c r="D1456" s="84"/>
    </row>
    <row r="1457" spans="3:4" ht="12.95" customHeight="1" x14ac:dyDescent="0.2">
      <c r="C1457" s="84"/>
      <c r="D1457" s="84"/>
    </row>
    <row r="1458" spans="3:4" ht="12.95" customHeight="1" x14ac:dyDescent="0.2">
      <c r="C1458" s="84"/>
      <c r="D1458" s="84"/>
    </row>
    <row r="1459" spans="3:4" ht="12.95" customHeight="1" x14ac:dyDescent="0.2">
      <c r="C1459" s="84"/>
      <c r="D1459" s="84"/>
    </row>
    <row r="1460" spans="3:4" ht="12.95" customHeight="1" x14ac:dyDescent="0.2">
      <c r="C1460" s="84"/>
      <c r="D1460" s="84"/>
    </row>
    <row r="1461" spans="3:4" ht="12.95" customHeight="1" x14ac:dyDescent="0.2">
      <c r="C1461" s="84"/>
      <c r="D1461" s="84"/>
    </row>
    <row r="1462" spans="3:4" ht="12.95" customHeight="1" x14ac:dyDescent="0.2">
      <c r="C1462" s="84"/>
      <c r="D1462" s="84"/>
    </row>
    <row r="1463" spans="3:4" ht="12.95" customHeight="1" x14ac:dyDescent="0.2">
      <c r="C1463" s="84"/>
      <c r="D1463" s="84"/>
    </row>
    <row r="1464" spans="3:4" ht="12.95" customHeight="1" x14ac:dyDescent="0.2">
      <c r="C1464" s="84"/>
      <c r="D1464" s="84"/>
    </row>
    <row r="1465" spans="3:4" ht="12.95" customHeight="1" x14ac:dyDescent="0.2">
      <c r="C1465" s="84"/>
      <c r="D1465" s="84"/>
    </row>
    <row r="1466" spans="3:4" ht="12.95" customHeight="1" x14ac:dyDescent="0.2">
      <c r="C1466" s="84"/>
      <c r="D1466" s="84"/>
    </row>
    <row r="1467" spans="3:4" ht="12.95" customHeight="1" x14ac:dyDescent="0.2">
      <c r="C1467" s="84"/>
      <c r="D1467" s="84"/>
    </row>
    <row r="1468" spans="3:4" ht="12.95" customHeight="1" x14ac:dyDescent="0.2">
      <c r="C1468" s="84"/>
      <c r="D1468" s="84"/>
    </row>
    <row r="1469" spans="3:4" ht="12.95" customHeight="1" x14ac:dyDescent="0.2">
      <c r="C1469" s="84"/>
      <c r="D1469" s="84"/>
    </row>
    <row r="1470" spans="3:4" ht="12.95" customHeight="1" x14ac:dyDescent="0.2">
      <c r="C1470" s="84"/>
      <c r="D1470" s="84"/>
    </row>
    <row r="1471" spans="3:4" ht="12.95" customHeight="1" x14ac:dyDescent="0.2">
      <c r="C1471" s="84"/>
      <c r="D1471" s="84"/>
    </row>
    <row r="1472" spans="3:4" ht="12.95" customHeight="1" x14ac:dyDescent="0.2">
      <c r="C1472" s="84"/>
      <c r="D1472" s="84"/>
    </row>
    <row r="1473" spans="3:4" ht="12.95" customHeight="1" x14ac:dyDescent="0.2">
      <c r="C1473" s="84"/>
      <c r="D1473" s="84"/>
    </row>
    <row r="1474" spans="3:4" ht="12.95" customHeight="1" x14ac:dyDescent="0.2">
      <c r="C1474" s="84"/>
      <c r="D1474" s="84"/>
    </row>
    <row r="1475" spans="3:4" ht="12.95" customHeight="1" x14ac:dyDescent="0.2">
      <c r="C1475" s="84"/>
      <c r="D1475" s="84"/>
    </row>
    <row r="1476" spans="3:4" ht="12.95" customHeight="1" x14ac:dyDescent="0.2">
      <c r="C1476" s="84"/>
      <c r="D1476" s="84"/>
    </row>
    <row r="1477" spans="3:4" ht="12.95" customHeight="1" x14ac:dyDescent="0.2">
      <c r="C1477" s="84"/>
      <c r="D1477" s="84"/>
    </row>
    <row r="1478" spans="3:4" ht="12.95" customHeight="1" x14ac:dyDescent="0.2">
      <c r="C1478" s="84"/>
      <c r="D1478" s="84"/>
    </row>
    <row r="1479" spans="3:4" ht="12.95" customHeight="1" x14ac:dyDescent="0.2">
      <c r="C1479" s="84"/>
      <c r="D1479" s="84"/>
    </row>
    <row r="1480" spans="3:4" ht="12.95" customHeight="1" x14ac:dyDescent="0.2">
      <c r="C1480" s="84"/>
      <c r="D1480" s="84"/>
    </row>
    <row r="1481" spans="3:4" ht="12.95" customHeight="1" x14ac:dyDescent="0.2">
      <c r="C1481" s="84"/>
      <c r="D1481" s="84"/>
    </row>
    <row r="1482" spans="3:4" ht="12.95" customHeight="1" x14ac:dyDescent="0.2">
      <c r="C1482" s="84"/>
      <c r="D1482" s="84"/>
    </row>
    <row r="1483" spans="3:4" ht="12.95" customHeight="1" x14ac:dyDescent="0.2">
      <c r="C1483" s="84"/>
      <c r="D1483" s="84"/>
    </row>
    <row r="1484" spans="3:4" ht="12.95" customHeight="1" x14ac:dyDescent="0.2">
      <c r="C1484" s="84"/>
      <c r="D1484" s="84"/>
    </row>
    <row r="1485" spans="3:4" ht="12.95" customHeight="1" x14ac:dyDescent="0.2">
      <c r="C1485" s="84"/>
      <c r="D1485" s="84"/>
    </row>
    <row r="1486" spans="3:4" ht="12.95" customHeight="1" x14ac:dyDescent="0.2">
      <c r="C1486" s="84"/>
      <c r="D1486" s="84"/>
    </row>
    <row r="1487" spans="3:4" ht="12.95" customHeight="1" x14ac:dyDescent="0.2">
      <c r="C1487" s="84"/>
      <c r="D1487" s="84"/>
    </row>
    <row r="1488" spans="3:4" ht="12.95" customHeight="1" x14ac:dyDescent="0.2">
      <c r="C1488" s="84"/>
      <c r="D1488" s="84"/>
    </row>
    <row r="1489" spans="3:4" ht="12.95" customHeight="1" x14ac:dyDescent="0.2">
      <c r="C1489" s="84"/>
      <c r="D1489" s="84"/>
    </row>
    <row r="1490" spans="3:4" ht="12.95" customHeight="1" x14ac:dyDescent="0.2">
      <c r="C1490" s="84"/>
      <c r="D1490" s="84"/>
    </row>
    <row r="1491" spans="3:4" ht="12.95" customHeight="1" x14ac:dyDescent="0.2">
      <c r="C1491" s="84"/>
      <c r="D1491" s="84"/>
    </row>
    <row r="1492" spans="3:4" ht="12.95" customHeight="1" x14ac:dyDescent="0.2">
      <c r="C1492" s="84"/>
      <c r="D1492" s="84"/>
    </row>
    <row r="1493" spans="3:4" ht="12.95" customHeight="1" x14ac:dyDescent="0.2">
      <c r="C1493" s="84"/>
      <c r="D1493" s="84"/>
    </row>
    <row r="1494" spans="3:4" ht="12.95" customHeight="1" x14ac:dyDescent="0.2">
      <c r="C1494" s="84"/>
      <c r="D1494" s="84"/>
    </row>
    <row r="1495" spans="3:4" ht="12.95" customHeight="1" x14ac:dyDescent="0.2">
      <c r="C1495" s="84"/>
      <c r="D1495" s="84"/>
    </row>
    <row r="1496" spans="3:4" ht="12.95" customHeight="1" x14ac:dyDescent="0.2">
      <c r="C1496" s="84"/>
      <c r="D1496" s="84"/>
    </row>
    <row r="1497" spans="3:4" ht="12.95" customHeight="1" x14ac:dyDescent="0.2">
      <c r="C1497" s="84"/>
      <c r="D1497" s="84"/>
    </row>
    <row r="1498" spans="3:4" ht="12.95" customHeight="1" x14ac:dyDescent="0.2">
      <c r="C1498" s="84"/>
      <c r="D1498" s="84"/>
    </row>
    <row r="1499" spans="3:4" ht="12.95" customHeight="1" x14ac:dyDescent="0.2">
      <c r="C1499" s="84"/>
      <c r="D1499" s="84"/>
    </row>
    <row r="1500" spans="3:4" ht="12.95" customHeight="1" x14ac:dyDescent="0.2">
      <c r="C1500" s="84"/>
      <c r="D1500" s="84"/>
    </row>
    <row r="1501" spans="3:4" ht="12.95" customHeight="1" x14ac:dyDescent="0.2">
      <c r="C1501" s="84"/>
      <c r="D1501" s="84"/>
    </row>
    <row r="1502" spans="3:4" ht="12.95" customHeight="1" x14ac:dyDescent="0.2">
      <c r="C1502" s="84"/>
      <c r="D1502" s="84"/>
    </row>
    <row r="1503" spans="3:4" ht="12.95" customHeight="1" x14ac:dyDescent="0.2">
      <c r="C1503" s="84"/>
      <c r="D1503" s="84"/>
    </row>
    <row r="1504" spans="3:4" ht="12.95" customHeight="1" x14ac:dyDescent="0.2">
      <c r="C1504" s="84"/>
      <c r="D1504" s="84"/>
    </row>
    <row r="1505" spans="3:4" ht="12.95" customHeight="1" x14ac:dyDescent="0.2">
      <c r="C1505" s="84"/>
      <c r="D1505" s="84"/>
    </row>
    <row r="1506" spans="3:4" ht="12.95" customHeight="1" x14ac:dyDescent="0.2">
      <c r="C1506" s="84"/>
      <c r="D1506" s="84"/>
    </row>
    <row r="1507" spans="3:4" ht="12.95" customHeight="1" x14ac:dyDescent="0.2">
      <c r="C1507" s="84"/>
      <c r="D1507" s="84"/>
    </row>
    <row r="1508" spans="3:4" ht="12.95" customHeight="1" x14ac:dyDescent="0.2">
      <c r="C1508" s="84"/>
      <c r="D1508" s="84"/>
    </row>
    <row r="1509" spans="3:4" ht="12.95" customHeight="1" x14ac:dyDescent="0.2">
      <c r="C1509" s="84"/>
      <c r="D1509" s="84"/>
    </row>
    <row r="1510" spans="3:4" ht="12.95" customHeight="1" x14ac:dyDescent="0.2">
      <c r="C1510" s="84"/>
      <c r="D1510" s="84"/>
    </row>
    <row r="1511" spans="3:4" ht="12.95" customHeight="1" x14ac:dyDescent="0.2">
      <c r="C1511" s="84"/>
      <c r="D1511" s="84"/>
    </row>
    <row r="1512" spans="3:4" ht="12.95" customHeight="1" x14ac:dyDescent="0.2">
      <c r="C1512" s="84"/>
      <c r="D1512" s="84"/>
    </row>
    <row r="1513" spans="3:4" ht="12.95" customHeight="1" x14ac:dyDescent="0.2">
      <c r="C1513" s="84"/>
      <c r="D1513" s="84"/>
    </row>
    <row r="1514" spans="3:4" ht="12.95" customHeight="1" x14ac:dyDescent="0.2">
      <c r="C1514" s="84"/>
      <c r="D1514" s="84"/>
    </row>
    <row r="1515" spans="3:4" ht="12.95" customHeight="1" x14ac:dyDescent="0.2">
      <c r="C1515" s="84"/>
      <c r="D1515" s="84"/>
    </row>
    <row r="1516" spans="3:4" ht="12.95" customHeight="1" x14ac:dyDescent="0.2">
      <c r="C1516" s="84"/>
      <c r="D1516" s="84"/>
    </row>
    <row r="1517" spans="3:4" ht="12.95" customHeight="1" x14ac:dyDescent="0.2">
      <c r="C1517" s="84"/>
      <c r="D1517" s="84"/>
    </row>
    <row r="1518" spans="3:4" ht="12.95" customHeight="1" x14ac:dyDescent="0.2">
      <c r="C1518" s="84"/>
      <c r="D1518" s="84"/>
    </row>
    <row r="1519" spans="3:4" ht="12.95" customHeight="1" x14ac:dyDescent="0.2">
      <c r="C1519" s="84"/>
      <c r="D1519" s="84"/>
    </row>
    <row r="1520" spans="3:4" ht="12.95" customHeight="1" x14ac:dyDescent="0.2">
      <c r="C1520" s="84"/>
      <c r="D1520" s="84"/>
    </row>
    <row r="1521" spans="3:4" ht="12.95" customHeight="1" x14ac:dyDescent="0.2">
      <c r="C1521" s="84"/>
      <c r="D1521" s="84"/>
    </row>
    <row r="1522" spans="3:4" ht="12.95" customHeight="1" x14ac:dyDescent="0.2">
      <c r="C1522" s="84"/>
      <c r="D1522" s="84"/>
    </row>
    <row r="1523" spans="3:4" ht="12.95" customHeight="1" x14ac:dyDescent="0.2">
      <c r="C1523" s="84"/>
      <c r="D1523" s="84"/>
    </row>
    <row r="1524" spans="3:4" ht="12.95" customHeight="1" x14ac:dyDescent="0.2">
      <c r="C1524" s="84"/>
      <c r="D1524" s="84"/>
    </row>
    <row r="1525" spans="3:4" ht="12.95" customHeight="1" x14ac:dyDescent="0.2">
      <c r="C1525" s="84"/>
      <c r="D1525" s="84"/>
    </row>
    <row r="1526" spans="3:4" ht="12.95" customHeight="1" x14ac:dyDescent="0.2">
      <c r="C1526" s="84"/>
      <c r="D1526" s="84"/>
    </row>
    <row r="1527" spans="3:4" ht="12.95" customHeight="1" x14ac:dyDescent="0.2">
      <c r="C1527" s="84"/>
      <c r="D1527" s="84"/>
    </row>
    <row r="1528" spans="3:4" ht="12.95" customHeight="1" x14ac:dyDescent="0.2">
      <c r="C1528" s="84"/>
      <c r="D1528" s="84"/>
    </row>
    <row r="1529" spans="3:4" ht="12.95" customHeight="1" x14ac:dyDescent="0.2">
      <c r="C1529" s="84"/>
      <c r="D1529" s="84"/>
    </row>
    <row r="1530" spans="3:4" ht="12.95" customHeight="1" x14ac:dyDescent="0.2">
      <c r="C1530" s="84"/>
      <c r="D1530" s="84"/>
    </row>
    <row r="1531" spans="3:4" ht="12.95" customHeight="1" x14ac:dyDescent="0.2">
      <c r="C1531" s="84"/>
      <c r="D1531" s="84"/>
    </row>
    <row r="1532" spans="3:4" ht="12.95" customHeight="1" x14ac:dyDescent="0.2">
      <c r="C1532" s="84"/>
      <c r="D1532" s="84"/>
    </row>
    <row r="1533" spans="3:4" ht="12.95" customHeight="1" x14ac:dyDescent="0.2">
      <c r="C1533" s="84"/>
      <c r="D1533" s="84"/>
    </row>
    <row r="1534" spans="3:4" ht="12.95" customHeight="1" x14ac:dyDescent="0.2">
      <c r="C1534" s="84"/>
      <c r="D1534" s="84"/>
    </row>
    <row r="1535" spans="3:4" ht="12.95" customHeight="1" x14ac:dyDescent="0.2">
      <c r="C1535" s="84"/>
      <c r="D1535" s="84"/>
    </row>
    <row r="1536" spans="3:4" ht="12.95" customHeight="1" x14ac:dyDescent="0.2">
      <c r="C1536" s="84"/>
      <c r="D1536" s="84"/>
    </row>
    <row r="1537" spans="3:4" ht="12.95" customHeight="1" x14ac:dyDescent="0.2">
      <c r="C1537" s="84"/>
      <c r="D1537" s="84"/>
    </row>
    <row r="1538" spans="3:4" ht="12.95" customHeight="1" x14ac:dyDescent="0.2">
      <c r="C1538" s="84"/>
      <c r="D1538" s="84"/>
    </row>
    <row r="1539" spans="3:4" ht="12.95" customHeight="1" x14ac:dyDescent="0.2">
      <c r="C1539" s="84"/>
      <c r="D1539" s="84"/>
    </row>
    <row r="1540" spans="3:4" ht="12.95" customHeight="1" x14ac:dyDescent="0.2">
      <c r="C1540" s="84"/>
      <c r="D1540" s="84"/>
    </row>
    <row r="1541" spans="3:4" ht="12.95" customHeight="1" x14ac:dyDescent="0.2">
      <c r="C1541" s="84"/>
      <c r="D1541" s="84"/>
    </row>
    <row r="1542" spans="3:4" ht="12.95" customHeight="1" x14ac:dyDescent="0.2">
      <c r="C1542" s="84"/>
      <c r="D1542" s="84"/>
    </row>
    <row r="1543" spans="3:4" ht="12.95" customHeight="1" x14ac:dyDescent="0.2">
      <c r="C1543" s="84"/>
      <c r="D1543" s="84"/>
    </row>
    <row r="1544" spans="3:4" ht="12.95" customHeight="1" x14ac:dyDescent="0.2">
      <c r="C1544" s="84"/>
      <c r="D1544" s="84"/>
    </row>
    <row r="1545" spans="3:4" ht="12.95" customHeight="1" x14ac:dyDescent="0.2">
      <c r="C1545" s="84"/>
      <c r="D1545" s="84"/>
    </row>
    <row r="1546" spans="3:4" ht="12.95" customHeight="1" x14ac:dyDescent="0.2">
      <c r="C1546" s="84"/>
      <c r="D1546" s="84"/>
    </row>
    <row r="1547" spans="3:4" ht="12.95" customHeight="1" x14ac:dyDescent="0.2">
      <c r="C1547" s="84"/>
      <c r="D1547" s="84"/>
    </row>
    <row r="1548" spans="3:4" ht="12.95" customHeight="1" x14ac:dyDescent="0.2">
      <c r="C1548" s="84"/>
      <c r="D1548" s="84"/>
    </row>
    <row r="1549" spans="3:4" ht="12.95" customHeight="1" x14ac:dyDescent="0.2">
      <c r="C1549" s="84"/>
      <c r="D1549" s="84"/>
    </row>
    <row r="1550" spans="3:4" ht="12.95" customHeight="1" x14ac:dyDescent="0.2">
      <c r="C1550" s="84"/>
      <c r="D1550" s="84"/>
    </row>
    <row r="1551" spans="3:4" ht="12.95" customHeight="1" x14ac:dyDescent="0.2">
      <c r="C1551" s="84"/>
      <c r="D1551" s="84"/>
    </row>
    <row r="1552" spans="3:4" ht="12.95" customHeight="1" x14ac:dyDescent="0.2">
      <c r="C1552" s="84"/>
      <c r="D1552" s="84"/>
    </row>
    <row r="1553" spans="3:4" ht="12.95" customHeight="1" x14ac:dyDescent="0.2">
      <c r="C1553" s="84"/>
      <c r="D1553" s="84"/>
    </row>
    <row r="1554" spans="3:4" ht="12.95" customHeight="1" x14ac:dyDescent="0.2">
      <c r="C1554" s="84"/>
      <c r="D1554" s="84"/>
    </row>
    <row r="1555" spans="3:4" ht="12.95" customHeight="1" x14ac:dyDescent="0.2">
      <c r="C1555" s="84"/>
      <c r="D1555" s="84"/>
    </row>
    <row r="1556" spans="3:4" ht="12.95" customHeight="1" x14ac:dyDescent="0.2">
      <c r="C1556" s="84"/>
      <c r="D1556" s="84"/>
    </row>
    <row r="1557" spans="3:4" ht="12.95" customHeight="1" x14ac:dyDescent="0.2">
      <c r="C1557" s="84"/>
      <c r="D1557" s="84"/>
    </row>
    <row r="1558" spans="3:4" ht="12.95" customHeight="1" x14ac:dyDescent="0.2">
      <c r="C1558" s="84"/>
      <c r="D1558" s="84"/>
    </row>
    <row r="1559" spans="3:4" ht="12.95" customHeight="1" x14ac:dyDescent="0.2">
      <c r="C1559" s="84"/>
      <c r="D1559" s="84"/>
    </row>
    <row r="1560" spans="3:4" ht="12.95" customHeight="1" x14ac:dyDescent="0.2">
      <c r="C1560" s="84"/>
      <c r="D1560" s="84"/>
    </row>
    <row r="1561" spans="3:4" ht="12.95" customHeight="1" x14ac:dyDescent="0.2">
      <c r="C1561" s="84"/>
      <c r="D1561" s="84"/>
    </row>
    <row r="1562" spans="3:4" ht="12.95" customHeight="1" x14ac:dyDescent="0.2">
      <c r="C1562" s="84"/>
      <c r="D1562" s="84"/>
    </row>
    <row r="1563" spans="3:4" ht="12.95" customHeight="1" x14ac:dyDescent="0.2">
      <c r="C1563" s="84"/>
      <c r="D1563" s="84"/>
    </row>
    <row r="1564" spans="3:4" ht="12.95" customHeight="1" x14ac:dyDescent="0.2">
      <c r="C1564" s="84"/>
      <c r="D1564" s="84"/>
    </row>
    <row r="1565" spans="3:4" ht="12.95" customHeight="1" x14ac:dyDescent="0.2">
      <c r="C1565" s="84"/>
      <c r="D1565" s="84"/>
    </row>
    <row r="1566" spans="3:4" ht="12.95" customHeight="1" x14ac:dyDescent="0.2">
      <c r="C1566" s="84"/>
      <c r="D1566" s="84"/>
    </row>
    <row r="1567" spans="3:4" ht="12.95" customHeight="1" x14ac:dyDescent="0.2">
      <c r="C1567" s="84"/>
      <c r="D1567" s="84"/>
    </row>
    <row r="1568" spans="3:4" ht="12.95" customHeight="1" x14ac:dyDescent="0.2">
      <c r="C1568" s="84"/>
      <c r="D1568" s="84"/>
    </row>
    <row r="1569" spans="3:4" ht="12.95" customHeight="1" x14ac:dyDescent="0.2">
      <c r="C1569" s="84"/>
      <c r="D1569" s="84"/>
    </row>
    <row r="1570" spans="3:4" ht="12.95" customHeight="1" x14ac:dyDescent="0.2">
      <c r="C1570" s="84"/>
      <c r="D1570" s="84"/>
    </row>
    <row r="1571" spans="3:4" ht="12.95" customHeight="1" x14ac:dyDescent="0.2">
      <c r="C1571" s="84"/>
      <c r="D1571" s="84"/>
    </row>
    <row r="1572" spans="3:4" ht="12.95" customHeight="1" x14ac:dyDescent="0.2">
      <c r="C1572" s="84"/>
      <c r="D1572" s="84"/>
    </row>
    <row r="1573" spans="3:4" ht="12.95" customHeight="1" x14ac:dyDescent="0.2">
      <c r="C1573" s="84"/>
      <c r="D1573" s="84"/>
    </row>
    <row r="1574" spans="3:4" ht="12.95" customHeight="1" x14ac:dyDescent="0.2">
      <c r="C1574" s="84"/>
      <c r="D1574" s="84"/>
    </row>
    <row r="1575" spans="3:4" ht="12.95" customHeight="1" x14ac:dyDescent="0.2">
      <c r="C1575" s="84"/>
      <c r="D1575" s="84"/>
    </row>
    <row r="1576" spans="3:4" ht="12.95" customHeight="1" x14ac:dyDescent="0.2">
      <c r="C1576" s="84"/>
      <c r="D1576" s="84"/>
    </row>
    <row r="1577" spans="3:4" ht="12.95" customHeight="1" x14ac:dyDescent="0.2">
      <c r="C1577" s="84"/>
      <c r="D1577" s="84"/>
    </row>
    <row r="1578" spans="3:4" ht="12.95" customHeight="1" x14ac:dyDescent="0.2">
      <c r="C1578" s="84"/>
      <c r="D1578" s="84"/>
    </row>
    <row r="1579" spans="3:4" ht="12.95" customHeight="1" x14ac:dyDescent="0.2">
      <c r="C1579" s="84"/>
      <c r="D1579" s="84"/>
    </row>
    <row r="1580" spans="3:4" ht="12.95" customHeight="1" x14ac:dyDescent="0.2">
      <c r="C1580" s="84"/>
      <c r="D1580" s="84"/>
    </row>
    <row r="1581" spans="3:4" ht="12.95" customHeight="1" x14ac:dyDescent="0.2">
      <c r="C1581" s="84"/>
      <c r="D1581" s="84"/>
    </row>
    <row r="1582" spans="3:4" ht="12.95" customHeight="1" x14ac:dyDescent="0.2">
      <c r="C1582" s="84"/>
      <c r="D1582" s="84"/>
    </row>
    <row r="1583" spans="3:4" ht="12.95" customHeight="1" x14ac:dyDescent="0.2">
      <c r="C1583" s="84"/>
      <c r="D1583" s="84"/>
    </row>
    <row r="1584" spans="3:4" ht="12.95" customHeight="1" x14ac:dyDescent="0.2">
      <c r="C1584" s="84"/>
      <c r="D1584" s="84"/>
    </row>
    <row r="1585" spans="3:4" ht="12.95" customHeight="1" x14ac:dyDescent="0.2">
      <c r="C1585" s="84"/>
      <c r="D1585" s="84"/>
    </row>
    <row r="1586" spans="3:4" ht="12.95" customHeight="1" x14ac:dyDescent="0.2">
      <c r="C1586" s="84"/>
      <c r="D1586" s="84"/>
    </row>
    <row r="1587" spans="3:4" ht="12.95" customHeight="1" x14ac:dyDescent="0.2">
      <c r="C1587" s="84"/>
      <c r="D1587" s="84"/>
    </row>
    <row r="1588" spans="3:4" ht="12.95" customHeight="1" x14ac:dyDescent="0.2">
      <c r="C1588" s="84"/>
      <c r="D1588" s="84"/>
    </row>
    <row r="1589" spans="3:4" ht="12.95" customHeight="1" x14ac:dyDescent="0.2">
      <c r="C1589" s="84"/>
      <c r="D1589" s="84"/>
    </row>
    <row r="1590" spans="3:4" ht="12.95" customHeight="1" x14ac:dyDescent="0.2">
      <c r="C1590" s="84"/>
      <c r="D1590" s="84"/>
    </row>
    <row r="1591" spans="3:4" ht="12.95" customHeight="1" x14ac:dyDescent="0.2">
      <c r="C1591" s="84"/>
      <c r="D1591" s="84"/>
    </row>
    <row r="1592" spans="3:4" ht="12.95" customHeight="1" x14ac:dyDescent="0.2">
      <c r="C1592" s="84"/>
      <c r="D1592" s="84"/>
    </row>
    <row r="1593" spans="3:4" ht="12.95" customHeight="1" x14ac:dyDescent="0.2">
      <c r="C1593" s="84"/>
      <c r="D1593" s="84"/>
    </row>
    <row r="1594" spans="3:4" ht="12.95" customHeight="1" x14ac:dyDescent="0.2">
      <c r="C1594" s="84"/>
      <c r="D1594" s="84"/>
    </row>
    <row r="1595" spans="3:4" ht="12.95" customHeight="1" x14ac:dyDescent="0.2">
      <c r="C1595" s="84"/>
      <c r="D1595" s="84"/>
    </row>
    <row r="1596" spans="3:4" ht="12.95" customHeight="1" x14ac:dyDescent="0.2">
      <c r="C1596" s="84"/>
      <c r="D1596" s="84"/>
    </row>
    <row r="1597" spans="3:4" ht="12.95" customHeight="1" x14ac:dyDescent="0.2">
      <c r="C1597" s="84"/>
      <c r="D1597" s="84"/>
    </row>
    <row r="1598" spans="3:4" ht="12.95" customHeight="1" x14ac:dyDescent="0.2">
      <c r="C1598" s="84"/>
      <c r="D1598" s="84"/>
    </row>
    <row r="1599" spans="3:4" ht="12.95" customHeight="1" x14ac:dyDescent="0.2">
      <c r="C1599" s="84"/>
      <c r="D1599" s="84"/>
    </row>
    <row r="1600" spans="3:4" ht="12.95" customHeight="1" x14ac:dyDescent="0.2">
      <c r="C1600" s="84"/>
      <c r="D1600" s="84"/>
    </row>
    <row r="1601" spans="3:4" ht="12.95" customHeight="1" x14ac:dyDescent="0.2">
      <c r="C1601" s="84"/>
      <c r="D1601" s="84"/>
    </row>
    <row r="1602" spans="3:4" ht="12.95" customHeight="1" x14ac:dyDescent="0.2">
      <c r="C1602" s="84"/>
      <c r="D1602" s="84"/>
    </row>
    <row r="1603" spans="3:4" ht="12.95" customHeight="1" x14ac:dyDescent="0.2">
      <c r="C1603" s="84"/>
      <c r="D1603" s="84"/>
    </row>
    <row r="1604" spans="3:4" ht="12.95" customHeight="1" x14ac:dyDescent="0.2">
      <c r="C1604" s="84"/>
      <c r="D1604" s="84"/>
    </row>
    <row r="1605" spans="3:4" ht="12.95" customHeight="1" x14ac:dyDescent="0.2">
      <c r="C1605" s="84"/>
      <c r="D1605" s="84"/>
    </row>
    <row r="1606" spans="3:4" ht="12.95" customHeight="1" x14ac:dyDescent="0.2">
      <c r="C1606" s="84"/>
      <c r="D1606" s="84"/>
    </row>
    <row r="1607" spans="3:4" ht="12.95" customHeight="1" x14ac:dyDescent="0.2">
      <c r="C1607" s="84"/>
      <c r="D1607" s="84"/>
    </row>
    <row r="1608" spans="3:4" ht="12.95" customHeight="1" x14ac:dyDescent="0.2">
      <c r="C1608" s="84"/>
      <c r="D1608" s="84"/>
    </row>
    <row r="1609" spans="3:4" ht="12.95" customHeight="1" x14ac:dyDescent="0.2">
      <c r="C1609" s="84"/>
      <c r="D1609" s="84"/>
    </row>
    <row r="1610" spans="3:4" ht="12.95" customHeight="1" x14ac:dyDescent="0.2">
      <c r="C1610" s="84"/>
      <c r="D1610" s="84"/>
    </row>
    <row r="1611" spans="3:4" ht="12.95" customHeight="1" x14ac:dyDescent="0.2">
      <c r="C1611" s="84"/>
      <c r="D1611" s="84"/>
    </row>
    <row r="1612" spans="3:4" ht="12.95" customHeight="1" x14ac:dyDescent="0.2">
      <c r="C1612" s="84"/>
      <c r="D1612" s="84"/>
    </row>
    <row r="1613" spans="3:4" ht="12.95" customHeight="1" x14ac:dyDescent="0.2">
      <c r="C1613" s="84"/>
      <c r="D1613" s="84"/>
    </row>
    <row r="1614" spans="3:4" ht="12.95" customHeight="1" x14ac:dyDescent="0.2">
      <c r="C1614" s="84"/>
      <c r="D1614" s="84"/>
    </row>
    <row r="1615" spans="3:4" ht="12.95" customHeight="1" x14ac:dyDescent="0.2">
      <c r="C1615" s="84"/>
      <c r="D1615" s="84"/>
    </row>
    <row r="1616" spans="3:4" ht="12.95" customHeight="1" x14ac:dyDescent="0.2">
      <c r="C1616" s="84"/>
      <c r="D1616" s="84"/>
    </row>
    <row r="1617" spans="3:4" ht="12.95" customHeight="1" x14ac:dyDescent="0.2">
      <c r="C1617" s="84"/>
      <c r="D1617" s="84"/>
    </row>
    <row r="1618" spans="3:4" ht="12.95" customHeight="1" x14ac:dyDescent="0.2">
      <c r="C1618" s="84"/>
      <c r="D1618" s="84"/>
    </row>
    <row r="1619" spans="3:4" ht="12.95" customHeight="1" x14ac:dyDescent="0.2">
      <c r="C1619" s="84"/>
      <c r="D1619" s="84"/>
    </row>
    <row r="1620" spans="3:4" ht="12.95" customHeight="1" x14ac:dyDescent="0.2">
      <c r="C1620" s="84"/>
      <c r="D1620" s="84"/>
    </row>
    <row r="1621" spans="3:4" ht="12.95" customHeight="1" x14ac:dyDescent="0.2">
      <c r="C1621" s="84"/>
      <c r="D1621" s="84"/>
    </row>
    <row r="1622" spans="3:4" ht="12.95" customHeight="1" x14ac:dyDescent="0.2">
      <c r="C1622" s="84"/>
      <c r="D1622" s="84"/>
    </row>
    <row r="1623" spans="3:4" ht="12.95" customHeight="1" x14ac:dyDescent="0.2">
      <c r="C1623" s="84"/>
      <c r="D1623" s="84"/>
    </row>
    <row r="1624" spans="3:4" ht="12.95" customHeight="1" x14ac:dyDescent="0.2">
      <c r="C1624" s="84"/>
      <c r="D1624" s="84"/>
    </row>
    <row r="1625" spans="3:4" ht="12.95" customHeight="1" x14ac:dyDescent="0.2">
      <c r="C1625" s="84"/>
      <c r="D1625" s="84"/>
    </row>
    <row r="1626" spans="3:4" ht="12.95" customHeight="1" x14ac:dyDescent="0.2">
      <c r="C1626" s="84"/>
      <c r="D1626" s="84"/>
    </row>
    <row r="1627" spans="3:4" ht="12.95" customHeight="1" x14ac:dyDescent="0.2">
      <c r="C1627" s="84"/>
      <c r="D1627" s="84"/>
    </row>
    <row r="1628" spans="3:4" ht="12.95" customHeight="1" x14ac:dyDescent="0.2">
      <c r="C1628" s="84"/>
      <c r="D1628" s="84"/>
    </row>
    <row r="1629" spans="3:4" ht="12.95" customHeight="1" x14ac:dyDescent="0.2">
      <c r="C1629" s="84"/>
      <c r="D1629" s="84"/>
    </row>
    <row r="1630" spans="3:4" ht="12.95" customHeight="1" x14ac:dyDescent="0.2">
      <c r="C1630" s="84"/>
      <c r="D1630" s="84"/>
    </row>
    <row r="1631" spans="3:4" ht="12.95" customHeight="1" x14ac:dyDescent="0.2">
      <c r="C1631" s="84"/>
      <c r="D1631" s="84"/>
    </row>
    <row r="1632" spans="3:4" ht="12.95" customHeight="1" x14ac:dyDescent="0.2">
      <c r="C1632" s="84"/>
      <c r="D1632" s="84"/>
    </row>
    <row r="1633" spans="3:4" ht="12.95" customHeight="1" x14ac:dyDescent="0.2">
      <c r="C1633" s="84"/>
      <c r="D1633" s="84"/>
    </row>
    <row r="1634" spans="3:4" ht="12.95" customHeight="1" x14ac:dyDescent="0.2">
      <c r="C1634" s="84"/>
      <c r="D1634" s="84"/>
    </row>
    <row r="1635" spans="3:4" ht="12.95" customHeight="1" x14ac:dyDescent="0.2">
      <c r="C1635" s="84"/>
      <c r="D1635" s="84"/>
    </row>
    <row r="1636" spans="3:4" ht="12.95" customHeight="1" x14ac:dyDescent="0.2">
      <c r="C1636" s="84"/>
      <c r="D1636" s="84"/>
    </row>
    <row r="1637" spans="3:4" ht="12.95" customHeight="1" x14ac:dyDescent="0.2">
      <c r="C1637" s="84"/>
      <c r="D1637" s="84"/>
    </row>
    <row r="1638" spans="3:4" ht="12.95" customHeight="1" x14ac:dyDescent="0.2">
      <c r="C1638" s="84"/>
      <c r="D1638" s="84"/>
    </row>
    <row r="1639" spans="3:4" ht="12.95" customHeight="1" x14ac:dyDescent="0.2">
      <c r="C1639" s="84"/>
      <c r="D1639" s="84"/>
    </row>
    <row r="1640" spans="3:4" ht="12.95" customHeight="1" x14ac:dyDescent="0.2">
      <c r="C1640" s="84"/>
      <c r="D1640" s="84"/>
    </row>
    <row r="1641" spans="3:4" ht="12.95" customHeight="1" x14ac:dyDescent="0.2">
      <c r="C1641" s="84"/>
      <c r="D1641" s="84"/>
    </row>
    <row r="1642" spans="3:4" ht="12.95" customHeight="1" x14ac:dyDescent="0.2">
      <c r="C1642" s="84"/>
      <c r="D1642" s="84"/>
    </row>
    <row r="1643" spans="3:4" ht="12.95" customHeight="1" x14ac:dyDescent="0.2">
      <c r="C1643" s="84"/>
      <c r="D1643" s="84"/>
    </row>
    <row r="1644" spans="3:4" ht="12.95" customHeight="1" x14ac:dyDescent="0.2">
      <c r="C1644" s="84"/>
      <c r="D1644" s="84"/>
    </row>
    <row r="1645" spans="3:4" ht="12.95" customHeight="1" x14ac:dyDescent="0.2">
      <c r="C1645" s="84"/>
      <c r="D1645" s="84"/>
    </row>
    <row r="1646" spans="3:4" ht="12.95" customHeight="1" x14ac:dyDescent="0.2">
      <c r="C1646" s="84"/>
      <c r="D1646" s="84"/>
    </row>
    <row r="1647" spans="3:4" ht="12.95" customHeight="1" x14ac:dyDescent="0.2">
      <c r="C1647" s="84"/>
      <c r="D1647" s="84"/>
    </row>
    <row r="1648" spans="3:4" ht="12.95" customHeight="1" x14ac:dyDescent="0.2">
      <c r="C1648" s="84"/>
      <c r="D1648" s="84"/>
    </row>
    <row r="1649" spans="3:4" ht="12.95" customHeight="1" x14ac:dyDescent="0.2">
      <c r="C1649" s="84"/>
      <c r="D1649" s="84"/>
    </row>
    <row r="1650" spans="3:4" ht="12.95" customHeight="1" x14ac:dyDescent="0.2">
      <c r="C1650" s="84"/>
      <c r="D1650" s="84"/>
    </row>
    <row r="1651" spans="3:4" ht="12.95" customHeight="1" x14ac:dyDescent="0.2">
      <c r="C1651" s="84"/>
      <c r="D1651" s="84"/>
    </row>
    <row r="1652" spans="3:4" ht="12.95" customHeight="1" x14ac:dyDescent="0.2">
      <c r="C1652" s="84"/>
      <c r="D1652" s="84"/>
    </row>
    <row r="1653" spans="3:4" ht="12.95" customHeight="1" x14ac:dyDescent="0.2">
      <c r="C1653" s="84"/>
      <c r="D1653" s="84"/>
    </row>
    <row r="1654" spans="3:4" ht="12.95" customHeight="1" x14ac:dyDescent="0.2">
      <c r="C1654" s="84"/>
      <c r="D1654" s="84"/>
    </row>
    <row r="1655" spans="3:4" ht="12.95" customHeight="1" x14ac:dyDescent="0.2">
      <c r="C1655" s="84"/>
      <c r="D1655" s="84"/>
    </row>
    <row r="1656" spans="3:4" ht="12.95" customHeight="1" x14ac:dyDescent="0.2">
      <c r="C1656" s="84"/>
      <c r="D1656" s="84"/>
    </row>
    <row r="1657" spans="3:4" ht="12.95" customHeight="1" x14ac:dyDescent="0.2">
      <c r="C1657" s="84"/>
      <c r="D1657" s="84"/>
    </row>
    <row r="1658" spans="3:4" ht="12.95" customHeight="1" x14ac:dyDescent="0.2">
      <c r="C1658" s="84"/>
      <c r="D1658" s="84"/>
    </row>
    <row r="1659" spans="3:4" ht="12.95" customHeight="1" x14ac:dyDescent="0.2">
      <c r="C1659" s="84"/>
      <c r="D1659" s="84"/>
    </row>
    <row r="1660" spans="3:4" ht="12.95" customHeight="1" x14ac:dyDescent="0.2">
      <c r="C1660" s="84"/>
      <c r="D1660" s="84"/>
    </row>
    <row r="1661" spans="3:4" ht="12.95" customHeight="1" x14ac:dyDescent="0.2">
      <c r="C1661" s="84"/>
      <c r="D1661" s="84"/>
    </row>
    <row r="1662" spans="3:4" ht="12.95" customHeight="1" x14ac:dyDescent="0.2">
      <c r="C1662" s="84"/>
      <c r="D1662" s="84"/>
    </row>
    <row r="1663" spans="3:4" ht="12.95" customHeight="1" x14ac:dyDescent="0.2">
      <c r="C1663" s="84"/>
      <c r="D1663" s="84"/>
    </row>
    <row r="1664" spans="3:4" ht="12.95" customHeight="1" x14ac:dyDescent="0.2">
      <c r="C1664" s="84"/>
      <c r="D1664" s="84"/>
    </row>
    <row r="1665" spans="3:4" ht="12.95" customHeight="1" x14ac:dyDescent="0.2">
      <c r="C1665" s="84"/>
      <c r="D1665" s="84"/>
    </row>
    <row r="1666" spans="3:4" ht="12.95" customHeight="1" x14ac:dyDescent="0.2">
      <c r="C1666" s="84"/>
      <c r="D1666" s="84"/>
    </row>
    <row r="1667" spans="3:4" ht="12.95" customHeight="1" x14ac:dyDescent="0.2">
      <c r="C1667" s="84"/>
      <c r="D1667" s="84"/>
    </row>
    <row r="1668" spans="3:4" ht="12.95" customHeight="1" x14ac:dyDescent="0.2">
      <c r="C1668" s="84"/>
      <c r="D1668" s="84"/>
    </row>
    <row r="1669" spans="3:4" ht="12.95" customHeight="1" x14ac:dyDescent="0.2">
      <c r="C1669" s="84"/>
      <c r="D1669" s="84"/>
    </row>
    <row r="1670" spans="3:4" ht="12.95" customHeight="1" x14ac:dyDescent="0.2">
      <c r="C1670" s="84"/>
      <c r="D1670" s="84"/>
    </row>
    <row r="1671" spans="3:4" ht="12.95" customHeight="1" x14ac:dyDescent="0.2">
      <c r="C1671" s="84"/>
      <c r="D1671" s="84"/>
    </row>
    <row r="1672" spans="3:4" ht="12.95" customHeight="1" x14ac:dyDescent="0.2">
      <c r="C1672" s="84"/>
      <c r="D1672" s="84"/>
    </row>
    <row r="1673" spans="3:4" ht="12.95" customHeight="1" x14ac:dyDescent="0.2">
      <c r="C1673" s="84"/>
      <c r="D1673" s="84"/>
    </row>
    <row r="1674" spans="3:4" ht="12.95" customHeight="1" x14ac:dyDescent="0.2">
      <c r="C1674" s="84"/>
      <c r="D1674" s="84"/>
    </row>
    <row r="1675" spans="3:4" ht="12.95" customHeight="1" x14ac:dyDescent="0.2">
      <c r="C1675" s="84"/>
      <c r="D1675" s="84"/>
    </row>
    <row r="1676" spans="3:4" ht="12.95" customHeight="1" x14ac:dyDescent="0.2">
      <c r="C1676" s="84"/>
      <c r="D1676" s="84"/>
    </row>
    <row r="1677" spans="3:4" ht="12.95" customHeight="1" x14ac:dyDescent="0.2">
      <c r="C1677" s="84"/>
      <c r="D1677" s="84"/>
    </row>
    <row r="1678" spans="3:4" ht="12.95" customHeight="1" x14ac:dyDescent="0.2">
      <c r="C1678" s="84"/>
      <c r="D1678" s="84"/>
    </row>
    <row r="1679" spans="3:4" ht="12.95" customHeight="1" x14ac:dyDescent="0.2">
      <c r="C1679" s="84"/>
      <c r="D1679" s="84"/>
    </row>
    <row r="1680" spans="3:4" ht="12.95" customHeight="1" x14ac:dyDescent="0.2">
      <c r="C1680" s="84"/>
      <c r="D1680" s="84"/>
    </row>
    <row r="1681" spans="3:4" ht="12.95" customHeight="1" x14ac:dyDescent="0.2">
      <c r="C1681" s="84"/>
      <c r="D1681" s="84"/>
    </row>
    <row r="1682" spans="3:4" ht="12.95" customHeight="1" x14ac:dyDescent="0.2">
      <c r="C1682" s="84"/>
      <c r="D1682" s="84"/>
    </row>
    <row r="1683" spans="3:4" ht="12.95" customHeight="1" x14ac:dyDescent="0.2">
      <c r="C1683" s="84"/>
      <c r="D1683" s="84"/>
    </row>
    <row r="1684" spans="3:4" ht="12.95" customHeight="1" x14ac:dyDescent="0.2">
      <c r="C1684" s="84"/>
      <c r="D1684" s="84"/>
    </row>
    <row r="1685" spans="3:4" ht="12.95" customHeight="1" x14ac:dyDescent="0.2">
      <c r="C1685" s="84"/>
      <c r="D1685" s="84"/>
    </row>
    <row r="1686" spans="3:4" ht="12.95" customHeight="1" x14ac:dyDescent="0.2">
      <c r="C1686" s="84"/>
      <c r="D1686" s="84"/>
    </row>
    <row r="1687" spans="3:4" ht="12.95" customHeight="1" x14ac:dyDescent="0.2">
      <c r="C1687" s="84"/>
      <c r="D1687" s="84"/>
    </row>
    <row r="1688" spans="3:4" ht="12.95" customHeight="1" x14ac:dyDescent="0.2">
      <c r="C1688" s="84"/>
      <c r="D1688" s="84"/>
    </row>
    <row r="1689" spans="3:4" ht="12.95" customHeight="1" x14ac:dyDescent="0.2">
      <c r="C1689" s="84"/>
      <c r="D1689" s="84"/>
    </row>
    <row r="1690" spans="3:4" ht="12.95" customHeight="1" x14ac:dyDescent="0.2">
      <c r="C1690" s="84"/>
      <c r="D1690" s="84"/>
    </row>
    <row r="1691" spans="3:4" ht="12.95" customHeight="1" x14ac:dyDescent="0.2">
      <c r="C1691" s="84"/>
      <c r="D1691" s="84"/>
    </row>
    <row r="1692" spans="3:4" ht="12.95" customHeight="1" x14ac:dyDescent="0.2">
      <c r="C1692" s="84"/>
      <c r="D1692" s="84"/>
    </row>
    <row r="1693" spans="3:4" ht="12.95" customHeight="1" x14ac:dyDescent="0.2">
      <c r="C1693" s="84"/>
      <c r="D1693" s="84"/>
    </row>
    <row r="1694" spans="3:4" ht="12.95" customHeight="1" x14ac:dyDescent="0.2">
      <c r="C1694" s="84"/>
      <c r="D1694" s="84"/>
    </row>
    <row r="1695" spans="3:4" ht="12.95" customHeight="1" x14ac:dyDescent="0.2">
      <c r="C1695" s="84"/>
      <c r="D1695" s="84"/>
    </row>
    <row r="1696" spans="3:4" ht="12.95" customHeight="1" x14ac:dyDescent="0.2">
      <c r="C1696" s="84"/>
      <c r="D1696" s="84"/>
    </row>
    <row r="1697" spans="3:4" ht="12.95" customHeight="1" x14ac:dyDescent="0.2">
      <c r="C1697" s="84"/>
      <c r="D1697" s="84"/>
    </row>
    <row r="1698" spans="3:4" ht="12.95" customHeight="1" x14ac:dyDescent="0.2">
      <c r="C1698" s="84"/>
      <c r="D1698" s="84"/>
    </row>
    <row r="1699" spans="3:4" ht="12.95" customHeight="1" x14ac:dyDescent="0.2">
      <c r="C1699" s="84"/>
      <c r="D1699" s="84"/>
    </row>
    <row r="1700" spans="3:4" ht="12.95" customHeight="1" x14ac:dyDescent="0.2">
      <c r="C1700" s="84"/>
      <c r="D1700" s="84"/>
    </row>
    <row r="1701" spans="3:4" ht="12.95" customHeight="1" x14ac:dyDescent="0.2">
      <c r="C1701" s="84"/>
      <c r="D1701" s="84"/>
    </row>
    <row r="1702" spans="3:4" ht="12.95" customHeight="1" x14ac:dyDescent="0.2">
      <c r="C1702" s="84"/>
      <c r="D1702" s="84"/>
    </row>
    <row r="1703" spans="3:4" ht="12.95" customHeight="1" x14ac:dyDescent="0.2">
      <c r="C1703" s="84"/>
      <c r="D1703" s="84"/>
    </row>
    <row r="1704" spans="3:4" ht="12.95" customHeight="1" x14ac:dyDescent="0.2">
      <c r="C1704" s="84"/>
      <c r="D1704" s="84"/>
    </row>
    <row r="1705" spans="3:4" ht="12.95" customHeight="1" x14ac:dyDescent="0.2">
      <c r="C1705" s="84"/>
      <c r="D1705" s="84"/>
    </row>
    <row r="1706" spans="3:4" ht="12.95" customHeight="1" x14ac:dyDescent="0.2">
      <c r="C1706" s="84"/>
      <c r="D1706" s="84"/>
    </row>
    <row r="1707" spans="3:4" ht="12.95" customHeight="1" x14ac:dyDescent="0.2">
      <c r="C1707" s="84"/>
      <c r="D1707" s="84"/>
    </row>
    <row r="1708" spans="3:4" ht="12.95" customHeight="1" x14ac:dyDescent="0.2">
      <c r="C1708" s="84"/>
      <c r="D1708" s="84"/>
    </row>
    <row r="1709" spans="3:4" ht="12.95" customHeight="1" x14ac:dyDescent="0.2">
      <c r="C1709" s="84"/>
      <c r="D1709" s="84"/>
    </row>
    <row r="1710" spans="3:4" ht="12.95" customHeight="1" x14ac:dyDescent="0.2">
      <c r="C1710" s="84"/>
      <c r="D1710" s="84"/>
    </row>
    <row r="1711" spans="3:4" ht="12.95" customHeight="1" x14ac:dyDescent="0.2">
      <c r="C1711" s="84"/>
      <c r="D1711" s="84"/>
    </row>
    <row r="1712" spans="3:4" ht="12.95" customHeight="1" x14ac:dyDescent="0.2">
      <c r="C1712" s="84"/>
      <c r="D1712" s="84"/>
    </row>
    <row r="1713" spans="3:4" ht="12.95" customHeight="1" x14ac:dyDescent="0.2">
      <c r="C1713" s="84"/>
      <c r="D1713" s="84"/>
    </row>
    <row r="1714" spans="3:4" ht="12.95" customHeight="1" x14ac:dyDescent="0.2">
      <c r="C1714" s="84"/>
      <c r="D1714" s="84"/>
    </row>
    <row r="1715" spans="3:4" ht="12.95" customHeight="1" x14ac:dyDescent="0.2">
      <c r="C1715" s="84"/>
      <c r="D1715" s="84"/>
    </row>
    <row r="1716" spans="3:4" ht="12.95" customHeight="1" x14ac:dyDescent="0.2">
      <c r="C1716" s="84"/>
      <c r="D1716" s="84"/>
    </row>
    <row r="1717" spans="3:4" ht="12.95" customHeight="1" x14ac:dyDescent="0.2">
      <c r="C1717" s="84"/>
      <c r="D1717" s="84"/>
    </row>
    <row r="1718" spans="3:4" ht="12.95" customHeight="1" x14ac:dyDescent="0.2">
      <c r="C1718" s="84"/>
      <c r="D1718" s="84"/>
    </row>
    <row r="1719" spans="3:4" ht="12.95" customHeight="1" x14ac:dyDescent="0.2">
      <c r="C1719" s="84"/>
      <c r="D1719" s="84"/>
    </row>
    <row r="1720" spans="3:4" ht="12.95" customHeight="1" x14ac:dyDescent="0.2">
      <c r="C1720" s="84"/>
      <c r="D1720" s="84"/>
    </row>
    <row r="1721" spans="3:4" ht="12.95" customHeight="1" x14ac:dyDescent="0.2">
      <c r="C1721" s="84"/>
      <c r="D1721" s="84"/>
    </row>
    <row r="1722" spans="3:4" ht="12.95" customHeight="1" x14ac:dyDescent="0.2">
      <c r="C1722" s="84"/>
      <c r="D1722" s="84"/>
    </row>
    <row r="1723" spans="3:4" ht="12.95" customHeight="1" x14ac:dyDescent="0.2">
      <c r="C1723" s="84"/>
      <c r="D1723" s="84"/>
    </row>
    <row r="1724" spans="3:4" ht="12.95" customHeight="1" x14ac:dyDescent="0.2">
      <c r="C1724" s="84"/>
      <c r="D1724" s="84"/>
    </row>
    <row r="1725" spans="3:4" ht="12.95" customHeight="1" x14ac:dyDescent="0.2">
      <c r="C1725" s="84"/>
      <c r="D1725" s="84"/>
    </row>
    <row r="1726" spans="3:4" ht="12.95" customHeight="1" x14ac:dyDescent="0.2">
      <c r="C1726" s="84"/>
      <c r="D1726" s="84"/>
    </row>
    <row r="1727" spans="3:4" ht="12.95" customHeight="1" x14ac:dyDescent="0.2">
      <c r="C1727" s="84"/>
      <c r="D1727" s="84"/>
    </row>
    <row r="1728" spans="3:4" ht="12.95" customHeight="1" x14ac:dyDescent="0.2">
      <c r="C1728" s="84"/>
      <c r="D1728" s="84"/>
    </row>
    <row r="1729" spans="3:4" ht="12.95" customHeight="1" x14ac:dyDescent="0.2">
      <c r="C1729" s="84"/>
      <c r="D1729" s="84"/>
    </row>
    <row r="1730" spans="3:4" ht="12.95" customHeight="1" x14ac:dyDescent="0.2">
      <c r="C1730" s="84"/>
      <c r="D1730" s="84"/>
    </row>
    <row r="1731" spans="3:4" ht="12.95" customHeight="1" x14ac:dyDescent="0.2">
      <c r="C1731" s="84"/>
      <c r="D1731" s="84"/>
    </row>
    <row r="1732" spans="3:4" ht="12.95" customHeight="1" x14ac:dyDescent="0.2">
      <c r="C1732" s="84"/>
      <c r="D1732" s="84"/>
    </row>
    <row r="1733" spans="3:4" ht="12.95" customHeight="1" x14ac:dyDescent="0.2">
      <c r="C1733" s="84"/>
      <c r="D1733" s="84"/>
    </row>
    <row r="1734" spans="3:4" ht="12.95" customHeight="1" x14ac:dyDescent="0.2">
      <c r="C1734" s="84"/>
      <c r="D1734" s="84"/>
    </row>
    <row r="1735" spans="3:4" ht="12.95" customHeight="1" x14ac:dyDescent="0.2">
      <c r="C1735" s="84"/>
      <c r="D1735" s="84"/>
    </row>
    <row r="1736" spans="3:4" ht="12.95" customHeight="1" x14ac:dyDescent="0.2">
      <c r="C1736" s="84"/>
      <c r="D1736" s="84"/>
    </row>
    <row r="1737" spans="3:4" ht="12.95" customHeight="1" x14ac:dyDescent="0.2">
      <c r="C1737" s="84"/>
      <c r="D1737" s="84"/>
    </row>
    <row r="1738" spans="3:4" ht="12.95" customHeight="1" x14ac:dyDescent="0.2">
      <c r="C1738" s="84"/>
      <c r="D1738" s="84"/>
    </row>
    <row r="1739" spans="3:4" ht="12.95" customHeight="1" x14ac:dyDescent="0.2">
      <c r="C1739" s="84"/>
      <c r="D1739" s="84"/>
    </row>
    <row r="1740" spans="3:4" ht="12.95" customHeight="1" x14ac:dyDescent="0.2">
      <c r="C1740" s="84"/>
      <c r="D1740" s="84"/>
    </row>
    <row r="1741" spans="3:4" ht="12.95" customHeight="1" x14ac:dyDescent="0.2">
      <c r="C1741" s="84"/>
      <c r="D1741" s="84"/>
    </row>
    <row r="1742" spans="3:4" ht="12.95" customHeight="1" x14ac:dyDescent="0.2">
      <c r="C1742" s="84"/>
      <c r="D1742" s="84"/>
    </row>
    <row r="1743" spans="3:4" ht="12.95" customHeight="1" x14ac:dyDescent="0.2">
      <c r="C1743" s="84"/>
      <c r="D1743" s="84"/>
    </row>
    <row r="1744" spans="3:4" ht="12.95" customHeight="1" x14ac:dyDescent="0.2">
      <c r="C1744" s="84"/>
      <c r="D1744" s="84"/>
    </row>
    <row r="1745" spans="3:4" ht="12.95" customHeight="1" x14ac:dyDescent="0.2">
      <c r="C1745" s="84"/>
      <c r="D1745" s="84"/>
    </row>
    <row r="1746" spans="3:4" ht="12.95" customHeight="1" x14ac:dyDescent="0.2">
      <c r="C1746" s="84"/>
      <c r="D1746" s="84"/>
    </row>
    <row r="1747" spans="3:4" ht="12.95" customHeight="1" x14ac:dyDescent="0.2">
      <c r="C1747" s="84"/>
      <c r="D1747" s="84"/>
    </row>
    <row r="1748" spans="3:4" ht="12.95" customHeight="1" x14ac:dyDescent="0.2">
      <c r="C1748" s="84"/>
      <c r="D1748" s="84"/>
    </row>
    <row r="1749" spans="3:4" ht="12.95" customHeight="1" x14ac:dyDescent="0.2">
      <c r="C1749" s="84"/>
      <c r="D1749" s="84"/>
    </row>
    <row r="1750" spans="3:4" ht="12.95" customHeight="1" x14ac:dyDescent="0.2">
      <c r="C1750" s="84"/>
      <c r="D1750" s="84"/>
    </row>
    <row r="1751" spans="3:4" ht="12.95" customHeight="1" x14ac:dyDescent="0.2">
      <c r="C1751" s="84"/>
      <c r="D1751" s="84"/>
    </row>
    <row r="1752" spans="3:4" ht="12.95" customHeight="1" x14ac:dyDescent="0.2">
      <c r="C1752" s="84"/>
      <c r="D1752" s="84"/>
    </row>
    <row r="1753" spans="3:4" ht="12.95" customHeight="1" x14ac:dyDescent="0.2">
      <c r="C1753" s="84"/>
      <c r="D1753" s="84"/>
    </row>
    <row r="1754" spans="3:4" ht="12.95" customHeight="1" x14ac:dyDescent="0.2">
      <c r="C1754" s="84"/>
      <c r="D1754" s="84"/>
    </row>
    <row r="1755" spans="3:4" ht="12.95" customHeight="1" x14ac:dyDescent="0.2">
      <c r="C1755" s="84"/>
      <c r="D1755" s="84"/>
    </row>
    <row r="1756" spans="3:4" ht="12.95" customHeight="1" x14ac:dyDescent="0.2">
      <c r="C1756" s="84"/>
      <c r="D1756" s="84"/>
    </row>
    <row r="1757" spans="3:4" ht="12.95" customHeight="1" x14ac:dyDescent="0.2">
      <c r="C1757" s="84"/>
      <c r="D1757" s="84"/>
    </row>
    <row r="1758" spans="3:4" ht="12.95" customHeight="1" x14ac:dyDescent="0.2">
      <c r="C1758" s="84"/>
      <c r="D1758" s="84"/>
    </row>
    <row r="1759" spans="3:4" ht="12.95" customHeight="1" x14ac:dyDescent="0.2">
      <c r="C1759" s="84"/>
      <c r="D1759" s="84"/>
    </row>
    <row r="1760" spans="3:4" ht="12.95" customHeight="1" x14ac:dyDescent="0.2">
      <c r="C1760" s="84"/>
      <c r="D1760" s="84"/>
    </row>
    <row r="1761" spans="3:4" ht="12.95" customHeight="1" x14ac:dyDescent="0.2">
      <c r="C1761" s="84"/>
      <c r="D1761" s="84"/>
    </row>
    <row r="1762" spans="3:4" ht="12.95" customHeight="1" x14ac:dyDescent="0.2">
      <c r="C1762" s="84"/>
      <c r="D1762" s="84"/>
    </row>
    <row r="1763" spans="3:4" ht="12.95" customHeight="1" x14ac:dyDescent="0.2">
      <c r="C1763" s="84"/>
      <c r="D1763" s="84"/>
    </row>
    <row r="1764" spans="3:4" ht="12.95" customHeight="1" x14ac:dyDescent="0.2">
      <c r="C1764" s="84"/>
      <c r="D1764" s="84"/>
    </row>
    <row r="1765" spans="3:4" ht="12.95" customHeight="1" x14ac:dyDescent="0.2">
      <c r="C1765" s="84"/>
      <c r="D1765" s="84"/>
    </row>
    <row r="1766" spans="3:4" ht="12.95" customHeight="1" x14ac:dyDescent="0.2">
      <c r="C1766" s="84"/>
      <c r="D1766" s="84"/>
    </row>
    <row r="1767" spans="3:4" ht="12.95" customHeight="1" x14ac:dyDescent="0.2">
      <c r="C1767" s="84"/>
      <c r="D1767" s="84"/>
    </row>
    <row r="1768" spans="3:4" ht="12.95" customHeight="1" x14ac:dyDescent="0.2">
      <c r="C1768" s="84"/>
      <c r="D1768" s="84"/>
    </row>
    <row r="1769" spans="3:4" ht="12.95" customHeight="1" x14ac:dyDescent="0.2">
      <c r="C1769" s="84"/>
      <c r="D1769" s="84"/>
    </row>
    <row r="1770" spans="3:4" ht="12.95" customHeight="1" x14ac:dyDescent="0.2">
      <c r="C1770" s="84"/>
      <c r="D1770" s="84"/>
    </row>
    <row r="1771" spans="3:4" ht="12.95" customHeight="1" x14ac:dyDescent="0.2">
      <c r="C1771" s="84"/>
      <c r="D1771" s="84"/>
    </row>
    <row r="1772" spans="3:4" ht="12.95" customHeight="1" x14ac:dyDescent="0.2">
      <c r="C1772" s="84"/>
      <c r="D1772" s="84"/>
    </row>
    <row r="1773" spans="3:4" ht="12.95" customHeight="1" x14ac:dyDescent="0.2">
      <c r="C1773" s="84"/>
      <c r="D1773" s="84"/>
    </row>
    <row r="1774" spans="3:4" ht="12.95" customHeight="1" x14ac:dyDescent="0.2">
      <c r="C1774" s="84"/>
      <c r="D1774" s="84"/>
    </row>
    <row r="1775" spans="3:4" ht="12.95" customHeight="1" x14ac:dyDescent="0.2">
      <c r="C1775" s="84"/>
      <c r="D1775" s="84"/>
    </row>
    <row r="1776" spans="3:4" ht="12.95" customHeight="1" x14ac:dyDescent="0.2">
      <c r="C1776" s="84"/>
      <c r="D1776" s="84"/>
    </row>
    <row r="1777" spans="3:4" ht="12.95" customHeight="1" x14ac:dyDescent="0.2">
      <c r="C1777" s="84"/>
      <c r="D1777" s="84"/>
    </row>
    <row r="1778" spans="3:4" ht="12.95" customHeight="1" x14ac:dyDescent="0.2">
      <c r="C1778" s="84"/>
      <c r="D1778" s="84"/>
    </row>
    <row r="1779" spans="3:4" ht="12.95" customHeight="1" x14ac:dyDescent="0.2">
      <c r="C1779" s="84"/>
      <c r="D1779" s="84"/>
    </row>
    <row r="1780" spans="3:4" ht="12.95" customHeight="1" x14ac:dyDescent="0.2">
      <c r="C1780" s="84"/>
      <c r="D1780" s="84"/>
    </row>
    <row r="1781" spans="3:4" ht="12.95" customHeight="1" x14ac:dyDescent="0.2">
      <c r="C1781" s="84"/>
      <c r="D1781" s="84"/>
    </row>
    <row r="1782" spans="3:4" ht="12.95" customHeight="1" x14ac:dyDescent="0.2">
      <c r="C1782" s="84"/>
      <c r="D1782" s="84"/>
    </row>
    <row r="1783" spans="3:4" ht="12.95" customHeight="1" x14ac:dyDescent="0.2">
      <c r="C1783" s="84"/>
      <c r="D1783" s="84"/>
    </row>
    <row r="1784" spans="3:4" ht="12.95" customHeight="1" x14ac:dyDescent="0.2">
      <c r="C1784" s="84"/>
      <c r="D1784" s="84"/>
    </row>
    <row r="1785" spans="3:4" ht="12.95" customHeight="1" x14ac:dyDescent="0.2">
      <c r="C1785" s="84"/>
      <c r="D1785" s="84"/>
    </row>
    <row r="1786" spans="3:4" ht="12.95" customHeight="1" x14ac:dyDescent="0.2">
      <c r="C1786" s="84"/>
      <c r="D1786" s="84"/>
    </row>
    <row r="1787" spans="3:4" ht="12.95" customHeight="1" x14ac:dyDescent="0.2">
      <c r="C1787" s="84"/>
      <c r="D1787" s="84"/>
    </row>
    <row r="1788" spans="3:4" ht="12.95" customHeight="1" x14ac:dyDescent="0.2">
      <c r="C1788" s="84"/>
      <c r="D1788" s="84"/>
    </row>
    <row r="1789" spans="3:4" ht="12.95" customHeight="1" x14ac:dyDescent="0.2">
      <c r="C1789" s="84"/>
      <c r="D1789" s="84"/>
    </row>
    <row r="1790" spans="3:4" ht="12.95" customHeight="1" x14ac:dyDescent="0.2">
      <c r="C1790" s="84"/>
      <c r="D1790" s="84"/>
    </row>
    <row r="1791" spans="3:4" ht="12.95" customHeight="1" x14ac:dyDescent="0.2">
      <c r="C1791" s="84"/>
      <c r="D1791" s="84"/>
    </row>
    <row r="1792" spans="3:4" ht="12.95" customHeight="1" x14ac:dyDescent="0.2">
      <c r="C1792" s="84"/>
      <c r="D1792" s="84"/>
    </row>
    <row r="1793" spans="3:4" ht="12.95" customHeight="1" x14ac:dyDescent="0.2">
      <c r="C1793" s="84"/>
      <c r="D1793" s="84"/>
    </row>
    <row r="1794" spans="3:4" ht="12.95" customHeight="1" x14ac:dyDescent="0.2">
      <c r="C1794" s="84"/>
      <c r="D1794" s="84"/>
    </row>
    <row r="1795" spans="3:4" ht="12.95" customHeight="1" x14ac:dyDescent="0.2">
      <c r="C1795" s="84"/>
      <c r="D1795" s="84"/>
    </row>
    <row r="1796" spans="3:4" ht="12.95" customHeight="1" x14ac:dyDescent="0.2">
      <c r="C1796" s="84"/>
      <c r="D1796" s="84"/>
    </row>
    <row r="1797" spans="3:4" ht="12.95" customHeight="1" x14ac:dyDescent="0.2">
      <c r="C1797" s="84"/>
      <c r="D1797" s="84"/>
    </row>
    <row r="1798" spans="3:4" ht="12.95" customHeight="1" x14ac:dyDescent="0.2">
      <c r="C1798" s="84"/>
      <c r="D1798" s="84"/>
    </row>
    <row r="1799" spans="3:4" ht="12.95" customHeight="1" x14ac:dyDescent="0.2">
      <c r="C1799" s="84"/>
      <c r="D1799" s="84"/>
    </row>
    <row r="1800" spans="3:4" ht="12.95" customHeight="1" x14ac:dyDescent="0.2">
      <c r="C1800" s="84"/>
      <c r="D1800" s="84"/>
    </row>
    <row r="1801" spans="3:4" ht="12.95" customHeight="1" x14ac:dyDescent="0.2">
      <c r="C1801" s="84"/>
      <c r="D1801" s="84"/>
    </row>
    <row r="1802" spans="3:4" ht="12.95" customHeight="1" x14ac:dyDescent="0.2">
      <c r="C1802" s="84"/>
      <c r="D1802" s="84"/>
    </row>
    <row r="1803" spans="3:4" ht="12.95" customHeight="1" x14ac:dyDescent="0.2">
      <c r="C1803" s="84"/>
      <c r="D1803" s="84"/>
    </row>
    <row r="1804" spans="3:4" ht="12.95" customHeight="1" x14ac:dyDescent="0.2">
      <c r="C1804" s="84"/>
      <c r="D1804" s="84"/>
    </row>
    <row r="1805" spans="3:4" ht="12.95" customHeight="1" x14ac:dyDescent="0.2">
      <c r="C1805" s="84"/>
      <c r="D1805" s="84"/>
    </row>
    <row r="1806" spans="3:4" ht="12.95" customHeight="1" x14ac:dyDescent="0.2">
      <c r="C1806" s="84"/>
      <c r="D1806" s="84"/>
    </row>
    <row r="1807" spans="3:4" ht="12.95" customHeight="1" x14ac:dyDescent="0.2">
      <c r="C1807" s="84"/>
      <c r="D1807" s="84"/>
    </row>
    <row r="1808" spans="3:4" ht="12.95" customHeight="1" x14ac:dyDescent="0.2">
      <c r="C1808" s="84"/>
      <c r="D1808" s="84"/>
    </row>
    <row r="1809" spans="3:4" ht="12.95" customHeight="1" x14ac:dyDescent="0.2">
      <c r="C1809" s="84"/>
      <c r="D1809" s="84"/>
    </row>
    <row r="1810" spans="3:4" ht="12.95" customHeight="1" x14ac:dyDescent="0.2">
      <c r="C1810" s="84"/>
      <c r="D1810" s="84"/>
    </row>
    <row r="1811" spans="3:4" ht="12.95" customHeight="1" x14ac:dyDescent="0.2">
      <c r="C1811" s="84"/>
      <c r="D1811" s="84"/>
    </row>
    <row r="1812" spans="3:4" ht="12.95" customHeight="1" x14ac:dyDescent="0.2">
      <c r="C1812" s="84"/>
      <c r="D1812" s="84"/>
    </row>
    <row r="1813" spans="3:4" ht="12.95" customHeight="1" x14ac:dyDescent="0.2">
      <c r="C1813" s="84"/>
      <c r="D1813" s="84"/>
    </row>
    <row r="1814" spans="3:4" ht="12.95" customHeight="1" x14ac:dyDescent="0.2">
      <c r="C1814" s="84"/>
      <c r="D1814" s="84"/>
    </row>
    <row r="1815" spans="3:4" ht="12.95" customHeight="1" x14ac:dyDescent="0.2">
      <c r="C1815" s="84"/>
      <c r="D1815" s="84"/>
    </row>
    <row r="1816" spans="3:4" ht="12.95" customHeight="1" x14ac:dyDescent="0.2">
      <c r="C1816" s="84"/>
      <c r="D1816" s="84"/>
    </row>
    <row r="1817" spans="3:4" ht="12.95" customHeight="1" x14ac:dyDescent="0.2">
      <c r="C1817" s="84"/>
      <c r="D1817" s="84"/>
    </row>
    <row r="1818" spans="3:4" ht="12.95" customHeight="1" x14ac:dyDescent="0.2">
      <c r="C1818" s="84"/>
      <c r="D1818" s="84"/>
    </row>
    <row r="1819" spans="3:4" ht="12.95" customHeight="1" x14ac:dyDescent="0.2">
      <c r="C1819" s="84"/>
      <c r="D1819" s="84"/>
    </row>
    <row r="1820" spans="3:4" ht="12.95" customHeight="1" x14ac:dyDescent="0.2">
      <c r="C1820" s="84"/>
      <c r="D1820" s="84"/>
    </row>
    <row r="1821" spans="3:4" ht="12.95" customHeight="1" x14ac:dyDescent="0.2">
      <c r="C1821" s="84"/>
      <c r="D1821" s="84"/>
    </row>
    <row r="1822" spans="3:4" ht="12.95" customHeight="1" x14ac:dyDescent="0.2">
      <c r="C1822" s="84"/>
      <c r="D1822" s="84"/>
    </row>
    <row r="1823" spans="3:4" ht="12.95" customHeight="1" x14ac:dyDescent="0.2">
      <c r="C1823" s="84"/>
      <c r="D1823" s="84"/>
    </row>
    <row r="1824" spans="3:4" ht="12.95" customHeight="1" x14ac:dyDescent="0.2">
      <c r="C1824" s="84"/>
      <c r="D1824" s="84"/>
    </row>
    <row r="1825" spans="3:4" ht="12.95" customHeight="1" x14ac:dyDescent="0.2">
      <c r="C1825" s="84"/>
      <c r="D1825" s="84"/>
    </row>
    <row r="1826" spans="3:4" ht="12.95" customHeight="1" x14ac:dyDescent="0.2">
      <c r="C1826" s="84"/>
      <c r="D1826" s="84"/>
    </row>
    <row r="1827" spans="3:4" ht="12.95" customHeight="1" x14ac:dyDescent="0.2">
      <c r="C1827" s="84"/>
      <c r="D1827" s="84"/>
    </row>
    <row r="1828" spans="3:4" ht="12.95" customHeight="1" x14ac:dyDescent="0.2">
      <c r="C1828" s="84"/>
      <c r="D1828" s="84"/>
    </row>
    <row r="1829" spans="3:4" ht="12.95" customHeight="1" x14ac:dyDescent="0.2">
      <c r="C1829" s="84"/>
      <c r="D1829" s="84"/>
    </row>
    <row r="1830" spans="3:4" ht="12.95" customHeight="1" x14ac:dyDescent="0.2">
      <c r="C1830" s="84"/>
      <c r="D1830" s="84"/>
    </row>
    <row r="1831" spans="3:4" ht="12.95" customHeight="1" x14ac:dyDescent="0.2">
      <c r="C1831" s="84"/>
      <c r="D1831" s="84"/>
    </row>
    <row r="1832" spans="3:4" ht="12.95" customHeight="1" x14ac:dyDescent="0.2">
      <c r="C1832" s="84"/>
      <c r="D1832" s="84"/>
    </row>
    <row r="1833" spans="3:4" ht="12.95" customHeight="1" x14ac:dyDescent="0.2">
      <c r="C1833" s="84"/>
      <c r="D1833" s="84"/>
    </row>
    <row r="1834" spans="3:4" ht="12.95" customHeight="1" x14ac:dyDescent="0.2">
      <c r="C1834" s="84"/>
      <c r="D1834" s="84"/>
    </row>
    <row r="1835" spans="3:4" ht="12.95" customHeight="1" x14ac:dyDescent="0.2">
      <c r="C1835" s="84"/>
      <c r="D1835" s="84"/>
    </row>
    <row r="1836" spans="3:4" ht="12.95" customHeight="1" x14ac:dyDescent="0.2">
      <c r="C1836" s="84"/>
      <c r="D1836" s="84"/>
    </row>
    <row r="1837" spans="3:4" ht="12.95" customHeight="1" x14ac:dyDescent="0.2">
      <c r="C1837" s="84"/>
      <c r="D1837" s="84"/>
    </row>
    <row r="1838" spans="3:4" ht="12.95" customHeight="1" x14ac:dyDescent="0.2">
      <c r="C1838" s="84"/>
      <c r="D1838" s="84"/>
    </row>
    <row r="1839" spans="3:4" ht="12.95" customHeight="1" x14ac:dyDescent="0.2">
      <c r="C1839" s="84"/>
      <c r="D1839" s="84"/>
    </row>
    <row r="1840" spans="3:4" ht="12.95" customHeight="1" x14ac:dyDescent="0.2">
      <c r="C1840" s="84"/>
      <c r="D1840" s="84"/>
    </row>
    <row r="1841" spans="3:4" ht="12.95" customHeight="1" x14ac:dyDescent="0.2">
      <c r="C1841" s="84"/>
      <c r="D1841" s="84"/>
    </row>
    <row r="1842" spans="3:4" ht="12.95" customHeight="1" x14ac:dyDescent="0.2">
      <c r="C1842" s="84"/>
      <c r="D1842" s="84"/>
    </row>
    <row r="1843" spans="3:4" ht="12.95" customHeight="1" x14ac:dyDescent="0.2">
      <c r="C1843" s="84"/>
      <c r="D1843" s="84"/>
    </row>
    <row r="1844" spans="3:4" ht="12.95" customHeight="1" x14ac:dyDescent="0.2">
      <c r="C1844" s="84"/>
      <c r="D1844" s="84"/>
    </row>
    <row r="1845" spans="3:4" ht="12.95" customHeight="1" x14ac:dyDescent="0.2">
      <c r="C1845" s="84"/>
      <c r="D1845" s="84"/>
    </row>
    <row r="1846" spans="3:4" ht="12.95" customHeight="1" x14ac:dyDescent="0.2">
      <c r="C1846" s="84"/>
      <c r="D1846" s="84"/>
    </row>
    <row r="1847" spans="3:4" ht="12.95" customHeight="1" x14ac:dyDescent="0.2">
      <c r="C1847" s="84"/>
      <c r="D1847" s="84"/>
    </row>
    <row r="1848" spans="3:4" ht="12.95" customHeight="1" x14ac:dyDescent="0.2">
      <c r="C1848" s="84"/>
      <c r="D1848" s="84"/>
    </row>
    <row r="1849" spans="3:4" ht="12.95" customHeight="1" x14ac:dyDescent="0.2">
      <c r="C1849" s="84"/>
      <c r="D1849" s="84"/>
    </row>
    <row r="1850" spans="3:4" ht="12.95" customHeight="1" x14ac:dyDescent="0.2">
      <c r="C1850" s="84"/>
      <c r="D1850" s="84"/>
    </row>
    <row r="1851" spans="3:4" ht="12.95" customHeight="1" x14ac:dyDescent="0.2">
      <c r="C1851" s="84"/>
      <c r="D1851" s="84"/>
    </row>
    <row r="1852" spans="3:4" ht="12.95" customHeight="1" x14ac:dyDescent="0.2">
      <c r="C1852" s="84"/>
      <c r="D1852" s="84"/>
    </row>
    <row r="1853" spans="3:4" ht="12.95" customHeight="1" x14ac:dyDescent="0.2">
      <c r="C1853" s="84"/>
      <c r="D1853" s="84"/>
    </row>
    <row r="1854" spans="3:4" ht="12.95" customHeight="1" x14ac:dyDescent="0.2">
      <c r="C1854" s="84"/>
      <c r="D1854" s="84"/>
    </row>
    <row r="1855" spans="3:4" ht="12.95" customHeight="1" x14ac:dyDescent="0.2">
      <c r="C1855" s="84"/>
      <c r="D1855" s="84"/>
    </row>
    <row r="1856" spans="3:4" ht="12.95" customHeight="1" x14ac:dyDescent="0.2">
      <c r="C1856" s="84"/>
      <c r="D1856" s="84"/>
    </row>
    <row r="1857" spans="3:4" ht="12.95" customHeight="1" x14ac:dyDescent="0.2">
      <c r="C1857" s="84"/>
      <c r="D1857" s="84"/>
    </row>
    <row r="1858" spans="3:4" ht="12.95" customHeight="1" x14ac:dyDescent="0.2">
      <c r="C1858" s="84"/>
      <c r="D1858" s="84"/>
    </row>
    <row r="1859" spans="3:4" ht="12.95" customHeight="1" x14ac:dyDescent="0.2">
      <c r="C1859" s="84"/>
      <c r="D1859" s="84"/>
    </row>
    <row r="1860" spans="3:4" ht="12.95" customHeight="1" x14ac:dyDescent="0.2">
      <c r="C1860" s="84"/>
      <c r="D1860" s="84"/>
    </row>
    <row r="1861" spans="3:4" ht="12.95" customHeight="1" x14ac:dyDescent="0.2">
      <c r="C1861" s="84"/>
      <c r="D1861" s="84"/>
    </row>
    <row r="1862" spans="3:4" ht="12.95" customHeight="1" x14ac:dyDescent="0.2">
      <c r="C1862" s="84"/>
      <c r="D1862" s="84"/>
    </row>
    <row r="1863" spans="3:4" ht="12.95" customHeight="1" x14ac:dyDescent="0.2">
      <c r="C1863" s="84"/>
      <c r="D1863" s="84"/>
    </row>
    <row r="1864" spans="3:4" ht="12.95" customHeight="1" x14ac:dyDescent="0.2">
      <c r="C1864" s="84"/>
      <c r="D1864" s="84"/>
    </row>
    <row r="1865" spans="3:4" ht="12.95" customHeight="1" x14ac:dyDescent="0.2">
      <c r="C1865" s="84"/>
      <c r="D1865" s="84"/>
    </row>
    <row r="1866" spans="3:4" ht="12.95" customHeight="1" x14ac:dyDescent="0.2">
      <c r="C1866" s="84"/>
      <c r="D1866" s="84"/>
    </row>
    <row r="1867" spans="3:4" ht="12.95" customHeight="1" x14ac:dyDescent="0.2">
      <c r="C1867" s="84"/>
      <c r="D1867" s="84"/>
    </row>
    <row r="1868" spans="3:4" ht="12.95" customHeight="1" x14ac:dyDescent="0.2">
      <c r="C1868" s="84"/>
      <c r="D1868" s="84"/>
    </row>
    <row r="1869" spans="3:4" ht="12.95" customHeight="1" x14ac:dyDescent="0.2">
      <c r="C1869" s="84"/>
      <c r="D1869" s="84"/>
    </row>
    <row r="1870" spans="3:4" ht="12.95" customHeight="1" x14ac:dyDescent="0.2">
      <c r="C1870" s="84"/>
      <c r="D1870" s="84"/>
    </row>
    <row r="1871" spans="3:4" ht="12.95" customHeight="1" x14ac:dyDescent="0.2">
      <c r="C1871" s="84"/>
      <c r="D1871" s="84"/>
    </row>
    <row r="1872" spans="3:4" ht="12.95" customHeight="1" x14ac:dyDescent="0.2">
      <c r="C1872" s="84"/>
      <c r="D1872" s="84"/>
    </row>
    <row r="1873" spans="3:4" ht="12.95" customHeight="1" x14ac:dyDescent="0.2">
      <c r="C1873" s="84"/>
      <c r="D1873" s="84"/>
    </row>
    <row r="1874" spans="3:4" ht="12.95" customHeight="1" x14ac:dyDescent="0.2">
      <c r="C1874" s="84"/>
      <c r="D1874" s="84"/>
    </row>
    <row r="1875" spans="3:4" ht="12.95" customHeight="1" x14ac:dyDescent="0.2">
      <c r="C1875" s="84"/>
      <c r="D1875" s="84"/>
    </row>
    <row r="1876" spans="3:4" ht="12.95" customHeight="1" x14ac:dyDescent="0.2">
      <c r="C1876" s="84"/>
      <c r="D1876" s="84"/>
    </row>
    <row r="1877" spans="3:4" ht="12.95" customHeight="1" x14ac:dyDescent="0.2">
      <c r="C1877" s="84"/>
      <c r="D1877" s="84"/>
    </row>
    <row r="1878" spans="3:4" ht="12.95" customHeight="1" x14ac:dyDescent="0.2">
      <c r="C1878" s="84"/>
      <c r="D1878" s="84"/>
    </row>
    <row r="1879" spans="3:4" ht="12.95" customHeight="1" x14ac:dyDescent="0.2">
      <c r="C1879" s="84"/>
      <c r="D1879" s="84"/>
    </row>
    <row r="1880" spans="3:4" ht="12.95" customHeight="1" x14ac:dyDescent="0.2">
      <c r="C1880" s="84"/>
      <c r="D1880" s="84"/>
    </row>
    <row r="1881" spans="3:4" ht="12.95" customHeight="1" x14ac:dyDescent="0.2">
      <c r="C1881" s="84"/>
      <c r="D1881" s="84"/>
    </row>
    <row r="1882" spans="3:4" ht="12.95" customHeight="1" x14ac:dyDescent="0.2">
      <c r="C1882" s="84"/>
      <c r="D1882" s="84"/>
    </row>
    <row r="1883" spans="3:4" ht="12.95" customHeight="1" x14ac:dyDescent="0.2">
      <c r="C1883" s="84"/>
      <c r="D1883" s="84"/>
    </row>
    <row r="1884" spans="3:4" ht="12.95" customHeight="1" x14ac:dyDescent="0.2">
      <c r="C1884" s="84"/>
      <c r="D1884" s="84"/>
    </row>
    <row r="1885" spans="3:4" ht="12.95" customHeight="1" x14ac:dyDescent="0.2">
      <c r="C1885" s="84"/>
      <c r="D1885" s="84"/>
    </row>
    <row r="1886" spans="3:4" ht="12.95" customHeight="1" x14ac:dyDescent="0.2">
      <c r="C1886" s="84"/>
      <c r="D1886" s="84"/>
    </row>
    <row r="1887" spans="3:4" ht="12.95" customHeight="1" x14ac:dyDescent="0.2">
      <c r="C1887" s="84"/>
      <c r="D1887" s="84"/>
    </row>
    <row r="1888" spans="3:4" ht="12.95" customHeight="1" x14ac:dyDescent="0.2">
      <c r="C1888" s="84"/>
      <c r="D1888" s="84"/>
    </row>
    <row r="1889" spans="3:4" ht="12.95" customHeight="1" x14ac:dyDescent="0.2">
      <c r="C1889" s="84"/>
      <c r="D1889" s="84"/>
    </row>
    <row r="1890" spans="3:4" ht="12.95" customHeight="1" x14ac:dyDescent="0.2">
      <c r="C1890" s="84"/>
      <c r="D1890" s="84"/>
    </row>
    <row r="1891" spans="3:4" ht="12.95" customHeight="1" x14ac:dyDescent="0.2">
      <c r="C1891" s="84"/>
      <c r="D1891" s="84"/>
    </row>
    <row r="1892" spans="3:4" ht="12.95" customHeight="1" x14ac:dyDescent="0.2">
      <c r="C1892" s="84"/>
      <c r="D1892" s="84"/>
    </row>
    <row r="1893" spans="3:4" ht="12.95" customHeight="1" x14ac:dyDescent="0.2">
      <c r="C1893" s="84"/>
      <c r="D1893" s="84"/>
    </row>
    <row r="1894" spans="3:4" ht="12.95" customHeight="1" x14ac:dyDescent="0.2">
      <c r="C1894" s="84"/>
      <c r="D1894" s="84"/>
    </row>
    <row r="1895" spans="3:4" ht="12.95" customHeight="1" x14ac:dyDescent="0.2">
      <c r="C1895" s="84"/>
      <c r="D1895" s="84"/>
    </row>
    <row r="1896" spans="3:4" ht="12.95" customHeight="1" x14ac:dyDescent="0.2">
      <c r="C1896" s="84"/>
      <c r="D1896" s="84"/>
    </row>
    <row r="1897" spans="3:4" ht="12.95" customHeight="1" x14ac:dyDescent="0.2">
      <c r="C1897" s="84"/>
      <c r="D1897" s="84"/>
    </row>
    <row r="1898" spans="3:4" ht="12.95" customHeight="1" x14ac:dyDescent="0.2">
      <c r="C1898" s="84"/>
      <c r="D1898" s="84"/>
    </row>
    <row r="1899" spans="3:4" ht="12.95" customHeight="1" x14ac:dyDescent="0.2">
      <c r="C1899" s="84"/>
      <c r="D1899" s="84"/>
    </row>
    <row r="1900" spans="3:4" ht="12.95" customHeight="1" x14ac:dyDescent="0.2">
      <c r="C1900" s="84"/>
      <c r="D1900" s="84"/>
    </row>
    <row r="1901" spans="3:4" ht="12.95" customHeight="1" x14ac:dyDescent="0.2">
      <c r="C1901" s="84"/>
      <c r="D1901" s="84"/>
    </row>
    <row r="1902" spans="3:4" ht="12.95" customHeight="1" x14ac:dyDescent="0.2">
      <c r="C1902" s="84"/>
      <c r="D1902" s="84"/>
    </row>
    <row r="1903" spans="3:4" ht="12.95" customHeight="1" x14ac:dyDescent="0.2">
      <c r="C1903" s="84"/>
      <c r="D1903" s="84"/>
    </row>
    <row r="1904" spans="3:4" ht="12.95" customHeight="1" x14ac:dyDescent="0.2">
      <c r="C1904" s="84"/>
      <c r="D1904" s="84"/>
    </row>
    <row r="1905" spans="3:4" ht="12.95" customHeight="1" x14ac:dyDescent="0.2">
      <c r="C1905" s="84"/>
      <c r="D1905" s="84"/>
    </row>
    <row r="1906" spans="3:4" ht="12.95" customHeight="1" x14ac:dyDescent="0.2">
      <c r="C1906" s="84"/>
      <c r="D1906" s="84"/>
    </row>
    <row r="1907" spans="3:4" ht="12.95" customHeight="1" x14ac:dyDescent="0.2">
      <c r="C1907" s="84"/>
      <c r="D1907" s="84"/>
    </row>
    <row r="1908" spans="3:4" ht="12.95" customHeight="1" x14ac:dyDescent="0.2">
      <c r="C1908" s="84"/>
      <c r="D1908" s="84"/>
    </row>
    <row r="1909" spans="3:4" ht="12.95" customHeight="1" x14ac:dyDescent="0.2">
      <c r="C1909" s="84"/>
      <c r="D1909" s="84"/>
    </row>
    <row r="1910" spans="3:4" ht="12.95" customHeight="1" x14ac:dyDescent="0.2">
      <c r="C1910" s="84"/>
      <c r="D1910" s="84"/>
    </row>
    <row r="1911" spans="3:4" ht="12.95" customHeight="1" x14ac:dyDescent="0.2">
      <c r="C1911" s="84"/>
      <c r="D1911" s="84"/>
    </row>
    <row r="1912" spans="3:4" ht="12.95" customHeight="1" x14ac:dyDescent="0.2">
      <c r="C1912" s="84"/>
      <c r="D1912" s="84"/>
    </row>
    <row r="1913" spans="3:4" ht="12.95" customHeight="1" x14ac:dyDescent="0.2">
      <c r="C1913" s="84"/>
      <c r="D1913" s="84"/>
    </row>
    <row r="1914" spans="3:4" ht="12.95" customHeight="1" x14ac:dyDescent="0.2">
      <c r="C1914" s="84"/>
      <c r="D1914" s="84"/>
    </row>
    <row r="1915" spans="3:4" ht="12.95" customHeight="1" x14ac:dyDescent="0.2">
      <c r="C1915" s="84"/>
      <c r="D1915" s="84"/>
    </row>
    <row r="1916" spans="3:4" ht="12.95" customHeight="1" x14ac:dyDescent="0.2">
      <c r="C1916" s="84"/>
      <c r="D1916" s="84"/>
    </row>
    <row r="1917" spans="3:4" ht="12.95" customHeight="1" x14ac:dyDescent="0.2">
      <c r="C1917" s="84"/>
      <c r="D1917" s="84"/>
    </row>
    <row r="1918" spans="3:4" ht="12.95" customHeight="1" x14ac:dyDescent="0.2">
      <c r="C1918" s="84"/>
      <c r="D1918" s="84"/>
    </row>
    <row r="1919" spans="3:4" ht="12.95" customHeight="1" x14ac:dyDescent="0.2">
      <c r="C1919" s="84"/>
      <c r="D1919" s="84"/>
    </row>
    <row r="1920" spans="3:4" ht="12.95" customHeight="1" x14ac:dyDescent="0.2">
      <c r="C1920" s="84"/>
      <c r="D1920" s="84"/>
    </row>
    <row r="1921" spans="3:4" ht="12.95" customHeight="1" x14ac:dyDescent="0.2">
      <c r="C1921" s="84"/>
      <c r="D1921" s="84"/>
    </row>
    <row r="1922" spans="3:4" ht="12.95" customHeight="1" x14ac:dyDescent="0.2">
      <c r="C1922" s="84"/>
      <c r="D1922" s="84"/>
    </row>
    <row r="1923" spans="3:4" ht="12.95" customHeight="1" x14ac:dyDescent="0.2">
      <c r="C1923" s="84"/>
      <c r="D1923" s="84"/>
    </row>
    <row r="1924" spans="3:4" ht="12.95" customHeight="1" x14ac:dyDescent="0.2">
      <c r="C1924" s="84"/>
      <c r="D1924" s="84"/>
    </row>
    <row r="1925" spans="3:4" ht="12.95" customHeight="1" x14ac:dyDescent="0.2">
      <c r="C1925" s="84"/>
      <c r="D1925" s="84"/>
    </row>
    <row r="1926" spans="3:4" ht="12.95" customHeight="1" x14ac:dyDescent="0.2">
      <c r="C1926" s="84"/>
      <c r="D1926" s="84"/>
    </row>
    <row r="1927" spans="3:4" ht="12.95" customHeight="1" x14ac:dyDescent="0.2">
      <c r="C1927" s="84"/>
      <c r="D1927" s="84"/>
    </row>
    <row r="1928" spans="3:4" ht="12.95" customHeight="1" x14ac:dyDescent="0.2">
      <c r="C1928" s="84"/>
      <c r="D1928" s="84"/>
    </row>
    <row r="1929" spans="3:4" ht="12.95" customHeight="1" x14ac:dyDescent="0.2">
      <c r="C1929" s="84"/>
      <c r="D1929" s="84"/>
    </row>
    <row r="1930" spans="3:4" ht="12.95" customHeight="1" x14ac:dyDescent="0.2">
      <c r="C1930" s="84"/>
      <c r="D1930" s="84"/>
    </row>
    <row r="1931" spans="3:4" ht="12.95" customHeight="1" x14ac:dyDescent="0.2">
      <c r="C1931" s="84"/>
      <c r="D1931" s="84"/>
    </row>
    <row r="1932" spans="3:4" ht="12.95" customHeight="1" x14ac:dyDescent="0.2">
      <c r="C1932" s="84"/>
      <c r="D1932" s="84"/>
    </row>
    <row r="1933" spans="3:4" ht="12.95" customHeight="1" x14ac:dyDescent="0.2">
      <c r="C1933" s="84"/>
      <c r="D1933" s="84"/>
    </row>
    <row r="1934" spans="3:4" ht="12.95" customHeight="1" x14ac:dyDescent="0.2">
      <c r="C1934" s="84"/>
      <c r="D1934" s="84"/>
    </row>
    <row r="1935" spans="3:4" ht="12.95" customHeight="1" x14ac:dyDescent="0.2">
      <c r="C1935" s="84"/>
      <c r="D1935" s="84"/>
    </row>
    <row r="1936" spans="3:4" ht="12.95" customHeight="1" x14ac:dyDescent="0.2">
      <c r="C1936" s="84"/>
      <c r="D1936" s="84"/>
    </row>
    <row r="1937" spans="3:4" ht="12.95" customHeight="1" x14ac:dyDescent="0.2">
      <c r="C1937" s="84"/>
      <c r="D1937" s="84"/>
    </row>
    <row r="1938" spans="3:4" ht="12.95" customHeight="1" x14ac:dyDescent="0.2">
      <c r="C1938" s="84"/>
      <c r="D1938" s="84"/>
    </row>
    <row r="1939" spans="3:4" ht="12.95" customHeight="1" x14ac:dyDescent="0.2">
      <c r="C1939" s="84"/>
      <c r="D1939" s="84"/>
    </row>
    <row r="1940" spans="3:4" ht="12.95" customHeight="1" x14ac:dyDescent="0.2">
      <c r="C1940" s="84"/>
      <c r="D1940" s="84"/>
    </row>
    <row r="1941" spans="3:4" ht="12.95" customHeight="1" x14ac:dyDescent="0.2">
      <c r="C1941" s="84"/>
      <c r="D1941" s="84"/>
    </row>
    <row r="1942" spans="3:4" ht="12.95" customHeight="1" x14ac:dyDescent="0.2">
      <c r="C1942" s="84"/>
      <c r="D1942" s="84"/>
    </row>
    <row r="1943" spans="3:4" ht="12.95" customHeight="1" x14ac:dyDescent="0.2">
      <c r="C1943" s="84"/>
      <c r="D1943" s="84"/>
    </row>
    <row r="1944" spans="3:4" ht="12.95" customHeight="1" x14ac:dyDescent="0.2">
      <c r="C1944" s="84"/>
      <c r="D1944" s="84"/>
    </row>
    <row r="1945" spans="3:4" ht="12.95" customHeight="1" x14ac:dyDescent="0.2">
      <c r="C1945" s="84"/>
      <c r="D1945" s="84"/>
    </row>
    <row r="1946" spans="3:4" ht="12.95" customHeight="1" x14ac:dyDescent="0.2">
      <c r="C1946" s="84"/>
      <c r="D1946" s="84"/>
    </row>
    <row r="1947" spans="3:4" ht="12.95" customHeight="1" x14ac:dyDescent="0.2">
      <c r="C1947" s="84"/>
      <c r="D1947" s="84"/>
    </row>
    <row r="1948" spans="3:4" ht="12.95" customHeight="1" x14ac:dyDescent="0.2">
      <c r="C1948" s="84"/>
      <c r="D1948" s="84"/>
    </row>
    <row r="1949" spans="3:4" ht="12.95" customHeight="1" x14ac:dyDescent="0.2">
      <c r="C1949" s="84"/>
      <c r="D1949" s="84"/>
    </row>
    <row r="1950" spans="3:4" ht="12.95" customHeight="1" x14ac:dyDescent="0.2">
      <c r="C1950" s="84"/>
      <c r="D1950" s="84"/>
    </row>
    <row r="1951" spans="3:4" ht="12.95" customHeight="1" x14ac:dyDescent="0.2">
      <c r="C1951" s="84"/>
      <c r="D1951" s="84"/>
    </row>
    <row r="1952" spans="3:4" ht="12.95" customHeight="1" x14ac:dyDescent="0.2">
      <c r="C1952" s="84"/>
      <c r="D1952" s="84"/>
    </row>
    <row r="1953" spans="3:4" ht="12.95" customHeight="1" x14ac:dyDescent="0.2">
      <c r="C1953" s="84"/>
      <c r="D1953" s="84"/>
    </row>
    <row r="1954" spans="3:4" ht="12.95" customHeight="1" x14ac:dyDescent="0.2">
      <c r="C1954" s="84"/>
      <c r="D1954" s="84"/>
    </row>
    <row r="1955" spans="3:4" ht="12.95" customHeight="1" x14ac:dyDescent="0.2">
      <c r="C1955" s="84"/>
      <c r="D1955" s="84"/>
    </row>
    <row r="1956" spans="3:4" ht="12.95" customHeight="1" x14ac:dyDescent="0.2">
      <c r="C1956" s="84"/>
      <c r="D1956" s="84"/>
    </row>
    <row r="1957" spans="3:4" ht="12.95" customHeight="1" x14ac:dyDescent="0.2">
      <c r="C1957" s="84"/>
      <c r="D1957" s="84"/>
    </row>
    <row r="1958" spans="3:4" ht="12.95" customHeight="1" x14ac:dyDescent="0.2">
      <c r="C1958" s="84"/>
      <c r="D1958" s="84"/>
    </row>
    <row r="1959" spans="3:4" ht="12.95" customHeight="1" x14ac:dyDescent="0.2">
      <c r="C1959" s="84"/>
      <c r="D1959" s="84"/>
    </row>
    <row r="1960" spans="3:4" ht="12.95" customHeight="1" x14ac:dyDescent="0.2">
      <c r="C1960" s="84"/>
      <c r="D1960" s="84"/>
    </row>
    <row r="1961" spans="3:4" ht="12.95" customHeight="1" x14ac:dyDescent="0.2">
      <c r="C1961" s="84"/>
      <c r="D1961" s="84"/>
    </row>
    <row r="1962" spans="3:4" ht="12.95" customHeight="1" x14ac:dyDescent="0.2">
      <c r="C1962" s="84"/>
      <c r="D1962" s="84"/>
    </row>
    <row r="1963" spans="3:4" ht="12.95" customHeight="1" x14ac:dyDescent="0.2">
      <c r="C1963" s="84"/>
      <c r="D1963" s="84"/>
    </row>
    <row r="1964" spans="3:4" ht="12.95" customHeight="1" x14ac:dyDescent="0.2">
      <c r="C1964" s="84"/>
      <c r="D1964" s="84"/>
    </row>
    <row r="1965" spans="3:4" ht="12.95" customHeight="1" x14ac:dyDescent="0.2">
      <c r="C1965" s="84"/>
      <c r="D1965" s="84"/>
    </row>
    <row r="1966" spans="3:4" ht="12.95" customHeight="1" x14ac:dyDescent="0.2">
      <c r="C1966" s="84"/>
      <c r="D1966" s="84"/>
    </row>
    <row r="1967" spans="3:4" ht="12.95" customHeight="1" x14ac:dyDescent="0.2">
      <c r="C1967" s="84"/>
      <c r="D1967" s="84"/>
    </row>
    <row r="1968" spans="3:4" ht="12.95" customHeight="1" x14ac:dyDescent="0.2">
      <c r="C1968" s="84"/>
      <c r="D1968" s="84"/>
    </row>
    <row r="1969" spans="3:4" ht="12.95" customHeight="1" x14ac:dyDescent="0.2">
      <c r="C1969" s="84"/>
      <c r="D1969" s="84"/>
    </row>
    <row r="1970" spans="3:4" ht="12.95" customHeight="1" x14ac:dyDescent="0.2">
      <c r="C1970" s="84"/>
      <c r="D1970" s="84"/>
    </row>
    <row r="1971" spans="3:4" ht="12.95" customHeight="1" x14ac:dyDescent="0.2">
      <c r="C1971" s="84"/>
      <c r="D1971" s="84"/>
    </row>
    <row r="1972" spans="3:4" ht="12.95" customHeight="1" x14ac:dyDescent="0.2">
      <c r="C1972" s="84"/>
      <c r="D1972" s="84"/>
    </row>
    <row r="1973" spans="3:4" ht="12.95" customHeight="1" x14ac:dyDescent="0.2">
      <c r="C1973" s="84"/>
      <c r="D1973" s="84"/>
    </row>
    <row r="1974" spans="3:4" ht="12.95" customHeight="1" x14ac:dyDescent="0.2">
      <c r="C1974" s="84"/>
      <c r="D1974" s="84"/>
    </row>
    <row r="1975" spans="3:4" ht="12.95" customHeight="1" x14ac:dyDescent="0.2">
      <c r="C1975" s="84"/>
      <c r="D1975" s="84"/>
    </row>
    <row r="1976" spans="3:4" ht="12.95" customHeight="1" x14ac:dyDescent="0.2">
      <c r="C1976" s="84"/>
      <c r="D1976" s="84"/>
    </row>
    <row r="1977" spans="3:4" ht="12.95" customHeight="1" x14ac:dyDescent="0.2">
      <c r="C1977" s="84"/>
      <c r="D1977" s="84"/>
    </row>
    <row r="1978" spans="3:4" ht="12.95" customHeight="1" x14ac:dyDescent="0.2">
      <c r="C1978" s="84"/>
      <c r="D1978" s="84"/>
    </row>
    <row r="1979" spans="3:4" ht="12.95" customHeight="1" x14ac:dyDescent="0.2">
      <c r="C1979" s="84"/>
      <c r="D1979" s="84"/>
    </row>
    <row r="1980" spans="3:4" ht="12.95" customHeight="1" x14ac:dyDescent="0.2">
      <c r="C1980" s="84"/>
      <c r="D1980" s="84"/>
    </row>
    <row r="1981" spans="3:4" ht="12.95" customHeight="1" x14ac:dyDescent="0.2">
      <c r="C1981" s="84"/>
      <c r="D1981" s="84"/>
    </row>
    <row r="1982" spans="3:4" ht="12.95" customHeight="1" x14ac:dyDescent="0.2">
      <c r="C1982" s="84"/>
      <c r="D1982" s="84"/>
    </row>
    <row r="1983" spans="3:4" ht="12.95" customHeight="1" x14ac:dyDescent="0.2">
      <c r="C1983" s="84"/>
      <c r="D1983" s="84"/>
    </row>
    <row r="1984" spans="3:4" ht="12.95" customHeight="1" x14ac:dyDescent="0.2">
      <c r="C1984" s="84"/>
      <c r="D1984" s="84"/>
    </row>
    <row r="1985" spans="3:4" ht="12.95" customHeight="1" x14ac:dyDescent="0.2">
      <c r="C1985" s="84"/>
      <c r="D1985" s="84"/>
    </row>
    <row r="1986" spans="3:4" ht="12.95" customHeight="1" x14ac:dyDescent="0.2">
      <c r="C1986" s="84"/>
      <c r="D1986" s="84"/>
    </row>
    <row r="1987" spans="3:4" ht="12.95" customHeight="1" x14ac:dyDescent="0.2">
      <c r="C1987" s="84"/>
      <c r="D1987" s="84"/>
    </row>
    <row r="1988" spans="3:4" ht="12.95" customHeight="1" x14ac:dyDescent="0.2">
      <c r="C1988" s="84"/>
      <c r="D1988" s="84"/>
    </row>
    <row r="1989" spans="3:4" ht="12.95" customHeight="1" x14ac:dyDescent="0.2">
      <c r="C1989" s="84"/>
      <c r="D1989" s="84"/>
    </row>
    <row r="1990" spans="3:4" ht="12.95" customHeight="1" x14ac:dyDescent="0.2">
      <c r="C1990" s="84"/>
      <c r="D1990" s="84"/>
    </row>
    <row r="1991" spans="3:4" ht="12.95" customHeight="1" x14ac:dyDescent="0.2">
      <c r="C1991" s="84"/>
      <c r="D1991" s="84"/>
    </row>
    <row r="1992" spans="3:4" ht="12.95" customHeight="1" x14ac:dyDescent="0.2">
      <c r="C1992" s="84"/>
      <c r="D1992" s="84"/>
    </row>
    <row r="1993" spans="3:4" ht="12.95" customHeight="1" x14ac:dyDescent="0.2">
      <c r="C1993" s="84"/>
      <c r="D1993" s="84"/>
    </row>
    <row r="1994" spans="3:4" ht="12.95" customHeight="1" x14ac:dyDescent="0.2">
      <c r="C1994" s="84"/>
      <c r="D1994" s="84"/>
    </row>
    <row r="1995" spans="3:4" ht="12.95" customHeight="1" x14ac:dyDescent="0.2">
      <c r="C1995" s="84"/>
      <c r="D1995" s="84"/>
    </row>
    <row r="1996" spans="3:4" ht="12.95" customHeight="1" x14ac:dyDescent="0.2">
      <c r="C1996" s="84"/>
      <c r="D1996" s="84"/>
    </row>
    <row r="1997" spans="3:4" ht="12.95" customHeight="1" x14ac:dyDescent="0.2">
      <c r="C1997" s="84"/>
      <c r="D1997" s="84"/>
    </row>
    <row r="1998" spans="3:4" ht="12.95" customHeight="1" x14ac:dyDescent="0.2">
      <c r="C1998" s="84"/>
      <c r="D1998" s="84"/>
    </row>
    <row r="1999" spans="3:4" ht="12.95" customHeight="1" x14ac:dyDescent="0.2">
      <c r="C1999" s="84"/>
      <c r="D1999" s="84"/>
    </row>
    <row r="2000" spans="3:4" ht="12.95" customHeight="1" x14ac:dyDescent="0.2">
      <c r="C2000" s="84"/>
      <c r="D2000" s="84"/>
    </row>
    <row r="2001" spans="3:4" ht="12.95" customHeight="1" x14ac:dyDescent="0.2">
      <c r="C2001" s="84"/>
      <c r="D2001" s="84"/>
    </row>
    <row r="2002" spans="3:4" ht="12.95" customHeight="1" x14ac:dyDescent="0.2">
      <c r="C2002" s="84"/>
      <c r="D2002" s="84"/>
    </row>
    <row r="2003" spans="3:4" ht="12.95" customHeight="1" x14ac:dyDescent="0.2">
      <c r="C2003" s="84"/>
      <c r="D2003" s="84"/>
    </row>
    <row r="2004" spans="3:4" ht="12.95" customHeight="1" x14ac:dyDescent="0.2">
      <c r="C2004" s="84"/>
      <c r="D2004" s="84"/>
    </row>
    <row r="2005" spans="3:4" ht="12.95" customHeight="1" x14ac:dyDescent="0.2">
      <c r="C2005" s="84"/>
      <c r="D2005" s="84"/>
    </row>
    <row r="2006" spans="3:4" ht="12.95" customHeight="1" x14ac:dyDescent="0.2">
      <c r="C2006" s="84"/>
      <c r="D2006" s="84"/>
    </row>
    <row r="2007" spans="3:4" ht="12.95" customHeight="1" x14ac:dyDescent="0.2">
      <c r="C2007" s="84"/>
      <c r="D2007" s="84"/>
    </row>
    <row r="2008" spans="3:4" ht="12.95" customHeight="1" x14ac:dyDescent="0.2">
      <c r="C2008" s="84"/>
      <c r="D2008" s="84"/>
    </row>
    <row r="2009" spans="3:4" ht="12.95" customHeight="1" x14ac:dyDescent="0.2">
      <c r="C2009" s="84"/>
      <c r="D2009" s="84"/>
    </row>
    <row r="2010" spans="3:4" ht="12.95" customHeight="1" x14ac:dyDescent="0.2">
      <c r="C2010" s="84"/>
      <c r="D2010" s="84"/>
    </row>
    <row r="2011" spans="3:4" ht="12.95" customHeight="1" x14ac:dyDescent="0.2">
      <c r="C2011" s="84"/>
      <c r="D2011" s="84"/>
    </row>
    <row r="2012" spans="3:4" ht="12.95" customHeight="1" x14ac:dyDescent="0.2">
      <c r="C2012" s="84"/>
      <c r="D2012" s="84"/>
    </row>
    <row r="2013" spans="3:4" ht="12.95" customHeight="1" x14ac:dyDescent="0.2">
      <c r="C2013" s="84"/>
      <c r="D2013" s="84"/>
    </row>
    <row r="2014" spans="3:4" ht="12.95" customHeight="1" x14ac:dyDescent="0.2">
      <c r="C2014" s="84"/>
      <c r="D2014" s="84"/>
    </row>
    <row r="2015" spans="3:4" ht="12.95" customHeight="1" x14ac:dyDescent="0.2">
      <c r="C2015" s="84"/>
      <c r="D2015" s="84"/>
    </row>
    <row r="2016" spans="3:4" ht="12.95" customHeight="1" x14ac:dyDescent="0.2">
      <c r="C2016" s="84"/>
      <c r="D2016" s="84"/>
    </row>
    <row r="2017" spans="3:4" ht="12.95" customHeight="1" x14ac:dyDescent="0.2">
      <c r="C2017" s="84"/>
      <c r="D2017" s="84"/>
    </row>
    <row r="2018" spans="3:4" ht="12.95" customHeight="1" x14ac:dyDescent="0.2">
      <c r="C2018" s="84"/>
      <c r="D2018" s="84"/>
    </row>
    <row r="2019" spans="3:4" ht="12.95" customHeight="1" x14ac:dyDescent="0.2">
      <c r="C2019" s="84"/>
      <c r="D2019" s="84"/>
    </row>
    <row r="2020" spans="3:4" ht="12.95" customHeight="1" x14ac:dyDescent="0.2">
      <c r="C2020" s="84"/>
      <c r="D2020" s="84"/>
    </row>
    <row r="2021" spans="3:4" ht="12.95" customHeight="1" x14ac:dyDescent="0.2">
      <c r="C2021" s="84"/>
      <c r="D2021" s="84"/>
    </row>
    <row r="2022" spans="3:4" ht="12.95" customHeight="1" x14ac:dyDescent="0.2">
      <c r="C2022" s="84"/>
      <c r="D2022" s="84"/>
    </row>
    <row r="2023" spans="3:4" ht="12.95" customHeight="1" x14ac:dyDescent="0.2">
      <c r="C2023" s="84"/>
      <c r="D2023" s="84"/>
    </row>
    <row r="2024" spans="3:4" ht="12.95" customHeight="1" x14ac:dyDescent="0.2">
      <c r="C2024" s="84"/>
      <c r="D2024" s="84"/>
    </row>
    <row r="2025" spans="3:4" ht="12.95" customHeight="1" x14ac:dyDescent="0.2">
      <c r="C2025" s="84"/>
      <c r="D2025" s="84"/>
    </row>
    <row r="2026" spans="3:4" ht="12.95" customHeight="1" x14ac:dyDescent="0.2">
      <c r="C2026" s="84"/>
      <c r="D2026" s="84"/>
    </row>
    <row r="2027" spans="3:4" ht="12.95" customHeight="1" x14ac:dyDescent="0.2">
      <c r="C2027" s="84"/>
      <c r="D2027" s="84"/>
    </row>
    <row r="2028" spans="3:4" ht="12.95" customHeight="1" x14ac:dyDescent="0.2">
      <c r="C2028" s="84"/>
      <c r="D2028" s="84"/>
    </row>
    <row r="2029" spans="3:4" ht="12.95" customHeight="1" x14ac:dyDescent="0.2">
      <c r="C2029" s="84"/>
      <c r="D2029" s="84"/>
    </row>
    <row r="2030" spans="3:4" ht="12.95" customHeight="1" x14ac:dyDescent="0.2">
      <c r="C2030" s="84"/>
      <c r="D2030" s="84"/>
    </row>
    <row r="2031" spans="3:4" ht="12.95" customHeight="1" x14ac:dyDescent="0.2">
      <c r="C2031" s="84"/>
      <c r="D2031" s="84"/>
    </row>
    <row r="2032" spans="3:4" ht="12.95" customHeight="1" x14ac:dyDescent="0.2">
      <c r="C2032" s="84"/>
      <c r="D2032" s="84"/>
    </row>
    <row r="2033" spans="3:4" ht="12.95" customHeight="1" x14ac:dyDescent="0.2">
      <c r="C2033" s="84"/>
      <c r="D2033" s="84"/>
    </row>
    <row r="2034" spans="3:4" ht="12.95" customHeight="1" x14ac:dyDescent="0.2">
      <c r="C2034" s="84"/>
      <c r="D2034" s="84"/>
    </row>
    <row r="2035" spans="3:4" ht="12.95" customHeight="1" x14ac:dyDescent="0.2">
      <c r="C2035" s="84"/>
      <c r="D2035" s="84"/>
    </row>
    <row r="2036" spans="3:4" ht="12.95" customHeight="1" x14ac:dyDescent="0.2">
      <c r="C2036" s="84"/>
      <c r="D2036" s="84"/>
    </row>
    <row r="2037" spans="3:4" ht="12.95" customHeight="1" x14ac:dyDescent="0.2">
      <c r="C2037" s="84"/>
      <c r="D2037" s="84"/>
    </row>
    <row r="2038" spans="3:4" ht="12.95" customHeight="1" x14ac:dyDescent="0.2">
      <c r="C2038" s="84"/>
      <c r="D2038" s="84"/>
    </row>
    <row r="2039" spans="3:4" ht="12.95" customHeight="1" x14ac:dyDescent="0.2">
      <c r="C2039" s="84"/>
      <c r="D2039" s="84"/>
    </row>
    <row r="2040" spans="3:4" ht="12.95" customHeight="1" x14ac:dyDescent="0.2">
      <c r="C2040" s="84"/>
      <c r="D2040" s="84"/>
    </row>
    <row r="2041" spans="3:4" ht="12.95" customHeight="1" x14ac:dyDescent="0.2">
      <c r="C2041" s="84"/>
      <c r="D2041" s="84"/>
    </row>
    <row r="2042" spans="3:4" ht="12.95" customHeight="1" x14ac:dyDescent="0.2">
      <c r="C2042" s="84"/>
      <c r="D2042" s="84"/>
    </row>
    <row r="2043" spans="3:4" ht="12.95" customHeight="1" x14ac:dyDescent="0.2">
      <c r="C2043" s="84"/>
      <c r="D2043" s="84"/>
    </row>
    <row r="2044" spans="3:4" ht="12.95" customHeight="1" x14ac:dyDescent="0.2">
      <c r="C2044" s="84"/>
      <c r="D2044" s="84"/>
    </row>
    <row r="2045" spans="3:4" ht="12.95" customHeight="1" x14ac:dyDescent="0.2">
      <c r="C2045" s="84"/>
      <c r="D2045" s="84"/>
    </row>
    <row r="2046" spans="3:4" ht="12.95" customHeight="1" x14ac:dyDescent="0.2">
      <c r="C2046" s="84"/>
      <c r="D2046" s="84"/>
    </row>
    <row r="2047" spans="3:4" ht="12.95" customHeight="1" x14ac:dyDescent="0.2">
      <c r="C2047" s="84"/>
      <c r="D2047" s="84"/>
    </row>
    <row r="2048" spans="3:4" ht="12.95" customHeight="1" x14ac:dyDescent="0.2">
      <c r="C2048" s="84"/>
      <c r="D2048" s="84"/>
    </row>
    <row r="2049" spans="3:4" ht="12.95" customHeight="1" x14ac:dyDescent="0.2">
      <c r="C2049" s="84"/>
      <c r="D2049" s="84"/>
    </row>
    <row r="2050" spans="3:4" ht="12.95" customHeight="1" x14ac:dyDescent="0.2">
      <c r="C2050" s="84"/>
      <c r="D2050" s="84"/>
    </row>
    <row r="2051" spans="3:4" ht="12.95" customHeight="1" x14ac:dyDescent="0.2">
      <c r="C2051" s="84"/>
      <c r="D2051" s="84"/>
    </row>
    <row r="2052" spans="3:4" ht="12.95" customHeight="1" x14ac:dyDescent="0.2">
      <c r="C2052" s="84"/>
      <c r="D2052" s="84"/>
    </row>
    <row r="2053" spans="3:4" ht="12.95" customHeight="1" x14ac:dyDescent="0.2">
      <c r="C2053" s="84"/>
      <c r="D2053" s="84"/>
    </row>
    <row r="2054" spans="3:4" ht="12.95" customHeight="1" x14ac:dyDescent="0.2">
      <c r="C2054" s="84"/>
      <c r="D2054" s="84"/>
    </row>
    <row r="2055" spans="3:4" ht="12.95" customHeight="1" x14ac:dyDescent="0.2">
      <c r="C2055" s="84"/>
      <c r="D2055" s="84"/>
    </row>
    <row r="2056" spans="3:4" ht="12.95" customHeight="1" x14ac:dyDescent="0.2">
      <c r="C2056" s="84"/>
      <c r="D2056" s="84"/>
    </row>
    <row r="2057" spans="3:4" ht="12.95" customHeight="1" x14ac:dyDescent="0.2">
      <c r="C2057" s="84"/>
      <c r="D2057" s="84"/>
    </row>
    <row r="2058" spans="3:4" ht="12.95" customHeight="1" x14ac:dyDescent="0.2">
      <c r="C2058" s="84"/>
      <c r="D2058" s="84"/>
    </row>
    <row r="2059" spans="3:4" ht="12.95" customHeight="1" x14ac:dyDescent="0.2">
      <c r="C2059" s="84"/>
      <c r="D2059" s="84"/>
    </row>
    <row r="2060" spans="3:4" ht="12.95" customHeight="1" x14ac:dyDescent="0.2">
      <c r="C2060" s="84"/>
      <c r="D2060" s="84"/>
    </row>
    <row r="2061" spans="3:4" ht="12.95" customHeight="1" x14ac:dyDescent="0.2">
      <c r="C2061" s="84"/>
      <c r="D2061" s="84"/>
    </row>
    <row r="2062" spans="3:4" ht="12.95" customHeight="1" x14ac:dyDescent="0.2">
      <c r="C2062" s="84"/>
      <c r="D2062" s="84"/>
    </row>
    <row r="2063" spans="3:4" ht="12.95" customHeight="1" x14ac:dyDescent="0.2">
      <c r="C2063" s="84"/>
      <c r="D2063" s="84"/>
    </row>
    <row r="2064" spans="3:4" ht="12.95" customHeight="1" x14ac:dyDescent="0.2">
      <c r="C2064" s="84"/>
      <c r="D2064" s="84"/>
    </row>
    <row r="2065" spans="3:4" ht="12.95" customHeight="1" x14ac:dyDescent="0.2">
      <c r="C2065" s="84"/>
      <c r="D2065" s="84"/>
    </row>
    <row r="2066" spans="3:4" ht="12.95" customHeight="1" x14ac:dyDescent="0.2">
      <c r="C2066" s="84"/>
      <c r="D2066" s="84"/>
    </row>
    <row r="2067" spans="3:4" ht="12.95" customHeight="1" x14ac:dyDescent="0.2">
      <c r="C2067" s="84"/>
      <c r="D2067" s="84"/>
    </row>
    <row r="2068" spans="3:4" ht="12.95" customHeight="1" x14ac:dyDescent="0.2">
      <c r="C2068" s="84"/>
      <c r="D2068" s="84"/>
    </row>
    <row r="2069" spans="3:4" ht="12.95" customHeight="1" x14ac:dyDescent="0.2">
      <c r="C2069" s="84"/>
      <c r="D2069" s="84"/>
    </row>
    <row r="2070" spans="3:4" ht="12.95" customHeight="1" x14ac:dyDescent="0.2">
      <c r="C2070" s="84"/>
      <c r="D2070" s="84"/>
    </row>
    <row r="2071" spans="3:4" ht="12.95" customHeight="1" x14ac:dyDescent="0.2">
      <c r="C2071" s="84"/>
      <c r="D2071" s="84"/>
    </row>
    <row r="2072" spans="3:4" ht="12.95" customHeight="1" x14ac:dyDescent="0.2">
      <c r="C2072" s="84"/>
      <c r="D2072" s="84"/>
    </row>
    <row r="2073" spans="3:4" ht="12.95" customHeight="1" x14ac:dyDescent="0.2">
      <c r="C2073" s="84"/>
      <c r="D2073" s="84"/>
    </row>
    <row r="2074" spans="3:4" ht="12.95" customHeight="1" x14ac:dyDescent="0.2">
      <c r="C2074" s="84"/>
      <c r="D2074" s="84"/>
    </row>
    <row r="2075" spans="3:4" ht="12.95" customHeight="1" x14ac:dyDescent="0.2">
      <c r="C2075" s="84"/>
      <c r="D2075" s="84"/>
    </row>
    <row r="2076" spans="3:4" ht="12.95" customHeight="1" x14ac:dyDescent="0.2">
      <c r="C2076" s="84"/>
      <c r="D2076" s="84"/>
    </row>
    <row r="2077" spans="3:4" ht="12.95" customHeight="1" x14ac:dyDescent="0.2">
      <c r="C2077" s="84"/>
      <c r="D2077" s="84"/>
    </row>
    <row r="2078" spans="3:4" ht="12.95" customHeight="1" x14ac:dyDescent="0.2">
      <c r="C2078" s="84"/>
      <c r="D2078" s="84"/>
    </row>
    <row r="2079" spans="3:4" ht="12.95" customHeight="1" x14ac:dyDescent="0.2">
      <c r="C2079" s="84"/>
      <c r="D2079" s="84"/>
    </row>
    <row r="2080" spans="3:4" ht="12.95" customHeight="1" x14ac:dyDescent="0.2">
      <c r="C2080" s="84"/>
      <c r="D2080" s="84"/>
    </row>
    <row r="2081" spans="3:4" ht="12.95" customHeight="1" x14ac:dyDescent="0.2">
      <c r="C2081" s="84"/>
      <c r="D2081" s="84"/>
    </row>
    <row r="2082" spans="3:4" ht="12.95" customHeight="1" x14ac:dyDescent="0.2">
      <c r="C2082" s="84"/>
      <c r="D2082" s="84"/>
    </row>
    <row r="2083" spans="3:4" ht="12.95" customHeight="1" x14ac:dyDescent="0.2">
      <c r="C2083" s="84"/>
      <c r="D2083" s="84"/>
    </row>
    <row r="2084" spans="3:4" ht="12.95" customHeight="1" x14ac:dyDescent="0.2">
      <c r="C2084" s="84"/>
      <c r="D2084" s="84"/>
    </row>
    <row r="2085" spans="3:4" ht="12.95" customHeight="1" x14ac:dyDescent="0.2">
      <c r="C2085" s="84"/>
      <c r="D2085" s="84"/>
    </row>
    <row r="2086" spans="3:4" ht="12.95" customHeight="1" x14ac:dyDescent="0.2">
      <c r="C2086" s="84"/>
      <c r="D2086" s="84"/>
    </row>
    <row r="2087" spans="3:4" ht="12.95" customHeight="1" x14ac:dyDescent="0.2">
      <c r="C2087" s="84"/>
      <c r="D2087" s="84"/>
    </row>
    <row r="2088" spans="3:4" ht="12.95" customHeight="1" x14ac:dyDescent="0.2">
      <c r="C2088" s="84"/>
      <c r="D2088" s="84"/>
    </row>
    <row r="2089" spans="3:4" ht="12.95" customHeight="1" x14ac:dyDescent="0.2">
      <c r="C2089" s="84"/>
      <c r="D2089" s="84"/>
    </row>
    <row r="2090" spans="3:4" ht="12.95" customHeight="1" x14ac:dyDescent="0.2">
      <c r="C2090" s="84"/>
      <c r="D2090" s="84"/>
    </row>
    <row r="2091" spans="3:4" ht="12.95" customHeight="1" x14ac:dyDescent="0.2">
      <c r="C2091" s="84"/>
      <c r="D2091" s="84"/>
    </row>
    <row r="2092" spans="3:4" ht="12.95" customHeight="1" x14ac:dyDescent="0.2">
      <c r="C2092" s="84"/>
      <c r="D2092" s="84"/>
    </row>
    <row r="2093" spans="3:4" ht="12.95" customHeight="1" x14ac:dyDescent="0.2">
      <c r="C2093" s="84"/>
      <c r="D2093" s="84"/>
    </row>
    <row r="2094" spans="3:4" ht="12.95" customHeight="1" x14ac:dyDescent="0.2">
      <c r="C2094" s="84"/>
      <c r="D2094" s="84"/>
    </row>
    <row r="2095" spans="3:4" ht="12.95" customHeight="1" x14ac:dyDescent="0.2">
      <c r="C2095" s="84"/>
      <c r="D2095" s="84"/>
    </row>
    <row r="2096" spans="3:4" ht="12.95" customHeight="1" x14ac:dyDescent="0.2">
      <c r="C2096" s="84"/>
      <c r="D2096" s="84"/>
    </row>
    <row r="2097" spans="3:4" ht="12.95" customHeight="1" x14ac:dyDescent="0.2">
      <c r="C2097" s="84"/>
      <c r="D2097" s="84"/>
    </row>
    <row r="2098" spans="3:4" ht="12.95" customHeight="1" x14ac:dyDescent="0.2">
      <c r="C2098" s="84"/>
      <c r="D2098" s="84"/>
    </row>
    <row r="2099" spans="3:4" ht="12.95" customHeight="1" x14ac:dyDescent="0.2">
      <c r="C2099" s="84"/>
      <c r="D2099" s="84"/>
    </row>
    <row r="2100" spans="3:4" ht="12.95" customHeight="1" x14ac:dyDescent="0.2">
      <c r="C2100" s="84"/>
      <c r="D2100" s="84"/>
    </row>
    <row r="2101" spans="3:4" ht="12.95" customHeight="1" x14ac:dyDescent="0.2">
      <c r="C2101" s="84"/>
      <c r="D2101" s="84"/>
    </row>
    <row r="2102" spans="3:4" ht="12.95" customHeight="1" x14ac:dyDescent="0.2">
      <c r="C2102" s="84"/>
      <c r="D2102" s="84"/>
    </row>
    <row r="2103" spans="3:4" ht="12.95" customHeight="1" x14ac:dyDescent="0.2">
      <c r="C2103" s="84"/>
      <c r="D2103" s="84"/>
    </row>
    <row r="2104" spans="3:4" ht="12.95" customHeight="1" x14ac:dyDescent="0.2">
      <c r="C2104" s="84"/>
      <c r="D2104" s="84"/>
    </row>
    <row r="2105" spans="3:4" ht="12.95" customHeight="1" x14ac:dyDescent="0.2">
      <c r="C2105" s="84"/>
      <c r="D2105" s="84"/>
    </row>
    <row r="2106" spans="3:4" ht="12.95" customHeight="1" x14ac:dyDescent="0.2">
      <c r="C2106" s="84"/>
      <c r="D2106" s="84"/>
    </row>
    <row r="2107" spans="3:4" ht="12.95" customHeight="1" x14ac:dyDescent="0.2">
      <c r="C2107" s="84"/>
      <c r="D2107" s="84"/>
    </row>
    <row r="2108" spans="3:4" ht="12.95" customHeight="1" x14ac:dyDescent="0.2">
      <c r="C2108" s="84"/>
      <c r="D2108" s="84"/>
    </row>
    <row r="2109" spans="3:4" ht="12.95" customHeight="1" x14ac:dyDescent="0.2">
      <c r="C2109" s="84"/>
      <c r="D2109" s="84"/>
    </row>
    <row r="2110" spans="3:4" ht="12.95" customHeight="1" x14ac:dyDescent="0.2">
      <c r="C2110" s="84"/>
      <c r="D2110" s="84"/>
    </row>
    <row r="2111" spans="3:4" ht="12.95" customHeight="1" x14ac:dyDescent="0.2">
      <c r="C2111" s="84"/>
      <c r="D2111" s="84"/>
    </row>
    <row r="2112" spans="3:4" ht="12.95" customHeight="1" x14ac:dyDescent="0.2">
      <c r="C2112" s="84"/>
      <c r="D2112" s="84"/>
    </row>
    <row r="2113" spans="3:4" ht="12.95" customHeight="1" x14ac:dyDescent="0.2">
      <c r="C2113" s="84"/>
      <c r="D2113" s="84"/>
    </row>
    <row r="2114" spans="3:4" ht="12.95" customHeight="1" x14ac:dyDescent="0.2">
      <c r="C2114" s="84"/>
      <c r="D2114" s="84"/>
    </row>
    <row r="2115" spans="3:4" ht="12.95" customHeight="1" x14ac:dyDescent="0.2">
      <c r="C2115" s="84"/>
      <c r="D2115" s="84"/>
    </row>
    <row r="2116" spans="3:4" ht="12.95" customHeight="1" x14ac:dyDescent="0.2">
      <c r="C2116" s="84"/>
      <c r="D2116" s="84"/>
    </row>
    <row r="2117" spans="3:4" ht="12.95" customHeight="1" x14ac:dyDescent="0.2">
      <c r="C2117" s="84"/>
      <c r="D2117" s="84"/>
    </row>
    <row r="2118" spans="3:4" ht="12.95" customHeight="1" x14ac:dyDescent="0.2">
      <c r="C2118" s="84"/>
      <c r="D2118" s="84"/>
    </row>
    <row r="2119" spans="3:4" ht="12.95" customHeight="1" x14ac:dyDescent="0.2">
      <c r="C2119" s="84"/>
      <c r="D2119" s="84"/>
    </row>
    <row r="2120" spans="3:4" ht="12.95" customHeight="1" x14ac:dyDescent="0.2">
      <c r="C2120" s="84"/>
      <c r="D2120" s="84"/>
    </row>
    <row r="2121" spans="3:4" ht="12.95" customHeight="1" x14ac:dyDescent="0.2">
      <c r="C2121" s="84"/>
      <c r="D2121" s="84"/>
    </row>
    <row r="2122" spans="3:4" ht="12.95" customHeight="1" x14ac:dyDescent="0.2">
      <c r="C2122" s="84"/>
      <c r="D2122" s="84"/>
    </row>
    <row r="2123" spans="3:4" ht="12.95" customHeight="1" x14ac:dyDescent="0.2">
      <c r="C2123" s="84"/>
      <c r="D2123" s="84"/>
    </row>
    <row r="2124" spans="3:4" ht="12.95" customHeight="1" x14ac:dyDescent="0.2">
      <c r="C2124" s="84"/>
      <c r="D2124" s="84"/>
    </row>
    <row r="2125" spans="3:4" ht="12.95" customHeight="1" x14ac:dyDescent="0.2">
      <c r="C2125" s="84"/>
      <c r="D2125" s="84"/>
    </row>
    <row r="2126" spans="3:4" ht="12.95" customHeight="1" x14ac:dyDescent="0.2">
      <c r="C2126" s="84"/>
      <c r="D2126" s="84"/>
    </row>
    <row r="2127" spans="3:4" ht="12.95" customHeight="1" x14ac:dyDescent="0.2">
      <c r="C2127" s="84"/>
      <c r="D2127" s="84"/>
    </row>
    <row r="2128" spans="3:4" ht="12.95" customHeight="1" x14ac:dyDescent="0.2">
      <c r="C2128" s="84"/>
      <c r="D2128" s="84"/>
    </row>
    <row r="2129" spans="3:4" ht="12.95" customHeight="1" x14ac:dyDescent="0.2">
      <c r="C2129" s="84"/>
      <c r="D2129" s="84"/>
    </row>
    <row r="2130" spans="3:4" ht="12.95" customHeight="1" x14ac:dyDescent="0.2">
      <c r="C2130" s="84"/>
      <c r="D2130" s="84"/>
    </row>
    <row r="2131" spans="3:4" ht="12.95" customHeight="1" x14ac:dyDescent="0.2">
      <c r="C2131" s="84"/>
      <c r="D2131" s="84"/>
    </row>
    <row r="2132" spans="3:4" ht="12.95" customHeight="1" x14ac:dyDescent="0.2">
      <c r="C2132" s="84"/>
      <c r="D2132" s="84"/>
    </row>
    <row r="2133" spans="3:4" ht="12.95" customHeight="1" x14ac:dyDescent="0.2">
      <c r="C2133" s="84"/>
      <c r="D2133" s="84"/>
    </row>
    <row r="2134" spans="3:4" ht="12.95" customHeight="1" x14ac:dyDescent="0.2">
      <c r="C2134" s="84"/>
      <c r="D2134" s="84"/>
    </row>
    <row r="2135" spans="3:4" ht="12.95" customHeight="1" x14ac:dyDescent="0.2">
      <c r="C2135" s="84"/>
      <c r="D2135" s="84"/>
    </row>
    <row r="2136" spans="3:4" ht="12.95" customHeight="1" x14ac:dyDescent="0.2">
      <c r="C2136" s="84"/>
      <c r="D2136" s="84"/>
    </row>
    <row r="2137" spans="3:4" ht="12.95" customHeight="1" x14ac:dyDescent="0.2">
      <c r="C2137" s="84"/>
      <c r="D2137" s="84"/>
    </row>
    <row r="2138" spans="3:4" ht="12.95" customHeight="1" x14ac:dyDescent="0.2">
      <c r="C2138" s="84"/>
      <c r="D2138" s="84"/>
    </row>
    <row r="2139" spans="3:4" ht="12.95" customHeight="1" x14ac:dyDescent="0.2">
      <c r="C2139" s="84"/>
      <c r="D2139" s="84"/>
    </row>
    <row r="2140" spans="3:4" ht="12.95" customHeight="1" x14ac:dyDescent="0.2">
      <c r="C2140" s="84"/>
      <c r="D2140" s="84"/>
    </row>
    <row r="2141" spans="3:4" ht="12.95" customHeight="1" x14ac:dyDescent="0.2">
      <c r="C2141" s="84"/>
      <c r="D2141" s="84"/>
    </row>
    <row r="2142" spans="3:4" ht="12.95" customHeight="1" x14ac:dyDescent="0.2">
      <c r="C2142" s="84"/>
      <c r="D2142" s="84"/>
    </row>
    <row r="2143" spans="3:4" ht="12.95" customHeight="1" x14ac:dyDescent="0.2">
      <c r="C2143" s="84"/>
      <c r="D2143" s="84"/>
    </row>
    <row r="2144" spans="3:4" ht="12.95" customHeight="1" x14ac:dyDescent="0.2">
      <c r="C2144" s="84"/>
      <c r="D2144" s="84"/>
    </row>
    <row r="2145" spans="3:4" ht="12.95" customHeight="1" x14ac:dyDescent="0.2">
      <c r="C2145" s="84"/>
      <c r="D2145" s="84"/>
    </row>
    <row r="2146" spans="3:4" ht="12.95" customHeight="1" x14ac:dyDescent="0.2">
      <c r="C2146" s="84"/>
      <c r="D2146" s="84"/>
    </row>
    <row r="2147" spans="3:4" ht="12.95" customHeight="1" x14ac:dyDescent="0.2">
      <c r="C2147" s="84"/>
      <c r="D2147" s="84"/>
    </row>
    <row r="2148" spans="3:4" ht="12.95" customHeight="1" x14ac:dyDescent="0.2">
      <c r="C2148" s="84"/>
      <c r="D2148" s="84"/>
    </row>
    <row r="2149" spans="3:4" ht="12.95" customHeight="1" x14ac:dyDescent="0.2">
      <c r="C2149" s="84"/>
      <c r="D2149" s="84"/>
    </row>
    <row r="2150" spans="3:4" ht="12.95" customHeight="1" x14ac:dyDescent="0.2">
      <c r="C2150" s="84"/>
      <c r="D2150" s="84"/>
    </row>
    <row r="2151" spans="3:4" ht="12.95" customHeight="1" x14ac:dyDescent="0.2">
      <c r="C2151" s="84"/>
      <c r="D2151" s="84"/>
    </row>
    <row r="2152" spans="3:4" ht="12.95" customHeight="1" x14ac:dyDescent="0.2">
      <c r="C2152" s="84"/>
      <c r="D2152" s="84"/>
    </row>
    <row r="2153" spans="3:4" ht="12.95" customHeight="1" x14ac:dyDescent="0.2">
      <c r="C2153" s="84"/>
      <c r="D2153" s="84"/>
    </row>
    <row r="2154" spans="3:4" ht="12.95" customHeight="1" x14ac:dyDescent="0.2">
      <c r="C2154" s="84"/>
      <c r="D2154" s="84"/>
    </row>
    <row r="2155" spans="3:4" ht="12.95" customHeight="1" x14ac:dyDescent="0.2">
      <c r="C2155" s="84"/>
      <c r="D2155" s="84"/>
    </row>
    <row r="2156" spans="3:4" ht="12.95" customHeight="1" x14ac:dyDescent="0.2">
      <c r="C2156" s="84"/>
      <c r="D2156" s="84"/>
    </row>
    <row r="2157" spans="3:4" ht="12.95" customHeight="1" x14ac:dyDescent="0.2">
      <c r="C2157" s="84"/>
      <c r="D2157" s="84"/>
    </row>
    <row r="2158" spans="3:4" ht="12.95" customHeight="1" x14ac:dyDescent="0.2">
      <c r="C2158" s="84"/>
      <c r="D2158" s="84"/>
    </row>
    <row r="2159" spans="3:4" ht="12.95" customHeight="1" x14ac:dyDescent="0.2">
      <c r="C2159" s="84"/>
      <c r="D2159" s="84"/>
    </row>
    <row r="2160" spans="3:4" ht="12.95" customHeight="1" x14ac:dyDescent="0.2">
      <c r="C2160" s="84"/>
      <c r="D2160" s="84"/>
    </row>
    <row r="2161" spans="3:4" ht="12.95" customHeight="1" x14ac:dyDescent="0.2">
      <c r="C2161" s="84"/>
      <c r="D2161" s="84"/>
    </row>
    <row r="2162" spans="3:4" ht="12.95" customHeight="1" x14ac:dyDescent="0.2">
      <c r="C2162" s="84"/>
      <c r="D2162" s="84"/>
    </row>
    <row r="2163" spans="3:4" ht="12.95" customHeight="1" x14ac:dyDescent="0.2">
      <c r="C2163" s="84"/>
      <c r="D2163" s="84"/>
    </row>
    <row r="2164" spans="3:4" ht="12.95" customHeight="1" x14ac:dyDescent="0.2">
      <c r="C2164" s="84"/>
      <c r="D2164" s="84"/>
    </row>
    <row r="2165" spans="3:4" ht="12.95" customHeight="1" x14ac:dyDescent="0.2">
      <c r="C2165" s="84"/>
      <c r="D2165" s="84"/>
    </row>
    <row r="2166" spans="3:4" ht="12.95" customHeight="1" x14ac:dyDescent="0.2">
      <c r="C2166" s="84"/>
      <c r="D2166" s="84"/>
    </row>
    <row r="2167" spans="3:4" ht="12.95" customHeight="1" x14ac:dyDescent="0.2">
      <c r="C2167" s="84"/>
      <c r="D2167" s="84"/>
    </row>
    <row r="2168" spans="3:4" ht="12.95" customHeight="1" x14ac:dyDescent="0.2">
      <c r="C2168" s="84"/>
      <c r="D2168" s="84"/>
    </row>
    <row r="2169" spans="3:4" ht="12.95" customHeight="1" x14ac:dyDescent="0.2">
      <c r="C2169" s="84"/>
      <c r="D2169" s="84"/>
    </row>
    <row r="2170" spans="3:4" ht="12.95" customHeight="1" x14ac:dyDescent="0.2">
      <c r="C2170" s="84"/>
      <c r="D2170" s="84"/>
    </row>
    <row r="2171" spans="3:4" ht="12.95" customHeight="1" x14ac:dyDescent="0.2">
      <c r="C2171" s="84"/>
      <c r="D2171" s="84"/>
    </row>
    <row r="2172" spans="3:4" ht="12.95" customHeight="1" x14ac:dyDescent="0.2">
      <c r="C2172" s="84"/>
      <c r="D2172" s="84"/>
    </row>
    <row r="2173" spans="3:4" ht="12.95" customHeight="1" x14ac:dyDescent="0.2">
      <c r="C2173" s="84"/>
      <c r="D2173" s="84"/>
    </row>
    <row r="2174" spans="3:4" ht="12.95" customHeight="1" x14ac:dyDescent="0.2">
      <c r="C2174" s="84"/>
      <c r="D2174" s="84"/>
    </row>
    <row r="2175" spans="3:4" ht="12.95" customHeight="1" x14ac:dyDescent="0.2">
      <c r="C2175" s="84"/>
      <c r="D2175" s="84"/>
    </row>
    <row r="2176" spans="3:4" ht="12.95" customHeight="1" x14ac:dyDescent="0.2">
      <c r="C2176" s="84"/>
      <c r="D2176" s="84"/>
    </row>
    <row r="2177" spans="3:4" ht="12.95" customHeight="1" x14ac:dyDescent="0.2">
      <c r="C2177" s="84"/>
      <c r="D2177" s="84"/>
    </row>
    <row r="2178" spans="3:4" ht="12.95" customHeight="1" x14ac:dyDescent="0.2">
      <c r="C2178" s="84"/>
      <c r="D2178" s="84"/>
    </row>
    <row r="2179" spans="3:4" ht="12.95" customHeight="1" x14ac:dyDescent="0.2">
      <c r="C2179" s="84"/>
      <c r="D2179" s="84"/>
    </row>
    <row r="2180" spans="3:4" ht="12.95" customHeight="1" x14ac:dyDescent="0.2">
      <c r="C2180" s="84"/>
      <c r="D2180" s="84"/>
    </row>
    <row r="2181" spans="3:4" ht="12.95" customHeight="1" x14ac:dyDescent="0.2">
      <c r="C2181" s="84"/>
      <c r="D2181" s="84"/>
    </row>
    <row r="2182" spans="3:4" ht="12.95" customHeight="1" x14ac:dyDescent="0.2">
      <c r="C2182" s="84"/>
      <c r="D2182" s="84"/>
    </row>
    <row r="2183" spans="3:4" ht="12.95" customHeight="1" x14ac:dyDescent="0.2">
      <c r="C2183" s="84"/>
      <c r="D2183" s="84"/>
    </row>
    <row r="2184" spans="3:4" ht="12.95" customHeight="1" x14ac:dyDescent="0.2">
      <c r="C2184" s="84"/>
      <c r="D2184" s="84"/>
    </row>
    <row r="2185" spans="3:4" ht="12.95" customHeight="1" x14ac:dyDescent="0.2">
      <c r="C2185" s="84"/>
      <c r="D2185" s="84"/>
    </row>
    <row r="2186" spans="3:4" ht="12.95" customHeight="1" x14ac:dyDescent="0.2">
      <c r="C2186" s="84"/>
      <c r="D2186" s="84"/>
    </row>
    <row r="2187" spans="3:4" ht="12.95" customHeight="1" x14ac:dyDescent="0.2">
      <c r="C2187" s="84"/>
      <c r="D2187" s="84"/>
    </row>
    <row r="2188" spans="3:4" ht="12.95" customHeight="1" x14ac:dyDescent="0.2">
      <c r="C2188" s="84"/>
      <c r="D2188" s="84"/>
    </row>
    <row r="2189" spans="3:4" ht="12.95" customHeight="1" x14ac:dyDescent="0.2">
      <c r="C2189" s="84"/>
      <c r="D2189" s="84"/>
    </row>
    <row r="2190" spans="3:4" ht="12.95" customHeight="1" x14ac:dyDescent="0.2">
      <c r="C2190" s="84"/>
      <c r="D2190" s="84"/>
    </row>
    <row r="2191" spans="3:4" ht="12.95" customHeight="1" x14ac:dyDescent="0.2">
      <c r="C2191" s="84"/>
      <c r="D2191" s="84"/>
    </row>
    <row r="2192" spans="3:4" ht="12.95" customHeight="1" x14ac:dyDescent="0.2">
      <c r="C2192" s="84"/>
      <c r="D2192" s="84"/>
    </row>
    <row r="2193" spans="3:4" ht="12.95" customHeight="1" x14ac:dyDescent="0.2">
      <c r="C2193" s="84"/>
      <c r="D2193" s="84"/>
    </row>
    <row r="2194" spans="3:4" ht="12.95" customHeight="1" x14ac:dyDescent="0.2">
      <c r="C2194" s="84"/>
      <c r="D2194" s="84"/>
    </row>
    <row r="2195" spans="3:4" ht="12.95" customHeight="1" x14ac:dyDescent="0.2">
      <c r="C2195" s="84"/>
      <c r="D2195" s="84"/>
    </row>
    <row r="2196" spans="3:4" ht="12.95" customHeight="1" x14ac:dyDescent="0.2">
      <c r="C2196" s="84"/>
      <c r="D2196" s="84"/>
    </row>
    <row r="2197" spans="3:4" ht="12.95" customHeight="1" x14ac:dyDescent="0.2">
      <c r="C2197" s="84"/>
      <c r="D2197" s="84"/>
    </row>
    <row r="2198" spans="3:4" ht="12.95" customHeight="1" x14ac:dyDescent="0.2">
      <c r="C2198" s="84"/>
      <c r="D2198" s="84"/>
    </row>
    <row r="2199" spans="3:4" ht="12.95" customHeight="1" x14ac:dyDescent="0.2">
      <c r="C2199" s="84"/>
      <c r="D2199" s="84"/>
    </row>
    <row r="2200" spans="3:4" ht="12.95" customHeight="1" x14ac:dyDescent="0.2">
      <c r="C2200" s="84"/>
      <c r="D2200" s="84"/>
    </row>
    <row r="2201" spans="3:4" ht="12.95" customHeight="1" x14ac:dyDescent="0.2">
      <c r="C2201" s="84"/>
      <c r="D2201" s="84"/>
    </row>
    <row r="2202" spans="3:4" ht="12.95" customHeight="1" x14ac:dyDescent="0.2">
      <c r="C2202" s="84"/>
      <c r="D2202" s="84"/>
    </row>
    <row r="2203" spans="3:4" ht="12.95" customHeight="1" x14ac:dyDescent="0.2">
      <c r="C2203" s="84"/>
      <c r="D2203" s="84"/>
    </row>
    <row r="2204" spans="3:4" ht="12.95" customHeight="1" x14ac:dyDescent="0.2">
      <c r="C2204" s="84"/>
      <c r="D2204" s="84"/>
    </row>
    <row r="2205" spans="3:4" ht="12.95" customHeight="1" x14ac:dyDescent="0.2">
      <c r="C2205" s="84"/>
      <c r="D2205" s="84"/>
    </row>
    <row r="2206" spans="3:4" ht="12.95" customHeight="1" x14ac:dyDescent="0.2">
      <c r="C2206" s="84"/>
      <c r="D2206" s="84"/>
    </row>
    <row r="2207" spans="3:4" ht="12.95" customHeight="1" x14ac:dyDescent="0.2">
      <c r="C2207" s="84"/>
      <c r="D2207" s="84"/>
    </row>
    <row r="2208" spans="3:4" ht="12.95" customHeight="1" x14ac:dyDescent="0.2">
      <c r="C2208" s="84"/>
      <c r="D2208" s="84"/>
    </row>
    <row r="2209" spans="3:4" ht="12.95" customHeight="1" x14ac:dyDescent="0.2">
      <c r="C2209" s="84"/>
      <c r="D2209" s="84"/>
    </row>
    <row r="2210" spans="3:4" ht="12.95" customHeight="1" x14ac:dyDescent="0.2">
      <c r="C2210" s="84"/>
      <c r="D2210" s="84"/>
    </row>
    <row r="2211" spans="3:4" ht="12.95" customHeight="1" x14ac:dyDescent="0.2">
      <c r="C2211" s="84"/>
      <c r="D2211" s="84"/>
    </row>
    <row r="2212" spans="3:4" ht="12.95" customHeight="1" x14ac:dyDescent="0.2">
      <c r="C2212" s="84"/>
      <c r="D2212" s="84"/>
    </row>
    <row r="2213" spans="3:4" ht="12.95" customHeight="1" x14ac:dyDescent="0.2">
      <c r="C2213" s="84"/>
      <c r="D2213" s="84"/>
    </row>
    <row r="2214" spans="3:4" ht="12.95" customHeight="1" x14ac:dyDescent="0.2">
      <c r="C2214" s="84"/>
      <c r="D2214" s="84"/>
    </row>
    <row r="2215" spans="3:4" ht="12.95" customHeight="1" x14ac:dyDescent="0.2">
      <c r="C2215" s="84"/>
      <c r="D2215" s="84"/>
    </row>
    <row r="2216" spans="3:4" ht="12.95" customHeight="1" x14ac:dyDescent="0.2">
      <c r="C2216" s="84"/>
      <c r="D2216" s="84"/>
    </row>
    <row r="2217" spans="3:4" ht="12.95" customHeight="1" x14ac:dyDescent="0.2">
      <c r="C2217" s="84"/>
      <c r="D2217" s="84"/>
    </row>
    <row r="2218" spans="3:4" ht="12.95" customHeight="1" x14ac:dyDescent="0.2">
      <c r="C2218" s="84"/>
      <c r="D2218" s="84"/>
    </row>
    <row r="2219" spans="3:4" ht="12.95" customHeight="1" x14ac:dyDescent="0.2">
      <c r="C2219" s="84"/>
      <c r="D2219" s="84"/>
    </row>
    <row r="2220" spans="3:4" ht="12.95" customHeight="1" x14ac:dyDescent="0.2">
      <c r="C2220" s="84"/>
      <c r="D2220" s="84"/>
    </row>
    <row r="2221" spans="3:4" ht="12.95" customHeight="1" x14ac:dyDescent="0.2">
      <c r="C2221" s="84"/>
      <c r="D2221" s="84"/>
    </row>
    <row r="2222" spans="3:4" ht="12.95" customHeight="1" x14ac:dyDescent="0.2">
      <c r="C2222" s="84"/>
      <c r="D2222" s="84"/>
    </row>
    <row r="2223" spans="3:4" ht="12.95" customHeight="1" x14ac:dyDescent="0.2">
      <c r="C2223" s="84"/>
      <c r="D2223" s="84"/>
    </row>
    <row r="2224" spans="3:4" ht="12.95" customHeight="1" x14ac:dyDescent="0.2">
      <c r="C2224" s="84"/>
      <c r="D2224" s="84"/>
    </row>
    <row r="2225" spans="3:4" ht="12.95" customHeight="1" x14ac:dyDescent="0.2">
      <c r="C2225" s="84"/>
      <c r="D2225" s="84"/>
    </row>
    <row r="2226" spans="3:4" ht="12.95" customHeight="1" x14ac:dyDescent="0.2">
      <c r="C2226" s="84"/>
      <c r="D2226" s="84"/>
    </row>
    <row r="2227" spans="3:4" ht="12.95" customHeight="1" x14ac:dyDescent="0.2">
      <c r="C2227" s="84"/>
      <c r="D2227" s="84"/>
    </row>
    <row r="2228" spans="3:4" ht="12.95" customHeight="1" x14ac:dyDescent="0.2">
      <c r="C2228" s="84"/>
      <c r="D2228" s="84"/>
    </row>
    <row r="2229" spans="3:4" ht="12.95" customHeight="1" x14ac:dyDescent="0.2">
      <c r="C2229" s="84"/>
      <c r="D2229" s="84"/>
    </row>
    <row r="2230" spans="3:4" ht="12.95" customHeight="1" x14ac:dyDescent="0.2">
      <c r="C2230" s="84"/>
      <c r="D2230" s="84"/>
    </row>
    <row r="2231" spans="3:4" ht="12.95" customHeight="1" x14ac:dyDescent="0.2">
      <c r="C2231" s="84"/>
      <c r="D2231" s="84"/>
    </row>
    <row r="2232" spans="3:4" ht="12.95" customHeight="1" x14ac:dyDescent="0.2">
      <c r="C2232" s="84"/>
      <c r="D2232" s="84"/>
    </row>
    <row r="2233" spans="3:4" ht="12.95" customHeight="1" x14ac:dyDescent="0.2">
      <c r="C2233" s="84"/>
      <c r="D2233" s="84"/>
    </row>
    <row r="2234" spans="3:4" ht="12.95" customHeight="1" x14ac:dyDescent="0.2">
      <c r="C2234" s="84"/>
      <c r="D2234" s="84"/>
    </row>
    <row r="2235" spans="3:4" ht="12.95" customHeight="1" x14ac:dyDescent="0.2">
      <c r="C2235" s="84"/>
      <c r="D2235" s="84"/>
    </row>
    <row r="2236" spans="3:4" ht="12.95" customHeight="1" x14ac:dyDescent="0.2">
      <c r="C2236" s="84"/>
      <c r="D2236" s="84"/>
    </row>
    <row r="2237" spans="3:4" ht="12.95" customHeight="1" x14ac:dyDescent="0.2">
      <c r="C2237" s="84"/>
      <c r="D2237" s="84"/>
    </row>
    <row r="2238" spans="3:4" ht="12.95" customHeight="1" x14ac:dyDescent="0.2">
      <c r="C2238" s="84"/>
      <c r="D2238" s="84"/>
    </row>
    <row r="2239" spans="3:4" ht="12.95" customHeight="1" x14ac:dyDescent="0.2">
      <c r="C2239" s="84"/>
      <c r="D2239" s="84"/>
    </row>
    <row r="2240" spans="3:4" ht="12.95" customHeight="1" x14ac:dyDescent="0.2">
      <c r="C2240" s="84"/>
      <c r="D2240" s="84"/>
    </row>
    <row r="2241" spans="3:4" ht="12.95" customHeight="1" x14ac:dyDescent="0.2">
      <c r="C2241" s="84"/>
      <c r="D2241" s="84"/>
    </row>
    <row r="2242" spans="3:4" ht="12.95" customHeight="1" x14ac:dyDescent="0.2">
      <c r="C2242" s="84"/>
      <c r="D2242" s="84"/>
    </row>
    <row r="2243" spans="3:4" ht="12.95" customHeight="1" x14ac:dyDescent="0.2">
      <c r="C2243" s="84"/>
      <c r="D2243" s="84"/>
    </row>
    <row r="2244" spans="3:4" ht="12.95" customHeight="1" x14ac:dyDescent="0.2">
      <c r="C2244" s="84"/>
      <c r="D2244" s="84"/>
    </row>
    <row r="2245" spans="3:4" ht="12.95" customHeight="1" x14ac:dyDescent="0.2">
      <c r="C2245" s="84"/>
      <c r="D2245" s="84"/>
    </row>
    <row r="2246" spans="3:4" ht="12.95" customHeight="1" x14ac:dyDescent="0.2">
      <c r="C2246" s="84"/>
      <c r="D2246" s="84"/>
    </row>
    <row r="2247" spans="3:4" ht="12.95" customHeight="1" x14ac:dyDescent="0.2">
      <c r="C2247" s="84"/>
      <c r="D2247" s="84"/>
    </row>
    <row r="2248" spans="3:4" ht="12.95" customHeight="1" x14ac:dyDescent="0.2">
      <c r="C2248" s="84"/>
      <c r="D2248" s="84"/>
    </row>
    <row r="2249" spans="3:4" ht="12.95" customHeight="1" x14ac:dyDescent="0.2">
      <c r="C2249" s="84"/>
      <c r="D2249" s="84"/>
    </row>
    <row r="2250" spans="3:4" ht="12.95" customHeight="1" x14ac:dyDescent="0.2">
      <c r="C2250" s="84"/>
      <c r="D2250" s="84"/>
    </row>
    <row r="2251" spans="3:4" ht="12.95" customHeight="1" x14ac:dyDescent="0.2">
      <c r="C2251" s="84"/>
      <c r="D2251" s="84"/>
    </row>
    <row r="2252" spans="3:4" ht="12.95" customHeight="1" x14ac:dyDescent="0.2">
      <c r="C2252" s="84"/>
      <c r="D2252" s="84"/>
    </row>
    <row r="2253" spans="3:4" ht="12.95" customHeight="1" x14ac:dyDescent="0.2">
      <c r="C2253" s="84"/>
      <c r="D2253" s="84"/>
    </row>
    <row r="2254" spans="3:4" ht="12.95" customHeight="1" x14ac:dyDescent="0.2">
      <c r="C2254" s="84"/>
      <c r="D2254" s="84"/>
    </row>
    <row r="2255" spans="3:4" ht="12.95" customHeight="1" x14ac:dyDescent="0.2">
      <c r="C2255" s="84"/>
      <c r="D2255" s="84"/>
    </row>
    <row r="2256" spans="3:4" ht="12.95" customHeight="1" x14ac:dyDescent="0.2">
      <c r="C2256" s="84"/>
      <c r="D2256" s="84"/>
    </row>
    <row r="2257" spans="3:4" ht="12.95" customHeight="1" x14ac:dyDescent="0.2">
      <c r="C2257" s="84"/>
      <c r="D2257" s="84"/>
    </row>
    <row r="2258" spans="3:4" ht="12.95" customHeight="1" x14ac:dyDescent="0.2">
      <c r="C2258" s="84"/>
      <c r="D2258" s="84"/>
    </row>
    <row r="2259" spans="3:4" ht="12.95" customHeight="1" x14ac:dyDescent="0.2">
      <c r="C2259" s="84"/>
      <c r="D2259" s="84"/>
    </row>
    <row r="2260" spans="3:4" ht="12.95" customHeight="1" x14ac:dyDescent="0.2">
      <c r="C2260" s="84"/>
      <c r="D2260" s="84"/>
    </row>
    <row r="2261" spans="3:4" ht="12.95" customHeight="1" x14ac:dyDescent="0.2">
      <c r="C2261" s="84"/>
      <c r="D2261" s="84"/>
    </row>
    <row r="2262" spans="3:4" ht="12.95" customHeight="1" x14ac:dyDescent="0.2">
      <c r="C2262" s="84"/>
      <c r="D2262" s="84"/>
    </row>
    <row r="2263" spans="3:4" ht="12.95" customHeight="1" x14ac:dyDescent="0.2">
      <c r="C2263" s="84"/>
      <c r="D2263" s="84"/>
    </row>
    <row r="2264" spans="3:4" ht="12.95" customHeight="1" x14ac:dyDescent="0.2">
      <c r="C2264" s="84"/>
      <c r="D2264" s="84"/>
    </row>
    <row r="2265" spans="3:4" ht="12.95" customHeight="1" x14ac:dyDescent="0.2">
      <c r="C2265" s="84"/>
      <c r="D2265" s="84"/>
    </row>
    <row r="2266" spans="3:4" ht="12.95" customHeight="1" x14ac:dyDescent="0.2">
      <c r="C2266" s="84"/>
      <c r="D2266" s="84"/>
    </row>
    <row r="2267" spans="3:4" ht="12.95" customHeight="1" x14ac:dyDescent="0.2">
      <c r="C2267" s="84"/>
      <c r="D2267" s="84"/>
    </row>
    <row r="2268" spans="3:4" ht="12.95" customHeight="1" x14ac:dyDescent="0.2">
      <c r="C2268" s="84"/>
      <c r="D2268" s="84"/>
    </row>
    <row r="2269" spans="3:4" ht="12.95" customHeight="1" x14ac:dyDescent="0.2">
      <c r="C2269" s="84"/>
      <c r="D2269" s="84"/>
    </row>
    <row r="2270" spans="3:4" ht="12.95" customHeight="1" x14ac:dyDescent="0.2">
      <c r="C2270" s="84"/>
      <c r="D2270" s="84"/>
    </row>
    <row r="2271" spans="3:4" ht="12.95" customHeight="1" x14ac:dyDescent="0.2">
      <c r="C2271" s="84"/>
      <c r="D2271" s="84"/>
    </row>
    <row r="2272" spans="3:4" ht="12.95" customHeight="1" x14ac:dyDescent="0.2">
      <c r="C2272" s="84"/>
      <c r="D2272" s="84"/>
    </row>
    <row r="2273" spans="3:4" ht="12.95" customHeight="1" x14ac:dyDescent="0.2">
      <c r="C2273" s="84"/>
      <c r="D2273" s="84"/>
    </row>
    <row r="2274" spans="3:4" ht="12.95" customHeight="1" x14ac:dyDescent="0.2">
      <c r="C2274" s="84"/>
      <c r="D2274" s="84"/>
    </row>
    <row r="2275" spans="3:4" ht="12.95" customHeight="1" x14ac:dyDescent="0.2">
      <c r="C2275" s="84"/>
      <c r="D2275" s="84"/>
    </row>
    <row r="2276" spans="3:4" ht="12.95" customHeight="1" x14ac:dyDescent="0.2">
      <c r="C2276" s="84"/>
      <c r="D2276" s="84"/>
    </row>
    <row r="2277" spans="3:4" ht="12.95" customHeight="1" x14ac:dyDescent="0.2">
      <c r="C2277" s="84"/>
      <c r="D2277" s="84"/>
    </row>
    <row r="2278" spans="3:4" ht="12.95" customHeight="1" x14ac:dyDescent="0.2">
      <c r="C2278" s="84"/>
      <c r="D2278" s="84"/>
    </row>
    <row r="2279" spans="3:4" ht="12.95" customHeight="1" x14ac:dyDescent="0.2">
      <c r="C2279" s="84"/>
      <c r="D2279" s="84"/>
    </row>
    <row r="2280" spans="3:4" ht="12.95" customHeight="1" x14ac:dyDescent="0.2">
      <c r="C2280" s="84"/>
      <c r="D2280" s="84"/>
    </row>
    <row r="2281" spans="3:4" ht="12.95" customHeight="1" x14ac:dyDescent="0.2">
      <c r="C2281" s="84"/>
      <c r="D2281" s="84"/>
    </row>
    <row r="2282" spans="3:4" ht="12.95" customHeight="1" x14ac:dyDescent="0.2">
      <c r="C2282" s="84"/>
      <c r="D2282" s="84"/>
    </row>
    <row r="2283" spans="3:4" ht="12.95" customHeight="1" x14ac:dyDescent="0.2">
      <c r="C2283" s="84"/>
      <c r="D2283" s="84"/>
    </row>
    <row r="2284" spans="3:4" ht="12.95" customHeight="1" x14ac:dyDescent="0.2">
      <c r="C2284" s="84"/>
      <c r="D2284" s="84"/>
    </row>
    <row r="2285" spans="3:4" ht="12.95" customHeight="1" x14ac:dyDescent="0.2">
      <c r="C2285" s="84"/>
      <c r="D2285" s="84"/>
    </row>
    <row r="2286" spans="3:4" ht="12.95" customHeight="1" x14ac:dyDescent="0.2">
      <c r="C2286" s="84"/>
      <c r="D2286" s="84"/>
    </row>
    <row r="2287" spans="3:4" ht="12.95" customHeight="1" x14ac:dyDescent="0.2">
      <c r="C2287" s="84"/>
      <c r="D2287" s="84"/>
    </row>
    <row r="2288" spans="3:4" ht="12.95" customHeight="1" x14ac:dyDescent="0.2">
      <c r="C2288" s="84"/>
      <c r="D2288" s="84"/>
    </row>
    <row r="2289" spans="3:4" ht="12.95" customHeight="1" x14ac:dyDescent="0.2">
      <c r="C2289" s="84"/>
      <c r="D2289" s="84"/>
    </row>
    <row r="2290" spans="3:4" ht="12.95" customHeight="1" x14ac:dyDescent="0.2">
      <c r="C2290" s="84"/>
      <c r="D2290" s="84"/>
    </row>
    <row r="2291" spans="3:4" ht="12.95" customHeight="1" x14ac:dyDescent="0.2">
      <c r="C2291" s="84"/>
      <c r="D2291" s="84"/>
    </row>
    <row r="2292" spans="3:4" ht="12.95" customHeight="1" x14ac:dyDescent="0.2">
      <c r="C2292" s="84"/>
      <c r="D2292" s="84"/>
    </row>
    <row r="2293" spans="3:4" ht="12.95" customHeight="1" x14ac:dyDescent="0.2">
      <c r="C2293" s="84"/>
      <c r="D2293" s="84"/>
    </row>
    <row r="2294" spans="3:4" ht="12.95" customHeight="1" x14ac:dyDescent="0.2">
      <c r="C2294" s="84"/>
      <c r="D2294" s="84"/>
    </row>
    <row r="2295" spans="3:4" ht="12.95" customHeight="1" x14ac:dyDescent="0.2">
      <c r="C2295" s="84"/>
      <c r="D2295" s="84"/>
    </row>
    <row r="2296" spans="3:4" ht="12.95" customHeight="1" x14ac:dyDescent="0.2">
      <c r="C2296" s="84"/>
      <c r="D2296" s="84"/>
    </row>
    <row r="2297" spans="3:4" ht="12.95" customHeight="1" x14ac:dyDescent="0.2">
      <c r="C2297" s="84"/>
      <c r="D2297" s="84"/>
    </row>
    <row r="2298" spans="3:4" ht="12.95" customHeight="1" x14ac:dyDescent="0.2">
      <c r="C2298" s="84"/>
      <c r="D2298" s="84"/>
    </row>
    <row r="2299" spans="3:4" ht="12.95" customHeight="1" x14ac:dyDescent="0.2">
      <c r="C2299" s="84"/>
      <c r="D2299" s="84"/>
    </row>
    <row r="2300" spans="3:4" ht="12.95" customHeight="1" x14ac:dyDescent="0.2">
      <c r="C2300" s="84"/>
      <c r="D2300" s="84"/>
    </row>
    <row r="2301" spans="3:4" ht="12.95" customHeight="1" x14ac:dyDescent="0.2">
      <c r="C2301" s="84"/>
      <c r="D2301" s="84"/>
    </row>
    <row r="2302" spans="3:4" ht="12.95" customHeight="1" x14ac:dyDescent="0.2">
      <c r="C2302" s="84"/>
      <c r="D2302" s="84"/>
    </row>
    <row r="2303" spans="3:4" ht="12.95" customHeight="1" x14ac:dyDescent="0.2">
      <c r="C2303" s="84"/>
      <c r="D2303" s="84"/>
    </row>
    <row r="2304" spans="3:4" ht="12.95" customHeight="1" x14ac:dyDescent="0.2">
      <c r="C2304" s="84"/>
      <c r="D2304" s="84"/>
    </row>
    <row r="2305" spans="3:4" ht="12.95" customHeight="1" x14ac:dyDescent="0.2">
      <c r="C2305" s="84"/>
      <c r="D2305" s="84"/>
    </row>
    <row r="2306" spans="3:4" ht="12.95" customHeight="1" x14ac:dyDescent="0.2">
      <c r="C2306" s="84"/>
      <c r="D2306" s="84"/>
    </row>
    <row r="2307" spans="3:4" ht="12.95" customHeight="1" x14ac:dyDescent="0.2">
      <c r="C2307" s="84"/>
      <c r="D2307" s="84"/>
    </row>
    <row r="2308" spans="3:4" ht="12.95" customHeight="1" x14ac:dyDescent="0.2">
      <c r="C2308" s="84"/>
      <c r="D2308" s="84"/>
    </row>
    <row r="2309" spans="3:4" ht="12.95" customHeight="1" x14ac:dyDescent="0.2">
      <c r="C2309" s="84"/>
      <c r="D2309" s="84"/>
    </row>
    <row r="2310" spans="3:4" ht="12.95" customHeight="1" x14ac:dyDescent="0.2">
      <c r="C2310" s="84"/>
      <c r="D2310" s="84"/>
    </row>
    <row r="2311" spans="3:4" ht="12.95" customHeight="1" x14ac:dyDescent="0.2">
      <c r="C2311" s="84"/>
      <c r="D2311" s="84"/>
    </row>
    <row r="2312" spans="3:4" ht="12.95" customHeight="1" x14ac:dyDescent="0.2">
      <c r="C2312" s="84"/>
      <c r="D2312" s="84"/>
    </row>
    <row r="2313" spans="3:4" ht="12.95" customHeight="1" x14ac:dyDescent="0.2">
      <c r="C2313" s="84"/>
      <c r="D2313" s="84"/>
    </row>
    <row r="2314" spans="3:4" ht="12.95" customHeight="1" x14ac:dyDescent="0.2">
      <c r="C2314" s="84"/>
      <c r="D2314" s="84"/>
    </row>
    <row r="2315" spans="3:4" ht="12.95" customHeight="1" x14ac:dyDescent="0.2">
      <c r="C2315" s="84"/>
      <c r="D2315" s="84"/>
    </row>
    <row r="2316" spans="3:4" ht="12.95" customHeight="1" x14ac:dyDescent="0.2">
      <c r="C2316" s="84"/>
      <c r="D2316" s="84"/>
    </row>
    <row r="2317" spans="3:4" ht="12.95" customHeight="1" x14ac:dyDescent="0.2">
      <c r="C2317" s="84"/>
      <c r="D2317" s="84"/>
    </row>
    <row r="2318" spans="3:4" ht="12.95" customHeight="1" x14ac:dyDescent="0.2">
      <c r="C2318" s="84"/>
      <c r="D2318" s="84"/>
    </row>
    <row r="2319" spans="3:4" ht="12.95" customHeight="1" x14ac:dyDescent="0.2">
      <c r="C2319" s="84"/>
      <c r="D2319" s="84"/>
    </row>
    <row r="2320" spans="3:4" ht="12.95" customHeight="1" x14ac:dyDescent="0.2">
      <c r="C2320" s="84"/>
      <c r="D2320" s="84"/>
    </row>
    <row r="2321" spans="3:4" ht="12.95" customHeight="1" x14ac:dyDescent="0.2">
      <c r="C2321" s="84"/>
      <c r="D2321" s="84"/>
    </row>
    <row r="2322" spans="3:4" ht="12.95" customHeight="1" x14ac:dyDescent="0.2">
      <c r="C2322" s="84"/>
      <c r="D2322" s="84"/>
    </row>
    <row r="2323" spans="3:4" ht="12.95" customHeight="1" x14ac:dyDescent="0.2">
      <c r="C2323" s="84"/>
      <c r="D2323" s="84"/>
    </row>
    <row r="2324" spans="3:4" ht="12.95" customHeight="1" x14ac:dyDescent="0.2">
      <c r="C2324" s="84"/>
      <c r="D2324" s="84"/>
    </row>
    <row r="2325" spans="3:4" ht="12.95" customHeight="1" x14ac:dyDescent="0.2">
      <c r="C2325" s="84"/>
      <c r="D2325" s="84"/>
    </row>
    <row r="2326" spans="3:4" ht="12.95" customHeight="1" x14ac:dyDescent="0.2">
      <c r="C2326" s="84"/>
      <c r="D2326" s="84"/>
    </row>
    <row r="2327" spans="3:4" ht="12.95" customHeight="1" x14ac:dyDescent="0.2">
      <c r="C2327" s="84"/>
      <c r="D2327" s="84"/>
    </row>
    <row r="2328" spans="3:4" ht="12.95" customHeight="1" x14ac:dyDescent="0.2">
      <c r="C2328" s="84"/>
      <c r="D2328" s="84"/>
    </row>
    <row r="2329" spans="3:4" ht="12.95" customHeight="1" x14ac:dyDescent="0.2">
      <c r="C2329" s="84"/>
      <c r="D2329" s="84"/>
    </row>
    <row r="2330" spans="3:4" ht="12.95" customHeight="1" x14ac:dyDescent="0.2">
      <c r="C2330" s="84"/>
      <c r="D2330" s="84"/>
    </row>
    <row r="2331" spans="3:4" ht="12.95" customHeight="1" x14ac:dyDescent="0.2">
      <c r="C2331" s="84"/>
      <c r="D2331" s="84"/>
    </row>
    <row r="2332" spans="3:4" ht="12.95" customHeight="1" x14ac:dyDescent="0.2">
      <c r="C2332" s="84"/>
      <c r="D2332" s="84"/>
    </row>
    <row r="2333" spans="3:4" ht="12.95" customHeight="1" x14ac:dyDescent="0.2">
      <c r="C2333" s="84"/>
      <c r="D2333" s="84"/>
    </row>
    <row r="2334" spans="3:4" ht="12.95" customHeight="1" x14ac:dyDescent="0.2">
      <c r="C2334" s="84"/>
      <c r="D2334" s="84"/>
    </row>
    <row r="2335" spans="3:4" ht="12.95" customHeight="1" x14ac:dyDescent="0.2">
      <c r="C2335" s="84"/>
      <c r="D2335" s="84"/>
    </row>
    <row r="2336" spans="3:4" ht="12.95" customHeight="1" x14ac:dyDescent="0.2">
      <c r="C2336" s="84"/>
      <c r="D2336" s="84"/>
    </row>
    <row r="2337" spans="3:4" ht="12.95" customHeight="1" x14ac:dyDescent="0.2">
      <c r="C2337" s="84"/>
      <c r="D2337" s="84"/>
    </row>
    <row r="2338" spans="3:4" ht="12.95" customHeight="1" x14ac:dyDescent="0.2">
      <c r="C2338" s="84"/>
      <c r="D2338" s="84"/>
    </row>
    <row r="2339" spans="3:4" ht="12.95" customHeight="1" x14ac:dyDescent="0.2">
      <c r="C2339" s="84"/>
      <c r="D2339" s="84"/>
    </row>
    <row r="2340" spans="3:4" ht="12.95" customHeight="1" x14ac:dyDescent="0.2">
      <c r="C2340" s="84"/>
      <c r="D2340" s="84"/>
    </row>
    <row r="2341" spans="3:4" ht="12.95" customHeight="1" x14ac:dyDescent="0.2">
      <c r="C2341" s="84"/>
      <c r="D2341" s="84"/>
    </row>
    <row r="2342" spans="3:4" ht="12.95" customHeight="1" x14ac:dyDescent="0.2">
      <c r="C2342" s="84"/>
      <c r="D2342" s="84"/>
    </row>
    <row r="2343" spans="3:4" ht="12.95" customHeight="1" x14ac:dyDescent="0.2">
      <c r="C2343" s="84"/>
      <c r="D2343" s="84"/>
    </row>
    <row r="2344" spans="3:4" ht="12.95" customHeight="1" x14ac:dyDescent="0.2">
      <c r="C2344" s="84"/>
      <c r="D2344" s="84"/>
    </row>
    <row r="2345" spans="3:4" ht="12.95" customHeight="1" x14ac:dyDescent="0.2">
      <c r="C2345" s="84"/>
      <c r="D2345" s="84"/>
    </row>
    <row r="2346" spans="3:4" ht="12.95" customHeight="1" x14ac:dyDescent="0.2">
      <c r="C2346" s="84"/>
      <c r="D2346" s="84"/>
    </row>
    <row r="2347" spans="3:4" ht="12.95" customHeight="1" x14ac:dyDescent="0.2">
      <c r="C2347" s="84"/>
      <c r="D2347" s="84"/>
    </row>
    <row r="2348" spans="3:4" ht="12.95" customHeight="1" x14ac:dyDescent="0.2">
      <c r="C2348" s="84"/>
      <c r="D2348" s="84"/>
    </row>
    <row r="2349" spans="3:4" ht="12.95" customHeight="1" x14ac:dyDescent="0.2">
      <c r="C2349" s="84"/>
      <c r="D2349" s="84"/>
    </row>
    <row r="2350" spans="3:4" ht="12.95" customHeight="1" x14ac:dyDescent="0.2">
      <c r="C2350" s="84"/>
      <c r="D2350" s="84"/>
    </row>
    <row r="2351" spans="3:4" ht="12.95" customHeight="1" x14ac:dyDescent="0.2">
      <c r="C2351" s="84"/>
      <c r="D2351" s="84"/>
    </row>
    <row r="2352" spans="3:4" ht="12.95" customHeight="1" x14ac:dyDescent="0.2">
      <c r="C2352" s="84"/>
      <c r="D2352" s="84"/>
    </row>
    <row r="2353" spans="3:4" ht="12.95" customHeight="1" x14ac:dyDescent="0.2">
      <c r="C2353" s="84"/>
      <c r="D2353" s="84"/>
    </row>
    <row r="2354" spans="3:4" ht="12.95" customHeight="1" x14ac:dyDescent="0.2">
      <c r="C2354" s="84"/>
      <c r="D2354" s="84"/>
    </row>
    <row r="2355" spans="3:4" ht="12.95" customHeight="1" x14ac:dyDescent="0.2">
      <c r="C2355" s="84"/>
      <c r="D2355" s="84"/>
    </row>
    <row r="2356" spans="3:4" ht="12.95" customHeight="1" x14ac:dyDescent="0.2">
      <c r="C2356" s="84"/>
      <c r="D2356" s="84"/>
    </row>
    <row r="2357" spans="3:4" ht="12.95" customHeight="1" x14ac:dyDescent="0.2">
      <c r="C2357" s="84"/>
      <c r="D2357" s="84"/>
    </row>
    <row r="2358" spans="3:4" ht="12.95" customHeight="1" x14ac:dyDescent="0.2">
      <c r="C2358" s="84"/>
      <c r="D2358" s="84"/>
    </row>
    <row r="2359" spans="3:4" ht="12.95" customHeight="1" x14ac:dyDescent="0.2">
      <c r="C2359" s="84"/>
      <c r="D2359" s="84"/>
    </row>
    <row r="2360" spans="3:4" ht="12.95" customHeight="1" x14ac:dyDescent="0.2">
      <c r="C2360" s="84"/>
      <c r="D2360" s="84"/>
    </row>
    <row r="2361" spans="3:4" ht="12.95" customHeight="1" x14ac:dyDescent="0.2">
      <c r="C2361" s="84"/>
      <c r="D2361" s="84"/>
    </row>
    <row r="2362" spans="3:4" ht="12.95" customHeight="1" x14ac:dyDescent="0.2">
      <c r="C2362" s="84"/>
      <c r="D2362" s="84"/>
    </row>
    <row r="2363" spans="3:4" ht="12.95" customHeight="1" x14ac:dyDescent="0.2">
      <c r="C2363" s="84"/>
      <c r="D2363" s="84"/>
    </row>
    <row r="2364" spans="3:4" ht="12.95" customHeight="1" x14ac:dyDescent="0.2">
      <c r="C2364" s="84"/>
      <c r="D2364" s="84"/>
    </row>
    <row r="2365" spans="3:4" ht="12.95" customHeight="1" x14ac:dyDescent="0.2">
      <c r="C2365" s="84"/>
      <c r="D2365" s="84"/>
    </row>
    <row r="2366" spans="3:4" ht="12.95" customHeight="1" x14ac:dyDescent="0.2">
      <c r="C2366" s="84"/>
      <c r="D2366" s="84"/>
    </row>
    <row r="2367" spans="3:4" ht="12.95" customHeight="1" x14ac:dyDescent="0.2">
      <c r="C2367" s="84"/>
      <c r="D2367" s="84"/>
    </row>
    <row r="2368" spans="3:4" ht="12.95" customHeight="1" x14ac:dyDescent="0.2">
      <c r="C2368" s="84"/>
      <c r="D2368" s="84"/>
    </row>
    <row r="2369" spans="3:4" ht="12.95" customHeight="1" x14ac:dyDescent="0.2">
      <c r="C2369" s="84"/>
      <c r="D2369" s="84"/>
    </row>
    <row r="2370" spans="3:4" ht="12.95" customHeight="1" x14ac:dyDescent="0.2">
      <c r="C2370" s="84"/>
      <c r="D2370" s="84"/>
    </row>
    <row r="2371" spans="3:4" ht="12.95" customHeight="1" x14ac:dyDescent="0.2">
      <c r="C2371" s="84"/>
      <c r="D2371" s="84"/>
    </row>
    <row r="2372" spans="3:4" ht="12.95" customHeight="1" x14ac:dyDescent="0.2">
      <c r="C2372" s="84"/>
      <c r="D2372" s="84"/>
    </row>
    <row r="2373" spans="3:4" ht="12.95" customHeight="1" x14ac:dyDescent="0.2">
      <c r="C2373" s="84"/>
      <c r="D2373" s="84"/>
    </row>
    <row r="2374" spans="3:4" ht="12.95" customHeight="1" x14ac:dyDescent="0.2">
      <c r="C2374" s="84"/>
      <c r="D2374" s="84"/>
    </row>
    <row r="2375" spans="3:4" ht="12.95" customHeight="1" x14ac:dyDescent="0.2">
      <c r="C2375" s="84"/>
      <c r="D2375" s="84"/>
    </row>
    <row r="2376" spans="3:4" ht="12.95" customHeight="1" x14ac:dyDescent="0.2">
      <c r="C2376" s="84"/>
      <c r="D2376" s="84"/>
    </row>
    <row r="2377" spans="3:4" ht="12.95" customHeight="1" x14ac:dyDescent="0.2">
      <c r="C2377" s="84"/>
      <c r="D2377" s="84"/>
    </row>
    <row r="2378" spans="3:4" ht="12.95" customHeight="1" x14ac:dyDescent="0.2">
      <c r="C2378" s="84"/>
      <c r="D2378" s="84"/>
    </row>
    <row r="2379" spans="3:4" ht="12.95" customHeight="1" x14ac:dyDescent="0.2">
      <c r="C2379" s="84"/>
      <c r="D2379" s="84"/>
    </row>
    <row r="2380" spans="3:4" ht="12.95" customHeight="1" x14ac:dyDescent="0.2">
      <c r="C2380" s="84"/>
      <c r="D2380" s="84"/>
    </row>
    <row r="2381" spans="3:4" ht="12.95" customHeight="1" x14ac:dyDescent="0.2">
      <c r="C2381" s="84"/>
      <c r="D2381" s="84"/>
    </row>
    <row r="2382" spans="3:4" ht="12.95" customHeight="1" x14ac:dyDescent="0.2">
      <c r="C2382" s="84"/>
      <c r="D2382" s="84"/>
    </row>
    <row r="2383" spans="3:4" ht="12.95" customHeight="1" x14ac:dyDescent="0.2">
      <c r="C2383" s="84"/>
      <c r="D2383" s="84"/>
    </row>
    <row r="2384" spans="3:4" ht="12.95" customHeight="1" x14ac:dyDescent="0.2">
      <c r="C2384" s="84"/>
      <c r="D2384" s="84"/>
    </row>
    <row r="2385" spans="3:4" ht="12.95" customHeight="1" x14ac:dyDescent="0.2">
      <c r="C2385" s="84"/>
      <c r="D2385" s="84"/>
    </row>
    <row r="2386" spans="3:4" ht="12.95" customHeight="1" x14ac:dyDescent="0.2">
      <c r="C2386" s="84"/>
      <c r="D2386" s="84"/>
    </row>
    <row r="2387" spans="3:4" ht="12.95" customHeight="1" x14ac:dyDescent="0.2">
      <c r="C2387" s="84"/>
      <c r="D2387" s="84"/>
    </row>
    <row r="2388" spans="3:4" ht="12.95" customHeight="1" x14ac:dyDescent="0.2">
      <c r="C2388" s="84"/>
      <c r="D2388" s="84"/>
    </row>
    <row r="2389" spans="3:4" ht="12.95" customHeight="1" x14ac:dyDescent="0.2">
      <c r="C2389" s="84"/>
      <c r="D2389" s="84"/>
    </row>
    <row r="2390" spans="3:4" ht="12.95" customHeight="1" x14ac:dyDescent="0.2">
      <c r="C2390" s="84"/>
      <c r="D2390" s="84"/>
    </row>
    <row r="2391" spans="3:4" ht="12.95" customHeight="1" x14ac:dyDescent="0.2">
      <c r="C2391" s="84"/>
      <c r="D2391" s="84"/>
    </row>
    <row r="2392" spans="3:4" ht="12.95" customHeight="1" x14ac:dyDescent="0.2">
      <c r="C2392" s="84"/>
      <c r="D2392" s="84"/>
    </row>
    <row r="2393" spans="3:4" ht="12.95" customHeight="1" x14ac:dyDescent="0.2">
      <c r="C2393" s="84"/>
      <c r="D2393" s="84"/>
    </row>
    <row r="2394" spans="3:4" ht="12.95" customHeight="1" x14ac:dyDescent="0.2">
      <c r="C2394" s="84"/>
      <c r="D2394" s="84"/>
    </row>
    <row r="2395" spans="3:4" ht="12.95" customHeight="1" x14ac:dyDescent="0.2">
      <c r="C2395" s="84"/>
      <c r="D2395" s="84"/>
    </row>
    <row r="2396" spans="3:4" ht="12.95" customHeight="1" x14ac:dyDescent="0.2">
      <c r="C2396" s="84"/>
      <c r="D2396" s="84"/>
    </row>
    <row r="2397" spans="3:4" ht="12.95" customHeight="1" x14ac:dyDescent="0.2">
      <c r="C2397" s="84"/>
      <c r="D2397" s="84"/>
    </row>
    <row r="2398" spans="3:4" ht="12.95" customHeight="1" x14ac:dyDescent="0.2">
      <c r="C2398" s="84"/>
      <c r="D2398" s="84"/>
    </row>
    <row r="2399" spans="3:4" ht="12.95" customHeight="1" x14ac:dyDescent="0.2">
      <c r="C2399" s="84"/>
      <c r="D2399" s="84"/>
    </row>
    <row r="2400" spans="3:4" ht="12.95" customHeight="1" x14ac:dyDescent="0.2">
      <c r="C2400" s="84"/>
      <c r="D2400" s="84"/>
    </row>
    <row r="2401" spans="3:4" ht="12.95" customHeight="1" x14ac:dyDescent="0.2">
      <c r="C2401" s="84"/>
      <c r="D2401" s="84"/>
    </row>
    <row r="2402" spans="3:4" ht="12.95" customHeight="1" x14ac:dyDescent="0.2">
      <c r="C2402" s="84"/>
      <c r="D2402" s="84"/>
    </row>
    <row r="2403" spans="3:4" ht="12.95" customHeight="1" x14ac:dyDescent="0.2">
      <c r="C2403" s="84"/>
      <c r="D2403" s="84"/>
    </row>
    <row r="2404" spans="3:4" ht="12.95" customHeight="1" x14ac:dyDescent="0.2">
      <c r="C2404" s="84"/>
      <c r="D2404" s="84"/>
    </row>
    <row r="2405" spans="3:4" ht="12.95" customHeight="1" x14ac:dyDescent="0.2">
      <c r="C2405" s="84"/>
      <c r="D2405" s="84"/>
    </row>
    <row r="2406" spans="3:4" ht="12.95" customHeight="1" x14ac:dyDescent="0.2">
      <c r="C2406" s="84"/>
      <c r="D2406" s="84"/>
    </row>
    <row r="2407" spans="3:4" ht="12.95" customHeight="1" x14ac:dyDescent="0.2">
      <c r="C2407" s="84"/>
      <c r="D2407" s="84"/>
    </row>
    <row r="2408" spans="3:4" ht="12.95" customHeight="1" x14ac:dyDescent="0.2">
      <c r="C2408" s="84"/>
      <c r="D2408" s="84"/>
    </row>
    <row r="2409" spans="3:4" ht="12.95" customHeight="1" x14ac:dyDescent="0.2">
      <c r="C2409" s="84"/>
      <c r="D2409" s="84"/>
    </row>
    <row r="2410" spans="3:4" ht="12.95" customHeight="1" x14ac:dyDescent="0.2">
      <c r="C2410" s="84"/>
      <c r="D2410" s="84"/>
    </row>
    <row r="2411" spans="3:4" ht="12.95" customHeight="1" x14ac:dyDescent="0.2">
      <c r="C2411" s="84"/>
      <c r="D2411" s="84"/>
    </row>
    <row r="2412" spans="3:4" ht="12.95" customHeight="1" x14ac:dyDescent="0.2">
      <c r="C2412" s="84"/>
      <c r="D2412" s="84"/>
    </row>
    <row r="2413" spans="3:4" ht="12.95" customHeight="1" x14ac:dyDescent="0.2">
      <c r="C2413" s="84"/>
      <c r="D2413" s="84"/>
    </row>
    <row r="2414" spans="3:4" ht="12.95" customHeight="1" x14ac:dyDescent="0.2">
      <c r="C2414" s="84"/>
      <c r="D2414" s="84"/>
    </row>
    <row r="2415" spans="3:4" ht="12.95" customHeight="1" x14ac:dyDescent="0.2">
      <c r="C2415" s="84"/>
      <c r="D2415" s="84"/>
    </row>
    <row r="2416" spans="3:4" ht="12.95" customHeight="1" x14ac:dyDescent="0.2">
      <c r="C2416" s="84"/>
      <c r="D2416" s="84"/>
    </row>
    <row r="2417" spans="3:4" ht="12.95" customHeight="1" x14ac:dyDescent="0.2">
      <c r="C2417" s="84"/>
      <c r="D2417" s="84"/>
    </row>
    <row r="2418" spans="3:4" ht="12.95" customHeight="1" x14ac:dyDescent="0.2">
      <c r="C2418" s="84"/>
      <c r="D2418" s="84"/>
    </row>
    <row r="2419" spans="3:4" ht="12.95" customHeight="1" x14ac:dyDescent="0.2">
      <c r="C2419" s="84"/>
      <c r="D2419" s="84"/>
    </row>
    <row r="2420" spans="3:4" ht="12.95" customHeight="1" x14ac:dyDescent="0.2">
      <c r="C2420" s="84"/>
      <c r="D2420" s="84"/>
    </row>
    <row r="2421" spans="3:4" ht="12.95" customHeight="1" x14ac:dyDescent="0.2">
      <c r="C2421" s="84"/>
      <c r="D2421" s="84"/>
    </row>
    <row r="2422" spans="3:4" ht="12.95" customHeight="1" x14ac:dyDescent="0.2">
      <c r="C2422" s="84"/>
      <c r="D2422" s="84"/>
    </row>
    <row r="2423" spans="3:4" ht="12.95" customHeight="1" x14ac:dyDescent="0.2">
      <c r="C2423" s="84"/>
      <c r="D2423" s="84"/>
    </row>
    <row r="2424" spans="3:4" ht="12.95" customHeight="1" x14ac:dyDescent="0.2">
      <c r="C2424" s="84"/>
      <c r="D2424" s="84"/>
    </row>
    <row r="2425" spans="3:4" ht="12.95" customHeight="1" x14ac:dyDescent="0.2">
      <c r="C2425" s="84"/>
      <c r="D2425" s="84"/>
    </row>
    <row r="2426" spans="3:4" ht="12.95" customHeight="1" x14ac:dyDescent="0.2">
      <c r="C2426" s="84"/>
      <c r="D2426" s="84"/>
    </row>
    <row r="2427" spans="3:4" ht="12.95" customHeight="1" x14ac:dyDescent="0.2">
      <c r="C2427" s="84"/>
      <c r="D2427" s="84"/>
    </row>
    <row r="2428" spans="3:4" ht="12.95" customHeight="1" x14ac:dyDescent="0.2">
      <c r="C2428" s="84"/>
      <c r="D2428" s="84"/>
    </row>
    <row r="2429" spans="3:4" ht="12.95" customHeight="1" x14ac:dyDescent="0.2">
      <c r="C2429" s="84"/>
      <c r="D2429" s="84"/>
    </row>
    <row r="2430" spans="3:4" ht="12.95" customHeight="1" x14ac:dyDescent="0.2">
      <c r="C2430" s="84"/>
      <c r="D2430" s="84"/>
    </row>
    <row r="2431" spans="3:4" ht="12.95" customHeight="1" x14ac:dyDescent="0.2">
      <c r="C2431" s="84"/>
      <c r="D2431" s="84"/>
    </row>
    <row r="2432" spans="3:4" ht="12.95" customHeight="1" x14ac:dyDescent="0.2">
      <c r="C2432" s="84"/>
      <c r="D2432" s="84"/>
    </row>
    <row r="2433" spans="3:4" ht="12.95" customHeight="1" x14ac:dyDescent="0.2">
      <c r="C2433" s="84"/>
      <c r="D2433" s="84"/>
    </row>
    <row r="2434" spans="3:4" ht="12.95" customHeight="1" x14ac:dyDescent="0.2">
      <c r="C2434" s="84"/>
      <c r="D2434" s="84"/>
    </row>
    <row r="2435" spans="3:4" ht="12.95" customHeight="1" x14ac:dyDescent="0.2">
      <c r="C2435" s="84"/>
      <c r="D2435" s="84"/>
    </row>
    <row r="2436" spans="3:4" ht="12.95" customHeight="1" x14ac:dyDescent="0.2">
      <c r="C2436" s="84"/>
      <c r="D2436" s="84"/>
    </row>
    <row r="2437" spans="3:4" ht="12.95" customHeight="1" x14ac:dyDescent="0.2">
      <c r="C2437" s="84"/>
      <c r="D2437" s="84"/>
    </row>
    <row r="2438" spans="3:4" ht="12.95" customHeight="1" x14ac:dyDescent="0.2">
      <c r="C2438" s="84"/>
      <c r="D2438" s="84"/>
    </row>
    <row r="2439" spans="3:4" ht="12.95" customHeight="1" x14ac:dyDescent="0.2">
      <c r="C2439" s="84"/>
      <c r="D2439" s="84"/>
    </row>
    <row r="2440" spans="3:4" ht="12.95" customHeight="1" x14ac:dyDescent="0.2">
      <c r="C2440" s="84"/>
      <c r="D2440" s="84"/>
    </row>
    <row r="2441" spans="3:4" ht="12.95" customHeight="1" x14ac:dyDescent="0.2">
      <c r="C2441" s="84"/>
      <c r="D2441" s="84"/>
    </row>
    <row r="2442" spans="3:4" ht="12.95" customHeight="1" x14ac:dyDescent="0.2">
      <c r="C2442" s="84"/>
      <c r="D2442" s="84"/>
    </row>
    <row r="2443" spans="3:4" ht="12.95" customHeight="1" x14ac:dyDescent="0.2">
      <c r="C2443" s="84"/>
      <c r="D2443" s="84"/>
    </row>
    <row r="2444" spans="3:4" ht="12.95" customHeight="1" x14ac:dyDescent="0.2">
      <c r="C2444" s="84"/>
      <c r="D2444" s="84"/>
    </row>
    <row r="2445" spans="3:4" ht="12.95" customHeight="1" x14ac:dyDescent="0.2">
      <c r="C2445" s="84"/>
      <c r="D2445" s="84"/>
    </row>
    <row r="2446" spans="3:4" ht="12.95" customHeight="1" x14ac:dyDescent="0.2">
      <c r="C2446" s="84"/>
      <c r="D2446" s="84"/>
    </row>
    <row r="2447" spans="3:4" ht="12.95" customHeight="1" x14ac:dyDescent="0.2">
      <c r="C2447" s="84"/>
      <c r="D2447" s="84"/>
    </row>
    <row r="2448" spans="3:4" ht="12.95" customHeight="1" x14ac:dyDescent="0.2">
      <c r="C2448" s="84"/>
      <c r="D2448" s="84"/>
    </row>
    <row r="2449" spans="3:4" ht="12.95" customHeight="1" x14ac:dyDescent="0.2">
      <c r="C2449" s="84"/>
      <c r="D2449" s="84"/>
    </row>
    <row r="2450" spans="3:4" ht="12.95" customHeight="1" x14ac:dyDescent="0.2">
      <c r="C2450" s="84"/>
      <c r="D2450" s="84"/>
    </row>
    <row r="2451" spans="3:4" ht="12.95" customHeight="1" x14ac:dyDescent="0.2">
      <c r="C2451" s="84"/>
      <c r="D2451" s="84"/>
    </row>
    <row r="2452" spans="3:4" ht="12.95" customHeight="1" x14ac:dyDescent="0.2">
      <c r="C2452" s="84"/>
      <c r="D2452" s="84"/>
    </row>
    <row r="2453" spans="3:4" ht="12.95" customHeight="1" x14ac:dyDescent="0.2">
      <c r="C2453" s="84"/>
      <c r="D2453" s="84"/>
    </row>
    <row r="2454" spans="3:4" ht="12.95" customHeight="1" x14ac:dyDescent="0.2">
      <c r="C2454" s="84"/>
      <c r="D2454" s="84"/>
    </row>
    <row r="2455" spans="3:4" ht="12.95" customHeight="1" x14ac:dyDescent="0.2">
      <c r="C2455" s="84"/>
      <c r="D2455" s="84"/>
    </row>
    <row r="2456" spans="3:4" ht="12.95" customHeight="1" x14ac:dyDescent="0.2">
      <c r="C2456" s="84"/>
      <c r="D2456" s="84"/>
    </row>
    <row r="2457" spans="3:4" ht="12.95" customHeight="1" x14ac:dyDescent="0.2">
      <c r="C2457" s="84"/>
      <c r="D2457" s="84"/>
    </row>
    <row r="2458" spans="3:4" ht="12.95" customHeight="1" x14ac:dyDescent="0.2">
      <c r="C2458" s="84"/>
      <c r="D2458" s="84"/>
    </row>
    <row r="2459" spans="3:4" ht="12.95" customHeight="1" x14ac:dyDescent="0.2">
      <c r="C2459" s="84"/>
      <c r="D2459" s="84"/>
    </row>
    <row r="2460" spans="3:4" ht="12.95" customHeight="1" x14ac:dyDescent="0.2">
      <c r="C2460" s="84"/>
      <c r="D2460" s="84"/>
    </row>
    <row r="2461" spans="3:4" ht="12.95" customHeight="1" x14ac:dyDescent="0.2">
      <c r="C2461" s="84"/>
      <c r="D2461" s="84"/>
    </row>
    <row r="2462" spans="3:4" ht="12.95" customHeight="1" x14ac:dyDescent="0.2">
      <c r="C2462" s="84"/>
      <c r="D2462" s="84"/>
    </row>
    <row r="2463" spans="3:4" ht="12.95" customHeight="1" x14ac:dyDescent="0.2">
      <c r="C2463" s="84"/>
      <c r="D2463" s="84"/>
    </row>
    <row r="2464" spans="3:4" ht="12.95" customHeight="1" x14ac:dyDescent="0.2">
      <c r="C2464" s="84"/>
      <c r="D2464" s="84"/>
    </row>
    <row r="2465" spans="3:4" ht="12.95" customHeight="1" x14ac:dyDescent="0.2">
      <c r="C2465" s="84"/>
      <c r="D2465" s="84"/>
    </row>
    <row r="2466" spans="3:4" ht="12.95" customHeight="1" x14ac:dyDescent="0.2">
      <c r="C2466" s="84"/>
      <c r="D2466" s="84"/>
    </row>
    <row r="2467" spans="3:4" ht="12.95" customHeight="1" x14ac:dyDescent="0.2">
      <c r="C2467" s="84"/>
      <c r="D2467" s="84"/>
    </row>
    <row r="2468" spans="3:4" ht="12.95" customHeight="1" x14ac:dyDescent="0.2">
      <c r="C2468" s="84"/>
      <c r="D2468" s="84"/>
    </row>
    <row r="2469" spans="3:4" ht="12.95" customHeight="1" x14ac:dyDescent="0.2">
      <c r="C2469" s="84"/>
      <c r="D2469" s="84"/>
    </row>
    <row r="2470" spans="3:4" ht="12.95" customHeight="1" x14ac:dyDescent="0.2">
      <c r="C2470" s="84"/>
      <c r="D2470" s="84"/>
    </row>
    <row r="2471" spans="3:4" ht="12.95" customHeight="1" x14ac:dyDescent="0.2">
      <c r="C2471" s="84"/>
      <c r="D2471" s="84"/>
    </row>
    <row r="2472" spans="3:4" ht="12.95" customHeight="1" x14ac:dyDescent="0.2">
      <c r="C2472" s="84"/>
      <c r="D2472" s="84"/>
    </row>
    <row r="2473" spans="3:4" ht="12.95" customHeight="1" x14ac:dyDescent="0.2">
      <c r="C2473" s="84"/>
      <c r="D2473" s="84"/>
    </row>
    <row r="2474" spans="3:4" ht="12.95" customHeight="1" x14ac:dyDescent="0.2">
      <c r="C2474" s="84"/>
      <c r="D2474" s="84"/>
    </row>
    <row r="2475" spans="3:4" ht="12.95" customHeight="1" x14ac:dyDescent="0.2">
      <c r="C2475" s="84"/>
      <c r="D2475" s="84"/>
    </row>
    <row r="2476" spans="3:4" ht="12.95" customHeight="1" x14ac:dyDescent="0.2">
      <c r="C2476" s="84"/>
      <c r="D2476" s="84"/>
    </row>
    <row r="2477" spans="3:4" ht="12.95" customHeight="1" x14ac:dyDescent="0.2">
      <c r="C2477" s="84"/>
      <c r="D2477" s="84"/>
    </row>
    <row r="2478" spans="3:4" ht="12.95" customHeight="1" x14ac:dyDescent="0.2">
      <c r="C2478" s="84"/>
      <c r="D2478" s="84"/>
    </row>
    <row r="2479" spans="3:4" ht="12.95" customHeight="1" x14ac:dyDescent="0.2">
      <c r="C2479" s="84"/>
      <c r="D2479" s="84"/>
    </row>
    <row r="2480" spans="3:4" ht="12.95" customHeight="1" x14ac:dyDescent="0.2">
      <c r="C2480" s="84"/>
      <c r="D2480" s="84"/>
    </row>
    <row r="2481" spans="3:4" ht="12.95" customHeight="1" x14ac:dyDescent="0.2">
      <c r="C2481" s="84"/>
      <c r="D2481" s="84"/>
    </row>
    <row r="2482" spans="3:4" ht="12.95" customHeight="1" x14ac:dyDescent="0.2">
      <c r="C2482" s="84"/>
      <c r="D2482" s="84"/>
    </row>
    <row r="2483" spans="3:4" ht="12.95" customHeight="1" x14ac:dyDescent="0.2">
      <c r="C2483" s="84"/>
      <c r="D2483" s="84"/>
    </row>
    <row r="2484" spans="3:4" ht="12.95" customHeight="1" x14ac:dyDescent="0.2">
      <c r="C2484" s="84"/>
      <c r="D2484" s="84"/>
    </row>
    <row r="2485" spans="3:4" ht="12.95" customHeight="1" x14ac:dyDescent="0.2">
      <c r="C2485" s="84"/>
      <c r="D2485" s="84"/>
    </row>
    <row r="2486" spans="3:4" ht="12.95" customHeight="1" x14ac:dyDescent="0.2">
      <c r="C2486" s="84"/>
      <c r="D2486" s="84"/>
    </row>
    <row r="2487" spans="3:4" ht="12.95" customHeight="1" x14ac:dyDescent="0.2">
      <c r="C2487" s="84"/>
      <c r="D2487" s="84"/>
    </row>
    <row r="2488" spans="3:4" ht="12.95" customHeight="1" x14ac:dyDescent="0.2">
      <c r="C2488" s="84"/>
      <c r="D2488" s="84"/>
    </row>
    <row r="2489" spans="3:4" ht="12.95" customHeight="1" x14ac:dyDescent="0.2">
      <c r="C2489" s="84"/>
      <c r="D2489" s="84"/>
    </row>
    <row r="2490" spans="3:4" ht="12.95" customHeight="1" x14ac:dyDescent="0.2">
      <c r="C2490" s="84"/>
      <c r="D2490" s="84"/>
    </row>
    <row r="2491" spans="3:4" ht="12.95" customHeight="1" x14ac:dyDescent="0.2">
      <c r="C2491" s="84"/>
      <c r="D2491" s="84"/>
    </row>
    <row r="2492" spans="3:4" ht="12.95" customHeight="1" x14ac:dyDescent="0.2">
      <c r="C2492" s="84"/>
      <c r="D2492" s="84"/>
    </row>
    <row r="2493" spans="3:4" ht="12.95" customHeight="1" x14ac:dyDescent="0.2">
      <c r="C2493" s="84"/>
      <c r="D2493" s="84"/>
    </row>
    <row r="2494" spans="3:4" ht="12.95" customHeight="1" x14ac:dyDescent="0.2">
      <c r="C2494" s="84"/>
      <c r="D2494" s="84"/>
    </row>
    <row r="2495" spans="3:4" ht="12.95" customHeight="1" x14ac:dyDescent="0.2">
      <c r="C2495" s="84"/>
      <c r="D2495" s="84"/>
    </row>
    <row r="2496" spans="3:4" ht="12.95" customHeight="1" x14ac:dyDescent="0.2">
      <c r="C2496" s="84"/>
      <c r="D2496" s="84"/>
    </row>
    <row r="2497" spans="3:4" ht="12.95" customHeight="1" x14ac:dyDescent="0.2">
      <c r="C2497" s="84"/>
      <c r="D2497" s="84"/>
    </row>
    <row r="2498" spans="3:4" ht="12.95" customHeight="1" x14ac:dyDescent="0.2">
      <c r="C2498" s="84"/>
      <c r="D2498" s="84"/>
    </row>
    <row r="2499" spans="3:4" ht="12.95" customHeight="1" x14ac:dyDescent="0.2">
      <c r="C2499" s="84"/>
      <c r="D2499" s="84"/>
    </row>
    <row r="2500" spans="3:4" ht="12.95" customHeight="1" x14ac:dyDescent="0.2">
      <c r="C2500" s="84"/>
      <c r="D2500" s="84"/>
    </row>
    <row r="2501" spans="3:4" ht="12.95" customHeight="1" x14ac:dyDescent="0.2">
      <c r="C2501" s="84"/>
      <c r="D2501" s="84"/>
    </row>
    <row r="2502" spans="3:4" ht="12.95" customHeight="1" x14ac:dyDescent="0.2">
      <c r="C2502" s="84"/>
      <c r="D2502" s="84"/>
    </row>
    <row r="2503" spans="3:4" ht="12.95" customHeight="1" x14ac:dyDescent="0.2">
      <c r="C2503" s="84"/>
      <c r="D2503" s="84"/>
    </row>
    <row r="2504" spans="3:4" ht="12.95" customHeight="1" x14ac:dyDescent="0.2">
      <c r="C2504" s="84"/>
      <c r="D2504" s="84"/>
    </row>
    <row r="2505" spans="3:4" ht="12.95" customHeight="1" x14ac:dyDescent="0.2">
      <c r="C2505" s="84"/>
      <c r="D2505" s="84"/>
    </row>
    <row r="2506" spans="3:4" ht="12.95" customHeight="1" x14ac:dyDescent="0.2">
      <c r="C2506" s="84"/>
      <c r="D2506" s="84"/>
    </row>
    <row r="2507" spans="3:4" ht="12.95" customHeight="1" x14ac:dyDescent="0.2">
      <c r="C2507" s="84"/>
      <c r="D2507" s="84"/>
    </row>
    <row r="2508" spans="3:4" ht="12.95" customHeight="1" x14ac:dyDescent="0.2">
      <c r="C2508" s="84"/>
      <c r="D2508" s="84"/>
    </row>
    <row r="2509" spans="3:4" ht="12.95" customHeight="1" x14ac:dyDescent="0.2">
      <c r="C2509" s="84"/>
      <c r="D2509" s="84"/>
    </row>
    <row r="2510" spans="3:4" ht="12.95" customHeight="1" x14ac:dyDescent="0.2">
      <c r="C2510" s="84"/>
      <c r="D2510" s="84"/>
    </row>
    <row r="2511" spans="3:4" ht="12.95" customHeight="1" x14ac:dyDescent="0.2">
      <c r="C2511" s="84"/>
      <c r="D2511" s="84"/>
    </row>
    <row r="2512" spans="3:4" ht="12.95" customHeight="1" x14ac:dyDescent="0.2">
      <c r="C2512" s="84"/>
      <c r="D2512" s="84"/>
    </row>
    <row r="2513" spans="3:4" ht="12.95" customHeight="1" x14ac:dyDescent="0.2">
      <c r="C2513" s="84"/>
      <c r="D2513" s="84"/>
    </row>
    <row r="2514" spans="3:4" ht="12.95" customHeight="1" x14ac:dyDescent="0.2">
      <c r="C2514" s="84"/>
      <c r="D2514" s="84"/>
    </row>
    <row r="2515" spans="3:4" ht="12.95" customHeight="1" x14ac:dyDescent="0.2">
      <c r="C2515" s="84"/>
      <c r="D2515" s="84"/>
    </row>
    <row r="2516" spans="3:4" ht="12.95" customHeight="1" x14ac:dyDescent="0.2">
      <c r="C2516" s="84"/>
      <c r="D2516" s="84"/>
    </row>
    <row r="2517" spans="3:4" ht="12.95" customHeight="1" x14ac:dyDescent="0.2">
      <c r="C2517" s="84"/>
      <c r="D2517" s="84"/>
    </row>
    <row r="2518" spans="3:4" ht="12.95" customHeight="1" x14ac:dyDescent="0.2">
      <c r="C2518" s="84"/>
      <c r="D2518" s="84"/>
    </row>
    <row r="2519" spans="3:4" ht="12.95" customHeight="1" x14ac:dyDescent="0.2">
      <c r="C2519" s="84"/>
      <c r="D2519" s="84"/>
    </row>
    <row r="2520" spans="3:4" ht="12.95" customHeight="1" x14ac:dyDescent="0.2">
      <c r="C2520" s="84"/>
      <c r="D2520" s="84"/>
    </row>
    <row r="2521" spans="3:4" ht="12.95" customHeight="1" x14ac:dyDescent="0.2">
      <c r="C2521" s="84"/>
      <c r="D2521" s="84"/>
    </row>
    <row r="2522" spans="3:4" ht="12.95" customHeight="1" x14ac:dyDescent="0.2">
      <c r="C2522" s="84"/>
      <c r="D2522" s="84"/>
    </row>
    <row r="2523" spans="3:4" ht="12.95" customHeight="1" x14ac:dyDescent="0.2">
      <c r="C2523" s="84"/>
      <c r="D2523" s="84"/>
    </row>
    <row r="2524" spans="3:4" ht="12.95" customHeight="1" x14ac:dyDescent="0.2">
      <c r="C2524" s="84"/>
      <c r="D2524" s="84"/>
    </row>
    <row r="2525" spans="3:4" ht="12.95" customHeight="1" x14ac:dyDescent="0.2">
      <c r="C2525" s="84"/>
      <c r="D2525" s="84"/>
    </row>
    <row r="2526" spans="3:4" ht="12.95" customHeight="1" x14ac:dyDescent="0.2">
      <c r="C2526" s="84"/>
      <c r="D2526" s="84"/>
    </row>
    <row r="2527" spans="3:4" ht="12.95" customHeight="1" x14ac:dyDescent="0.2">
      <c r="C2527" s="84"/>
      <c r="D2527" s="84"/>
    </row>
    <row r="2528" spans="3:4" ht="12.95" customHeight="1" x14ac:dyDescent="0.2">
      <c r="C2528" s="84"/>
      <c r="D2528" s="84"/>
    </row>
    <row r="2529" spans="3:4" ht="12.95" customHeight="1" x14ac:dyDescent="0.2">
      <c r="C2529" s="84"/>
      <c r="D2529" s="84"/>
    </row>
    <row r="2530" spans="3:4" ht="12.95" customHeight="1" x14ac:dyDescent="0.2">
      <c r="C2530" s="84"/>
      <c r="D2530" s="84"/>
    </row>
    <row r="2531" spans="3:4" ht="12.95" customHeight="1" x14ac:dyDescent="0.2">
      <c r="C2531" s="84"/>
      <c r="D2531" s="84"/>
    </row>
    <row r="2532" spans="3:4" ht="12.95" customHeight="1" x14ac:dyDescent="0.2">
      <c r="C2532" s="84"/>
      <c r="D2532" s="84"/>
    </row>
    <row r="2533" spans="3:4" ht="12.95" customHeight="1" x14ac:dyDescent="0.2">
      <c r="C2533" s="84"/>
      <c r="D2533" s="84"/>
    </row>
    <row r="2534" spans="3:4" ht="12.95" customHeight="1" x14ac:dyDescent="0.2">
      <c r="C2534" s="84"/>
      <c r="D2534" s="84"/>
    </row>
    <row r="2535" spans="3:4" ht="12.95" customHeight="1" x14ac:dyDescent="0.2">
      <c r="C2535" s="84"/>
      <c r="D2535" s="84"/>
    </row>
    <row r="2536" spans="3:4" ht="12.95" customHeight="1" x14ac:dyDescent="0.2">
      <c r="C2536" s="84"/>
      <c r="D2536" s="84"/>
    </row>
    <row r="2537" spans="3:4" ht="12.95" customHeight="1" x14ac:dyDescent="0.2">
      <c r="C2537" s="84"/>
      <c r="D2537" s="84"/>
    </row>
    <row r="2538" spans="3:4" ht="12.95" customHeight="1" x14ac:dyDescent="0.2">
      <c r="C2538" s="84"/>
      <c r="D2538" s="84"/>
    </row>
    <row r="2539" spans="3:4" ht="12.95" customHeight="1" x14ac:dyDescent="0.2">
      <c r="C2539" s="84"/>
      <c r="D2539" s="84"/>
    </row>
    <row r="2540" spans="3:4" ht="12.95" customHeight="1" x14ac:dyDescent="0.2">
      <c r="C2540" s="84"/>
      <c r="D2540" s="84"/>
    </row>
    <row r="2541" spans="3:4" ht="12.95" customHeight="1" x14ac:dyDescent="0.2">
      <c r="C2541" s="84"/>
      <c r="D2541" s="84"/>
    </row>
    <row r="2542" spans="3:4" ht="12.95" customHeight="1" x14ac:dyDescent="0.2">
      <c r="C2542" s="84"/>
      <c r="D2542" s="84"/>
    </row>
    <row r="2543" spans="3:4" ht="12.95" customHeight="1" x14ac:dyDescent="0.2">
      <c r="C2543" s="84"/>
      <c r="D2543" s="84"/>
    </row>
    <row r="2544" spans="3:4" ht="12.95" customHeight="1" x14ac:dyDescent="0.2">
      <c r="C2544" s="84"/>
      <c r="D2544" s="84"/>
    </row>
    <row r="2545" spans="3:4" ht="12.95" customHeight="1" x14ac:dyDescent="0.2">
      <c r="C2545" s="84"/>
      <c r="D2545" s="84"/>
    </row>
    <row r="2546" spans="3:4" ht="12.95" customHeight="1" x14ac:dyDescent="0.2">
      <c r="C2546" s="84"/>
      <c r="D2546" s="84"/>
    </row>
    <row r="2547" spans="3:4" ht="12.95" customHeight="1" x14ac:dyDescent="0.2">
      <c r="C2547" s="84"/>
      <c r="D2547" s="84"/>
    </row>
    <row r="2548" spans="3:4" ht="12.95" customHeight="1" x14ac:dyDescent="0.2">
      <c r="C2548" s="84"/>
      <c r="D2548" s="84"/>
    </row>
    <row r="2549" spans="3:4" ht="12.95" customHeight="1" x14ac:dyDescent="0.2">
      <c r="C2549" s="84"/>
      <c r="D2549" s="84"/>
    </row>
    <row r="2550" spans="3:4" ht="12.95" customHeight="1" x14ac:dyDescent="0.2">
      <c r="C2550" s="84"/>
      <c r="D2550" s="84"/>
    </row>
    <row r="2551" spans="3:4" ht="12.95" customHeight="1" x14ac:dyDescent="0.2">
      <c r="C2551" s="84"/>
      <c r="D2551" s="84"/>
    </row>
    <row r="2552" spans="3:4" ht="12.95" customHeight="1" x14ac:dyDescent="0.2">
      <c r="C2552" s="84"/>
      <c r="D2552" s="84"/>
    </row>
    <row r="2553" spans="3:4" ht="12.95" customHeight="1" x14ac:dyDescent="0.2">
      <c r="C2553" s="84"/>
      <c r="D2553" s="84"/>
    </row>
    <row r="2554" spans="3:4" ht="12.95" customHeight="1" x14ac:dyDescent="0.2">
      <c r="C2554" s="84"/>
      <c r="D2554" s="84"/>
    </row>
    <row r="2555" spans="3:4" ht="12.95" customHeight="1" x14ac:dyDescent="0.2">
      <c r="C2555" s="84"/>
      <c r="D2555" s="84"/>
    </row>
    <row r="2556" spans="3:4" ht="12.95" customHeight="1" x14ac:dyDescent="0.2">
      <c r="C2556" s="84"/>
      <c r="D2556" s="84"/>
    </row>
    <row r="2557" spans="3:4" ht="12.95" customHeight="1" x14ac:dyDescent="0.2">
      <c r="C2557" s="84"/>
      <c r="D2557" s="84"/>
    </row>
    <row r="2558" spans="3:4" ht="12.95" customHeight="1" x14ac:dyDescent="0.2">
      <c r="C2558" s="84"/>
      <c r="D2558" s="84"/>
    </row>
    <row r="2559" spans="3:4" ht="12.95" customHeight="1" x14ac:dyDescent="0.2">
      <c r="C2559" s="84"/>
      <c r="D2559" s="84"/>
    </row>
    <row r="2560" spans="3:4" ht="12.95" customHeight="1" x14ac:dyDescent="0.2">
      <c r="C2560" s="84"/>
      <c r="D2560" s="84"/>
    </row>
    <row r="2561" spans="3:4" ht="12.95" customHeight="1" x14ac:dyDescent="0.2">
      <c r="C2561" s="84"/>
      <c r="D2561" s="84"/>
    </row>
    <row r="2562" spans="3:4" ht="12.95" customHeight="1" x14ac:dyDescent="0.2">
      <c r="C2562" s="84"/>
      <c r="D2562" s="84"/>
    </row>
    <row r="2563" spans="3:4" ht="12.95" customHeight="1" x14ac:dyDescent="0.2">
      <c r="C2563" s="84"/>
      <c r="D2563" s="84"/>
    </row>
    <row r="2564" spans="3:4" ht="12.95" customHeight="1" x14ac:dyDescent="0.2">
      <c r="C2564" s="84"/>
      <c r="D2564" s="84"/>
    </row>
    <row r="2565" spans="3:4" ht="12.95" customHeight="1" x14ac:dyDescent="0.2">
      <c r="C2565" s="84"/>
      <c r="D2565" s="84"/>
    </row>
    <row r="2566" spans="3:4" ht="12.95" customHeight="1" x14ac:dyDescent="0.2">
      <c r="C2566" s="84"/>
      <c r="D2566" s="84"/>
    </row>
    <row r="2567" spans="3:4" ht="12.95" customHeight="1" x14ac:dyDescent="0.2">
      <c r="C2567" s="84"/>
      <c r="D2567" s="84"/>
    </row>
    <row r="2568" spans="3:4" ht="12.95" customHeight="1" x14ac:dyDescent="0.2">
      <c r="C2568" s="84"/>
      <c r="D2568" s="84"/>
    </row>
    <row r="2569" spans="3:4" ht="12.95" customHeight="1" x14ac:dyDescent="0.2">
      <c r="C2569" s="84"/>
      <c r="D2569" s="84"/>
    </row>
    <row r="2570" spans="3:4" ht="12.95" customHeight="1" x14ac:dyDescent="0.2">
      <c r="C2570" s="84"/>
      <c r="D2570" s="84"/>
    </row>
    <row r="2571" spans="3:4" ht="12.95" customHeight="1" x14ac:dyDescent="0.2">
      <c r="C2571" s="84"/>
      <c r="D2571" s="84"/>
    </row>
    <row r="2572" spans="3:4" ht="12.95" customHeight="1" x14ac:dyDescent="0.2">
      <c r="C2572" s="84"/>
      <c r="D2572" s="84"/>
    </row>
    <row r="2573" spans="3:4" ht="12.95" customHeight="1" x14ac:dyDescent="0.2">
      <c r="C2573" s="84"/>
      <c r="D2573" s="84"/>
    </row>
    <row r="2574" spans="3:4" ht="12.95" customHeight="1" x14ac:dyDescent="0.2">
      <c r="C2574" s="84"/>
      <c r="D2574" s="84"/>
    </row>
    <row r="2575" spans="3:4" ht="12.95" customHeight="1" x14ac:dyDescent="0.2">
      <c r="C2575" s="84"/>
      <c r="D2575" s="84"/>
    </row>
    <row r="2576" spans="3:4" ht="12.95" customHeight="1" x14ac:dyDescent="0.2">
      <c r="C2576" s="84"/>
      <c r="D2576" s="84"/>
    </row>
    <row r="2577" spans="3:4" ht="12.95" customHeight="1" x14ac:dyDescent="0.2">
      <c r="C2577" s="84"/>
      <c r="D2577" s="84"/>
    </row>
    <row r="2578" spans="3:4" ht="12.95" customHeight="1" x14ac:dyDescent="0.2">
      <c r="C2578" s="84"/>
      <c r="D2578" s="84"/>
    </row>
    <row r="2579" spans="3:4" ht="12.95" customHeight="1" x14ac:dyDescent="0.2">
      <c r="C2579" s="84"/>
      <c r="D2579" s="84"/>
    </row>
    <row r="2580" spans="3:4" ht="12.95" customHeight="1" x14ac:dyDescent="0.2">
      <c r="C2580" s="84"/>
      <c r="D2580" s="84"/>
    </row>
    <row r="2581" spans="3:4" ht="12.95" customHeight="1" x14ac:dyDescent="0.2">
      <c r="C2581" s="84"/>
      <c r="D2581" s="84"/>
    </row>
    <row r="2582" spans="3:4" ht="12.95" customHeight="1" x14ac:dyDescent="0.2">
      <c r="C2582" s="84"/>
      <c r="D2582" s="84"/>
    </row>
    <row r="2583" spans="3:4" ht="12.95" customHeight="1" x14ac:dyDescent="0.2">
      <c r="C2583" s="84"/>
      <c r="D2583" s="84"/>
    </row>
    <row r="2584" spans="3:4" ht="12.95" customHeight="1" x14ac:dyDescent="0.2">
      <c r="C2584" s="84"/>
      <c r="D2584" s="84"/>
    </row>
    <row r="2585" spans="3:4" ht="12.95" customHeight="1" x14ac:dyDescent="0.2">
      <c r="C2585" s="84"/>
      <c r="D2585" s="84"/>
    </row>
    <row r="2586" spans="3:4" ht="12.95" customHeight="1" x14ac:dyDescent="0.2">
      <c r="C2586" s="84"/>
      <c r="D2586" s="84"/>
    </row>
    <row r="2587" spans="3:4" ht="12.95" customHeight="1" x14ac:dyDescent="0.2">
      <c r="C2587" s="84"/>
      <c r="D2587" s="84"/>
    </row>
    <row r="2588" spans="3:4" ht="12.95" customHeight="1" x14ac:dyDescent="0.2">
      <c r="C2588" s="84"/>
      <c r="D2588" s="84"/>
    </row>
    <row r="2589" spans="3:4" ht="12.95" customHeight="1" x14ac:dyDescent="0.2">
      <c r="C2589" s="84"/>
      <c r="D2589" s="84"/>
    </row>
    <row r="2590" spans="3:4" ht="12.95" customHeight="1" x14ac:dyDescent="0.2">
      <c r="C2590" s="84"/>
      <c r="D2590" s="84"/>
    </row>
    <row r="2591" spans="3:4" ht="12.95" customHeight="1" x14ac:dyDescent="0.2">
      <c r="C2591" s="84"/>
      <c r="D2591" s="84"/>
    </row>
    <row r="2592" spans="3:4" ht="12.95" customHeight="1" x14ac:dyDescent="0.2">
      <c r="C2592" s="84"/>
      <c r="D2592" s="84"/>
    </row>
    <row r="2593" spans="3:4" ht="12.95" customHeight="1" x14ac:dyDescent="0.2">
      <c r="C2593" s="84"/>
      <c r="D2593" s="84"/>
    </row>
    <row r="2594" spans="3:4" ht="12.95" customHeight="1" x14ac:dyDescent="0.2">
      <c r="C2594" s="84"/>
      <c r="D2594" s="84"/>
    </row>
    <row r="2595" spans="3:4" ht="12.95" customHeight="1" x14ac:dyDescent="0.2">
      <c r="C2595" s="84"/>
      <c r="D2595" s="84"/>
    </row>
    <row r="2596" spans="3:4" ht="12.95" customHeight="1" x14ac:dyDescent="0.2">
      <c r="C2596" s="84"/>
      <c r="D2596" s="84"/>
    </row>
    <row r="2597" spans="3:4" ht="12.95" customHeight="1" x14ac:dyDescent="0.2">
      <c r="C2597" s="84"/>
      <c r="D2597" s="84"/>
    </row>
    <row r="2598" spans="3:4" ht="12.95" customHeight="1" x14ac:dyDescent="0.2">
      <c r="C2598" s="84"/>
      <c r="D2598" s="84"/>
    </row>
    <row r="2599" spans="3:4" ht="12.95" customHeight="1" x14ac:dyDescent="0.2">
      <c r="C2599" s="84"/>
      <c r="D2599" s="84"/>
    </row>
    <row r="2600" spans="3:4" ht="12.95" customHeight="1" x14ac:dyDescent="0.2">
      <c r="C2600" s="84"/>
      <c r="D2600" s="84"/>
    </row>
    <row r="2601" spans="3:4" ht="12.95" customHeight="1" x14ac:dyDescent="0.2">
      <c r="C2601" s="84"/>
      <c r="D2601" s="84"/>
    </row>
    <row r="2602" spans="3:4" ht="12.95" customHeight="1" x14ac:dyDescent="0.2">
      <c r="C2602" s="84"/>
      <c r="D2602" s="84"/>
    </row>
    <row r="2603" spans="3:4" ht="12.95" customHeight="1" x14ac:dyDescent="0.2">
      <c r="C2603" s="84"/>
      <c r="D2603" s="84"/>
    </row>
    <row r="2604" spans="3:4" ht="12.95" customHeight="1" x14ac:dyDescent="0.2">
      <c r="C2604" s="84"/>
      <c r="D2604" s="84"/>
    </row>
    <row r="2605" spans="3:4" ht="12.95" customHeight="1" x14ac:dyDescent="0.2">
      <c r="C2605" s="84"/>
      <c r="D2605" s="84"/>
    </row>
    <row r="2606" spans="3:4" ht="12.95" customHeight="1" x14ac:dyDescent="0.2">
      <c r="C2606" s="84"/>
      <c r="D2606" s="84"/>
    </row>
    <row r="2607" spans="3:4" ht="12.95" customHeight="1" x14ac:dyDescent="0.2">
      <c r="C2607" s="84"/>
      <c r="D2607" s="84"/>
    </row>
    <row r="2608" spans="3:4" ht="12.95" customHeight="1" x14ac:dyDescent="0.2">
      <c r="C2608" s="84"/>
      <c r="D2608" s="84"/>
    </row>
    <row r="2609" spans="3:4" ht="12.95" customHeight="1" x14ac:dyDescent="0.2">
      <c r="C2609" s="84"/>
      <c r="D2609" s="84"/>
    </row>
    <row r="2610" spans="3:4" ht="12.95" customHeight="1" x14ac:dyDescent="0.2">
      <c r="C2610" s="84"/>
      <c r="D2610" s="84"/>
    </row>
    <row r="2611" spans="3:4" ht="12.95" customHeight="1" x14ac:dyDescent="0.2">
      <c r="C2611" s="84"/>
      <c r="D2611" s="84"/>
    </row>
    <row r="2612" spans="3:4" ht="12.95" customHeight="1" x14ac:dyDescent="0.2">
      <c r="C2612" s="84"/>
      <c r="D2612" s="84"/>
    </row>
    <row r="2613" spans="3:4" ht="12.95" customHeight="1" x14ac:dyDescent="0.2">
      <c r="C2613" s="84"/>
      <c r="D2613" s="84"/>
    </row>
    <row r="2614" spans="3:4" ht="12.95" customHeight="1" x14ac:dyDescent="0.2">
      <c r="C2614" s="84"/>
      <c r="D2614" s="84"/>
    </row>
    <row r="2615" spans="3:4" ht="12.95" customHeight="1" x14ac:dyDescent="0.2">
      <c r="C2615" s="84"/>
      <c r="D2615" s="84"/>
    </row>
    <row r="2616" spans="3:4" ht="12.95" customHeight="1" x14ac:dyDescent="0.2">
      <c r="C2616" s="84"/>
      <c r="D2616" s="84"/>
    </row>
    <row r="2617" spans="3:4" ht="12.95" customHeight="1" x14ac:dyDescent="0.2">
      <c r="C2617" s="84"/>
      <c r="D2617" s="84"/>
    </row>
    <row r="2618" spans="3:4" ht="12.95" customHeight="1" x14ac:dyDescent="0.2">
      <c r="C2618" s="84"/>
      <c r="D2618" s="84"/>
    </row>
    <row r="2619" spans="3:4" ht="12.95" customHeight="1" x14ac:dyDescent="0.2">
      <c r="C2619" s="84"/>
      <c r="D2619" s="84"/>
    </row>
    <row r="2620" spans="3:4" ht="12.95" customHeight="1" x14ac:dyDescent="0.2">
      <c r="C2620" s="84"/>
      <c r="D2620" s="84"/>
    </row>
    <row r="2621" spans="3:4" ht="12.95" customHeight="1" x14ac:dyDescent="0.2">
      <c r="C2621" s="84"/>
      <c r="D2621" s="84"/>
    </row>
    <row r="2622" spans="3:4" ht="12.95" customHeight="1" x14ac:dyDescent="0.2">
      <c r="C2622" s="84"/>
      <c r="D2622" s="84"/>
    </row>
    <row r="2623" spans="3:4" ht="12.95" customHeight="1" x14ac:dyDescent="0.2">
      <c r="C2623" s="84"/>
      <c r="D2623" s="84"/>
    </row>
    <row r="2624" spans="3:4" ht="12.95" customHeight="1" x14ac:dyDescent="0.2">
      <c r="C2624" s="84"/>
      <c r="D2624" s="84"/>
    </row>
    <row r="2625" spans="3:4" ht="12.95" customHeight="1" x14ac:dyDescent="0.2">
      <c r="C2625" s="84"/>
      <c r="D2625" s="84"/>
    </row>
    <row r="2626" spans="3:4" ht="12.95" customHeight="1" x14ac:dyDescent="0.2">
      <c r="C2626" s="84"/>
      <c r="D2626" s="84"/>
    </row>
    <row r="2627" spans="3:4" ht="12.95" customHeight="1" x14ac:dyDescent="0.2">
      <c r="C2627" s="84"/>
      <c r="D2627" s="84"/>
    </row>
    <row r="2628" spans="3:4" ht="12.95" customHeight="1" x14ac:dyDescent="0.2">
      <c r="C2628" s="84"/>
      <c r="D2628" s="84"/>
    </row>
    <row r="2629" spans="3:4" ht="12.95" customHeight="1" x14ac:dyDescent="0.2">
      <c r="C2629" s="84"/>
      <c r="D2629" s="84"/>
    </row>
    <row r="2630" spans="3:4" ht="12.95" customHeight="1" x14ac:dyDescent="0.2">
      <c r="C2630" s="84"/>
      <c r="D2630" s="84"/>
    </row>
    <row r="2631" spans="3:4" ht="12.95" customHeight="1" x14ac:dyDescent="0.2">
      <c r="C2631" s="84"/>
      <c r="D2631" s="84"/>
    </row>
    <row r="2632" spans="3:4" ht="12.95" customHeight="1" x14ac:dyDescent="0.2">
      <c r="C2632" s="84"/>
      <c r="D2632" s="84"/>
    </row>
    <row r="2633" spans="3:4" ht="12.95" customHeight="1" x14ac:dyDescent="0.2">
      <c r="C2633" s="84"/>
      <c r="D2633" s="84"/>
    </row>
    <row r="2634" spans="3:4" ht="12.95" customHeight="1" x14ac:dyDescent="0.2">
      <c r="C2634" s="84"/>
      <c r="D2634" s="84"/>
    </row>
    <row r="2635" spans="3:4" ht="12.95" customHeight="1" x14ac:dyDescent="0.2">
      <c r="C2635" s="84"/>
      <c r="D2635" s="84"/>
    </row>
    <row r="2636" spans="3:4" ht="12.95" customHeight="1" x14ac:dyDescent="0.2">
      <c r="C2636" s="84"/>
      <c r="D2636" s="84"/>
    </row>
    <row r="2637" spans="3:4" ht="12.95" customHeight="1" x14ac:dyDescent="0.2">
      <c r="C2637" s="84"/>
      <c r="D2637" s="84"/>
    </row>
    <row r="2638" spans="3:4" ht="12.95" customHeight="1" x14ac:dyDescent="0.2">
      <c r="C2638" s="84"/>
      <c r="D2638" s="84"/>
    </row>
    <row r="2639" spans="3:4" ht="12.95" customHeight="1" x14ac:dyDescent="0.2">
      <c r="C2639" s="84"/>
      <c r="D2639" s="84"/>
    </row>
    <row r="2640" spans="3:4" ht="12.95" customHeight="1" x14ac:dyDescent="0.2">
      <c r="C2640" s="84"/>
      <c r="D2640" s="84"/>
    </row>
    <row r="2641" spans="3:4" ht="12.95" customHeight="1" x14ac:dyDescent="0.2">
      <c r="C2641" s="84"/>
      <c r="D2641" s="84"/>
    </row>
    <row r="2642" spans="3:4" ht="12.95" customHeight="1" x14ac:dyDescent="0.2">
      <c r="C2642" s="84"/>
      <c r="D2642" s="84"/>
    </row>
    <row r="2643" spans="3:4" ht="12.95" customHeight="1" x14ac:dyDescent="0.2">
      <c r="C2643" s="84"/>
      <c r="D2643" s="84"/>
    </row>
    <row r="2644" spans="3:4" ht="12.95" customHeight="1" x14ac:dyDescent="0.2">
      <c r="C2644" s="84"/>
      <c r="D2644" s="84"/>
    </row>
    <row r="2645" spans="3:4" ht="12.95" customHeight="1" x14ac:dyDescent="0.2">
      <c r="C2645" s="84"/>
      <c r="D2645" s="84"/>
    </row>
    <row r="2646" spans="3:4" ht="12.95" customHeight="1" x14ac:dyDescent="0.2">
      <c r="C2646" s="84"/>
      <c r="D2646" s="84"/>
    </row>
    <row r="2647" spans="3:4" ht="12.95" customHeight="1" x14ac:dyDescent="0.2">
      <c r="C2647" s="84"/>
      <c r="D2647" s="84"/>
    </row>
    <row r="2648" spans="3:4" ht="12.95" customHeight="1" x14ac:dyDescent="0.2">
      <c r="C2648" s="84"/>
      <c r="D2648" s="84"/>
    </row>
    <row r="2649" spans="3:4" ht="12.95" customHeight="1" x14ac:dyDescent="0.2">
      <c r="C2649" s="84"/>
      <c r="D2649" s="84"/>
    </row>
    <row r="2650" spans="3:4" ht="12.95" customHeight="1" x14ac:dyDescent="0.2">
      <c r="C2650" s="84"/>
      <c r="D2650" s="84"/>
    </row>
    <row r="2651" spans="3:4" ht="12.95" customHeight="1" x14ac:dyDescent="0.2">
      <c r="C2651" s="84"/>
      <c r="D2651" s="84"/>
    </row>
    <row r="2652" spans="3:4" ht="12.95" customHeight="1" x14ac:dyDescent="0.2">
      <c r="C2652" s="84"/>
      <c r="D2652" s="84"/>
    </row>
    <row r="2653" spans="3:4" ht="12.95" customHeight="1" x14ac:dyDescent="0.2">
      <c r="C2653" s="84"/>
      <c r="D2653" s="84"/>
    </row>
    <row r="2654" spans="3:4" ht="12.95" customHeight="1" x14ac:dyDescent="0.2">
      <c r="C2654" s="84"/>
      <c r="D2654" s="84"/>
    </row>
    <row r="2655" spans="3:4" ht="12.95" customHeight="1" x14ac:dyDescent="0.2">
      <c r="C2655" s="84"/>
      <c r="D2655" s="84"/>
    </row>
    <row r="2656" spans="3:4" ht="12.95" customHeight="1" x14ac:dyDescent="0.2">
      <c r="C2656" s="84"/>
      <c r="D2656" s="84"/>
    </row>
    <row r="2657" spans="3:4" ht="12.95" customHeight="1" x14ac:dyDescent="0.2">
      <c r="C2657" s="84"/>
      <c r="D2657" s="84"/>
    </row>
    <row r="2658" spans="3:4" ht="12.95" customHeight="1" x14ac:dyDescent="0.2">
      <c r="C2658" s="84"/>
      <c r="D2658" s="84"/>
    </row>
    <row r="2659" spans="3:4" ht="12.95" customHeight="1" x14ac:dyDescent="0.2">
      <c r="C2659" s="84"/>
      <c r="D2659" s="84"/>
    </row>
    <row r="2660" spans="3:4" ht="12.95" customHeight="1" x14ac:dyDescent="0.2">
      <c r="C2660" s="84"/>
      <c r="D2660" s="84"/>
    </row>
    <row r="2661" spans="3:4" ht="12.95" customHeight="1" x14ac:dyDescent="0.2">
      <c r="C2661" s="84"/>
      <c r="D2661" s="84"/>
    </row>
    <row r="2662" spans="3:4" ht="12.95" customHeight="1" x14ac:dyDescent="0.2">
      <c r="C2662" s="84"/>
      <c r="D2662" s="84"/>
    </row>
    <row r="2663" spans="3:4" ht="12.95" customHeight="1" x14ac:dyDescent="0.2">
      <c r="C2663" s="84"/>
      <c r="D2663" s="84"/>
    </row>
    <row r="2664" spans="3:4" ht="12.95" customHeight="1" x14ac:dyDescent="0.2">
      <c r="C2664" s="84"/>
      <c r="D2664" s="84"/>
    </row>
    <row r="2665" spans="3:4" ht="12.95" customHeight="1" x14ac:dyDescent="0.2">
      <c r="C2665" s="84"/>
      <c r="D2665" s="84"/>
    </row>
    <row r="2666" spans="3:4" ht="12.95" customHeight="1" x14ac:dyDescent="0.2">
      <c r="C2666" s="84"/>
      <c r="D2666" s="84"/>
    </row>
    <row r="2667" spans="3:4" ht="12.95" customHeight="1" x14ac:dyDescent="0.2">
      <c r="C2667" s="84"/>
      <c r="D2667" s="84"/>
    </row>
    <row r="2668" spans="3:4" ht="12.95" customHeight="1" x14ac:dyDescent="0.2">
      <c r="C2668" s="84"/>
      <c r="D2668" s="84"/>
    </row>
    <row r="2669" spans="3:4" ht="12.95" customHeight="1" x14ac:dyDescent="0.2">
      <c r="C2669" s="84"/>
      <c r="D2669" s="84"/>
    </row>
    <row r="2670" spans="3:4" ht="12.95" customHeight="1" x14ac:dyDescent="0.2">
      <c r="C2670" s="84"/>
      <c r="D2670" s="84"/>
    </row>
    <row r="2671" spans="3:4" ht="12.95" customHeight="1" x14ac:dyDescent="0.2">
      <c r="C2671" s="84"/>
      <c r="D2671" s="84"/>
    </row>
    <row r="2672" spans="3:4" ht="12.95" customHeight="1" x14ac:dyDescent="0.2">
      <c r="C2672" s="84"/>
      <c r="D2672" s="84"/>
    </row>
    <row r="2673" spans="3:4" ht="12.95" customHeight="1" x14ac:dyDescent="0.2">
      <c r="C2673" s="84"/>
      <c r="D2673" s="84"/>
    </row>
    <row r="2674" spans="3:4" ht="12.95" customHeight="1" x14ac:dyDescent="0.2">
      <c r="C2674" s="84"/>
      <c r="D2674" s="84"/>
    </row>
    <row r="2675" spans="3:4" ht="12.95" customHeight="1" x14ac:dyDescent="0.2">
      <c r="C2675" s="84"/>
      <c r="D2675" s="84"/>
    </row>
    <row r="2676" spans="3:4" ht="12.95" customHeight="1" x14ac:dyDescent="0.2">
      <c r="C2676" s="84"/>
      <c r="D2676" s="84"/>
    </row>
    <row r="2677" spans="3:4" ht="12.95" customHeight="1" x14ac:dyDescent="0.2">
      <c r="C2677" s="84"/>
      <c r="D2677" s="84"/>
    </row>
    <row r="2678" spans="3:4" ht="12.95" customHeight="1" x14ac:dyDescent="0.2">
      <c r="C2678" s="84"/>
      <c r="D2678" s="84"/>
    </row>
    <row r="2679" spans="3:4" ht="12.95" customHeight="1" x14ac:dyDescent="0.2">
      <c r="C2679" s="84"/>
      <c r="D2679" s="84"/>
    </row>
    <row r="2680" spans="3:4" ht="12.95" customHeight="1" x14ac:dyDescent="0.2">
      <c r="C2680" s="84"/>
      <c r="D2680" s="84"/>
    </row>
    <row r="2681" spans="3:4" ht="12.95" customHeight="1" x14ac:dyDescent="0.2">
      <c r="C2681" s="84"/>
      <c r="D2681" s="84"/>
    </row>
    <row r="2682" spans="3:4" ht="12.95" customHeight="1" x14ac:dyDescent="0.2">
      <c r="C2682" s="84"/>
      <c r="D2682" s="84"/>
    </row>
    <row r="2683" spans="3:4" ht="12.95" customHeight="1" x14ac:dyDescent="0.2">
      <c r="C2683" s="84"/>
      <c r="D2683" s="84"/>
    </row>
    <row r="2684" spans="3:4" ht="12.95" customHeight="1" x14ac:dyDescent="0.2">
      <c r="C2684" s="84"/>
      <c r="D2684" s="84"/>
    </row>
    <row r="2685" spans="3:4" ht="12.95" customHeight="1" x14ac:dyDescent="0.2">
      <c r="C2685" s="84"/>
      <c r="D2685" s="84"/>
    </row>
    <row r="2686" spans="3:4" ht="12.95" customHeight="1" x14ac:dyDescent="0.2">
      <c r="C2686" s="84"/>
      <c r="D2686" s="84"/>
    </row>
    <row r="2687" spans="3:4" ht="12.95" customHeight="1" x14ac:dyDescent="0.2">
      <c r="C2687" s="84"/>
      <c r="D2687" s="84"/>
    </row>
    <row r="2688" spans="3:4" ht="12.95" customHeight="1" x14ac:dyDescent="0.2">
      <c r="C2688" s="84"/>
      <c r="D2688" s="84"/>
    </row>
    <row r="2689" spans="3:4" ht="12.95" customHeight="1" x14ac:dyDescent="0.2">
      <c r="C2689" s="84"/>
      <c r="D2689" s="84"/>
    </row>
    <row r="2690" spans="3:4" ht="12.95" customHeight="1" x14ac:dyDescent="0.2">
      <c r="C2690" s="84"/>
      <c r="D2690" s="84"/>
    </row>
    <row r="2691" spans="3:4" ht="12.95" customHeight="1" x14ac:dyDescent="0.2">
      <c r="C2691" s="84"/>
      <c r="D2691" s="84"/>
    </row>
    <row r="2692" spans="3:4" ht="12.95" customHeight="1" x14ac:dyDescent="0.2">
      <c r="C2692" s="84"/>
      <c r="D2692" s="84"/>
    </row>
    <row r="2693" spans="3:4" ht="12.95" customHeight="1" x14ac:dyDescent="0.2">
      <c r="C2693" s="84"/>
      <c r="D2693" s="84"/>
    </row>
    <row r="2694" spans="3:4" ht="12.95" customHeight="1" x14ac:dyDescent="0.2">
      <c r="C2694" s="84"/>
      <c r="D2694" s="84"/>
    </row>
    <row r="2695" spans="3:4" ht="12.95" customHeight="1" x14ac:dyDescent="0.2">
      <c r="C2695" s="84"/>
      <c r="D2695" s="84"/>
    </row>
    <row r="2696" spans="3:4" ht="12.95" customHeight="1" x14ac:dyDescent="0.2">
      <c r="C2696" s="84"/>
      <c r="D2696" s="84"/>
    </row>
    <row r="2697" spans="3:4" ht="12.95" customHeight="1" x14ac:dyDescent="0.2">
      <c r="C2697" s="84"/>
      <c r="D2697" s="84"/>
    </row>
    <row r="2698" spans="3:4" ht="12.95" customHeight="1" x14ac:dyDescent="0.2">
      <c r="C2698" s="84"/>
      <c r="D2698" s="84"/>
    </row>
    <row r="2699" spans="3:4" ht="12.95" customHeight="1" x14ac:dyDescent="0.2">
      <c r="C2699" s="84"/>
      <c r="D2699" s="84"/>
    </row>
    <row r="2700" spans="3:4" ht="12.95" customHeight="1" x14ac:dyDescent="0.2">
      <c r="C2700" s="84"/>
      <c r="D2700" s="84"/>
    </row>
    <row r="2701" spans="3:4" ht="12.95" customHeight="1" x14ac:dyDescent="0.2">
      <c r="C2701" s="84"/>
      <c r="D2701" s="84"/>
    </row>
    <row r="2702" spans="3:4" ht="12.95" customHeight="1" x14ac:dyDescent="0.2">
      <c r="C2702" s="84"/>
      <c r="D2702" s="84"/>
    </row>
    <row r="2703" spans="3:4" ht="12.95" customHeight="1" x14ac:dyDescent="0.2">
      <c r="C2703" s="84"/>
      <c r="D2703" s="84"/>
    </row>
    <row r="2704" spans="3:4" ht="12.95" customHeight="1" x14ac:dyDescent="0.2">
      <c r="C2704" s="84"/>
      <c r="D2704" s="84"/>
    </row>
    <row r="2705" spans="3:4" ht="12.95" customHeight="1" x14ac:dyDescent="0.2">
      <c r="C2705" s="84"/>
      <c r="D2705" s="84"/>
    </row>
    <row r="2706" spans="3:4" ht="12.95" customHeight="1" x14ac:dyDescent="0.2">
      <c r="C2706" s="84"/>
      <c r="D2706" s="84"/>
    </row>
    <row r="2707" spans="3:4" ht="12.95" customHeight="1" x14ac:dyDescent="0.2">
      <c r="C2707" s="84"/>
      <c r="D2707" s="84"/>
    </row>
    <row r="2708" spans="3:4" ht="12.95" customHeight="1" x14ac:dyDescent="0.2">
      <c r="C2708" s="84"/>
      <c r="D2708" s="84"/>
    </row>
    <row r="2709" spans="3:4" ht="12.95" customHeight="1" x14ac:dyDescent="0.2">
      <c r="C2709" s="84"/>
      <c r="D2709" s="84"/>
    </row>
    <row r="2710" spans="3:4" ht="12.95" customHeight="1" x14ac:dyDescent="0.2">
      <c r="C2710" s="84"/>
      <c r="D2710" s="84"/>
    </row>
    <row r="2711" spans="3:4" ht="12.95" customHeight="1" x14ac:dyDescent="0.2">
      <c r="C2711" s="84"/>
      <c r="D2711" s="84"/>
    </row>
    <row r="2712" spans="3:4" ht="12.95" customHeight="1" x14ac:dyDescent="0.2">
      <c r="C2712" s="84"/>
      <c r="D2712" s="84"/>
    </row>
    <row r="2713" spans="3:4" ht="12.95" customHeight="1" x14ac:dyDescent="0.2">
      <c r="C2713" s="84"/>
      <c r="D2713" s="84"/>
    </row>
    <row r="2714" spans="3:4" ht="12.95" customHeight="1" x14ac:dyDescent="0.2">
      <c r="C2714" s="84"/>
      <c r="D2714" s="84"/>
    </row>
    <row r="2715" spans="3:4" ht="12.95" customHeight="1" x14ac:dyDescent="0.2">
      <c r="C2715" s="84"/>
      <c r="D2715" s="84"/>
    </row>
    <row r="2716" spans="3:4" ht="12.95" customHeight="1" x14ac:dyDescent="0.2">
      <c r="C2716" s="84"/>
      <c r="D2716" s="84"/>
    </row>
    <row r="2717" spans="3:4" ht="12.95" customHeight="1" x14ac:dyDescent="0.2">
      <c r="C2717" s="84"/>
      <c r="D2717" s="84"/>
    </row>
    <row r="2718" spans="3:4" ht="12.95" customHeight="1" x14ac:dyDescent="0.2">
      <c r="C2718" s="84"/>
      <c r="D2718" s="84"/>
    </row>
    <row r="2719" spans="3:4" ht="12.95" customHeight="1" x14ac:dyDescent="0.2">
      <c r="C2719" s="84"/>
      <c r="D2719" s="84"/>
    </row>
    <row r="2720" spans="3:4" ht="12.95" customHeight="1" x14ac:dyDescent="0.2">
      <c r="C2720" s="84"/>
      <c r="D2720" s="84"/>
    </row>
    <row r="2721" spans="3:4" ht="12.95" customHeight="1" x14ac:dyDescent="0.2">
      <c r="C2721" s="84"/>
      <c r="D2721" s="84"/>
    </row>
    <row r="2722" spans="3:4" ht="12.95" customHeight="1" x14ac:dyDescent="0.2">
      <c r="C2722" s="84"/>
      <c r="D2722" s="84"/>
    </row>
    <row r="2723" spans="3:4" ht="12.95" customHeight="1" x14ac:dyDescent="0.2">
      <c r="C2723" s="84"/>
      <c r="D2723" s="84"/>
    </row>
    <row r="2724" spans="3:4" ht="12.95" customHeight="1" x14ac:dyDescent="0.2">
      <c r="C2724" s="84"/>
      <c r="D2724" s="84"/>
    </row>
    <row r="2725" spans="3:4" ht="12.95" customHeight="1" x14ac:dyDescent="0.2">
      <c r="C2725" s="84"/>
      <c r="D2725" s="84"/>
    </row>
    <row r="2726" spans="3:4" ht="12.95" customHeight="1" x14ac:dyDescent="0.2">
      <c r="C2726" s="84"/>
      <c r="D2726" s="84"/>
    </row>
    <row r="2727" spans="3:4" ht="12.95" customHeight="1" x14ac:dyDescent="0.2">
      <c r="C2727" s="84"/>
      <c r="D2727" s="84"/>
    </row>
    <row r="2728" spans="3:4" ht="12.95" customHeight="1" x14ac:dyDescent="0.2">
      <c r="C2728" s="84"/>
      <c r="D2728" s="84"/>
    </row>
    <row r="2729" spans="3:4" ht="12.95" customHeight="1" x14ac:dyDescent="0.2">
      <c r="C2729" s="84"/>
      <c r="D2729" s="84"/>
    </row>
    <row r="2730" spans="3:4" ht="12.95" customHeight="1" x14ac:dyDescent="0.2">
      <c r="C2730" s="84"/>
      <c r="D2730" s="84"/>
    </row>
    <row r="2731" spans="3:4" ht="12.95" customHeight="1" x14ac:dyDescent="0.2">
      <c r="C2731" s="84"/>
      <c r="D2731" s="84"/>
    </row>
    <row r="2732" spans="3:4" ht="12.95" customHeight="1" x14ac:dyDescent="0.2">
      <c r="C2732" s="84"/>
      <c r="D2732" s="84"/>
    </row>
    <row r="2733" spans="3:4" ht="12.95" customHeight="1" x14ac:dyDescent="0.2">
      <c r="C2733" s="84"/>
      <c r="D2733" s="84"/>
    </row>
    <row r="2734" spans="3:4" ht="12.95" customHeight="1" x14ac:dyDescent="0.2">
      <c r="C2734" s="84"/>
      <c r="D2734" s="84"/>
    </row>
    <row r="2735" spans="3:4" ht="12.95" customHeight="1" x14ac:dyDescent="0.2">
      <c r="C2735" s="84"/>
      <c r="D2735" s="84"/>
    </row>
    <row r="2736" spans="3:4" ht="12.95" customHeight="1" x14ac:dyDescent="0.2">
      <c r="C2736" s="84"/>
      <c r="D2736" s="84"/>
    </row>
    <row r="2737" spans="3:4" ht="12.95" customHeight="1" x14ac:dyDescent="0.2">
      <c r="C2737" s="84"/>
      <c r="D2737" s="84"/>
    </row>
    <row r="2738" spans="3:4" ht="12.95" customHeight="1" x14ac:dyDescent="0.2">
      <c r="C2738" s="84"/>
      <c r="D2738" s="84"/>
    </row>
    <row r="2739" spans="3:4" ht="12.95" customHeight="1" x14ac:dyDescent="0.2">
      <c r="C2739" s="84"/>
      <c r="D2739" s="84"/>
    </row>
    <row r="2740" spans="3:4" ht="12.95" customHeight="1" x14ac:dyDescent="0.2">
      <c r="C2740" s="84"/>
      <c r="D2740" s="84"/>
    </row>
    <row r="2741" spans="3:4" ht="12.95" customHeight="1" x14ac:dyDescent="0.2">
      <c r="C2741" s="84"/>
      <c r="D2741" s="84"/>
    </row>
    <row r="2742" spans="3:4" ht="12.95" customHeight="1" x14ac:dyDescent="0.2">
      <c r="C2742" s="84"/>
      <c r="D2742" s="84"/>
    </row>
    <row r="2743" spans="3:4" ht="12.95" customHeight="1" x14ac:dyDescent="0.2">
      <c r="C2743" s="84"/>
      <c r="D2743" s="84"/>
    </row>
    <row r="2744" spans="3:4" ht="12.95" customHeight="1" x14ac:dyDescent="0.2">
      <c r="C2744" s="84"/>
      <c r="D2744" s="84"/>
    </row>
    <row r="2745" spans="3:4" ht="12.95" customHeight="1" x14ac:dyDescent="0.2">
      <c r="C2745" s="84"/>
      <c r="D2745" s="84"/>
    </row>
    <row r="2746" spans="3:4" ht="12.95" customHeight="1" x14ac:dyDescent="0.2">
      <c r="C2746" s="84"/>
      <c r="D2746" s="84"/>
    </row>
    <row r="2747" spans="3:4" ht="12.95" customHeight="1" x14ac:dyDescent="0.2">
      <c r="C2747" s="84"/>
      <c r="D2747" s="84"/>
    </row>
    <row r="2748" spans="3:4" ht="12.95" customHeight="1" x14ac:dyDescent="0.2">
      <c r="C2748" s="84"/>
      <c r="D2748" s="84"/>
    </row>
    <row r="2749" spans="3:4" ht="12.95" customHeight="1" x14ac:dyDescent="0.2">
      <c r="C2749" s="84"/>
      <c r="D2749" s="84"/>
    </row>
    <row r="2750" spans="3:4" ht="12.95" customHeight="1" x14ac:dyDescent="0.2">
      <c r="C2750" s="84"/>
      <c r="D2750" s="84"/>
    </row>
    <row r="2751" spans="3:4" ht="12.95" customHeight="1" x14ac:dyDescent="0.2">
      <c r="C2751" s="84"/>
      <c r="D2751" s="84"/>
    </row>
    <row r="2752" spans="3:4" ht="12.95" customHeight="1" x14ac:dyDescent="0.2">
      <c r="C2752" s="84"/>
      <c r="D2752" s="84"/>
    </row>
    <row r="2753" spans="3:4" ht="12.95" customHeight="1" x14ac:dyDescent="0.2">
      <c r="C2753" s="84"/>
      <c r="D2753" s="84"/>
    </row>
    <row r="2754" spans="3:4" ht="12.95" customHeight="1" x14ac:dyDescent="0.2">
      <c r="C2754" s="84"/>
      <c r="D2754" s="84"/>
    </row>
    <row r="2755" spans="3:4" ht="12.95" customHeight="1" x14ac:dyDescent="0.2">
      <c r="C2755" s="84"/>
      <c r="D2755" s="84"/>
    </row>
    <row r="2756" spans="3:4" ht="12.95" customHeight="1" x14ac:dyDescent="0.2">
      <c r="C2756" s="84"/>
      <c r="D2756" s="84"/>
    </row>
    <row r="2757" spans="3:4" ht="12.95" customHeight="1" x14ac:dyDescent="0.2">
      <c r="C2757" s="84"/>
      <c r="D2757" s="84"/>
    </row>
    <row r="2758" spans="3:4" ht="12.95" customHeight="1" x14ac:dyDescent="0.2">
      <c r="C2758" s="84"/>
      <c r="D2758" s="84"/>
    </row>
    <row r="2759" spans="3:4" ht="12.95" customHeight="1" x14ac:dyDescent="0.2">
      <c r="C2759" s="84"/>
      <c r="D2759" s="84"/>
    </row>
    <row r="2760" spans="3:4" ht="12.95" customHeight="1" x14ac:dyDescent="0.2">
      <c r="C2760" s="84"/>
      <c r="D2760" s="84"/>
    </row>
    <row r="2761" spans="3:4" ht="12.95" customHeight="1" x14ac:dyDescent="0.2">
      <c r="C2761" s="84"/>
      <c r="D2761" s="84"/>
    </row>
    <row r="2762" spans="3:4" ht="12.95" customHeight="1" x14ac:dyDescent="0.2">
      <c r="C2762" s="84"/>
      <c r="D2762" s="84"/>
    </row>
    <row r="2763" spans="3:4" ht="12.95" customHeight="1" x14ac:dyDescent="0.2">
      <c r="C2763" s="84"/>
      <c r="D2763" s="84"/>
    </row>
    <row r="2764" spans="3:4" ht="12.95" customHeight="1" x14ac:dyDescent="0.2">
      <c r="C2764" s="84"/>
      <c r="D2764" s="84"/>
    </row>
    <row r="2765" spans="3:4" ht="12.95" customHeight="1" x14ac:dyDescent="0.2">
      <c r="C2765" s="84"/>
      <c r="D2765" s="84"/>
    </row>
    <row r="2766" spans="3:4" ht="12.95" customHeight="1" x14ac:dyDescent="0.2">
      <c r="C2766" s="84"/>
      <c r="D2766" s="84"/>
    </row>
    <row r="2767" spans="3:4" ht="12.95" customHeight="1" x14ac:dyDescent="0.2">
      <c r="C2767" s="84"/>
      <c r="D2767" s="84"/>
    </row>
    <row r="2768" spans="3:4" ht="12.95" customHeight="1" x14ac:dyDescent="0.2">
      <c r="C2768" s="84"/>
      <c r="D2768" s="84"/>
    </row>
    <row r="2769" spans="3:4" ht="12.95" customHeight="1" x14ac:dyDescent="0.2">
      <c r="C2769" s="84"/>
      <c r="D2769" s="84"/>
    </row>
    <row r="2770" spans="3:4" ht="12.95" customHeight="1" x14ac:dyDescent="0.2">
      <c r="C2770" s="84"/>
      <c r="D2770" s="84"/>
    </row>
    <row r="2771" spans="3:4" ht="12.95" customHeight="1" x14ac:dyDescent="0.2">
      <c r="C2771" s="84"/>
      <c r="D2771" s="84"/>
    </row>
    <row r="2772" spans="3:4" ht="12.95" customHeight="1" x14ac:dyDescent="0.2">
      <c r="C2772" s="84"/>
      <c r="D2772" s="84"/>
    </row>
    <row r="2773" spans="3:4" ht="12.95" customHeight="1" x14ac:dyDescent="0.2">
      <c r="C2773" s="84"/>
      <c r="D2773" s="84"/>
    </row>
    <row r="2774" spans="3:4" ht="12.95" customHeight="1" x14ac:dyDescent="0.2">
      <c r="C2774" s="84"/>
      <c r="D2774" s="84"/>
    </row>
    <row r="2775" spans="3:4" ht="12.95" customHeight="1" x14ac:dyDescent="0.2">
      <c r="C2775" s="84"/>
      <c r="D2775" s="84"/>
    </row>
    <row r="2776" spans="3:4" ht="12.95" customHeight="1" x14ac:dyDescent="0.2">
      <c r="C2776" s="84"/>
      <c r="D2776" s="84"/>
    </row>
    <row r="2777" spans="3:4" ht="12.95" customHeight="1" x14ac:dyDescent="0.2">
      <c r="C2777" s="84"/>
      <c r="D2777" s="84"/>
    </row>
    <row r="2778" spans="3:4" ht="12.95" customHeight="1" x14ac:dyDescent="0.2">
      <c r="C2778" s="84"/>
      <c r="D2778" s="84"/>
    </row>
    <row r="2779" spans="3:4" ht="12.95" customHeight="1" x14ac:dyDescent="0.2">
      <c r="C2779" s="84"/>
      <c r="D2779" s="84"/>
    </row>
    <row r="2780" spans="3:4" ht="12.95" customHeight="1" x14ac:dyDescent="0.2">
      <c r="C2780" s="84"/>
      <c r="D2780" s="84"/>
    </row>
    <row r="2781" spans="3:4" ht="12.95" customHeight="1" x14ac:dyDescent="0.2">
      <c r="C2781" s="84"/>
      <c r="D2781" s="84"/>
    </row>
    <row r="2782" spans="3:4" ht="12.95" customHeight="1" x14ac:dyDescent="0.2">
      <c r="C2782" s="84"/>
      <c r="D2782" s="84"/>
    </row>
    <row r="2783" spans="3:4" ht="12.95" customHeight="1" x14ac:dyDescent="0.2">
      <c r="C2783" s="84"/>
      <c r="D2783" s="84"/>
    </row>
    <row r="2784" spans="3:4" ht="12.95" customHeight="1" x14ac:dyDescent="0.2">
      <c r="C2784" s="84"/>
      <c r="D2784" s="84"/>
    </row>
    <row r="2785" spans="3:4" ht="12.95" customHeight="1" x14ac:dyDescent="0.2">
      <c r="C2785" s="84"/>
      <c r="D2785" s="84"/>
    </row>
    <row r="2786" spans="3:4" ht="12.95" customHeight="1" x14ac:dyDescent="0.2">
      <c r="C2786" s="84"/>
      <c r="D2786" s="84"/>
    </row>
    <row r="2787" spans="3:4" ht="12.95" customHeight="1" x14ac:dyDescent="0.2">
      <c r="C2787" s="84"/>
      <c r="D2787" s="84"/>
    </row>
    <row r="2788" spans="3:4" ht="12.95" customHeight="1" x14ac:dyDescent="0.2">
      <c r="C2788" s="84"/>
      <c r="D2788" s="84"/>
    </row>
    <row r="2789" spans="3:4" ht="12.95" customHeight="1" x14ac:dyDescent="0.2">
      <c r="C2789" s="84"/>
      <c r="D2789" s="84"/>
    </row>
    <row r="2790" spans="3:4" ht="12.95" customHeight="1" x14ac:dyDescent="0.2">
      <c r="C2790" s="84"/>
      <c r="D2790" s="84"/>
    </row>
    <row r="2791" spans="3:4" ht="12.95" customHeight="1" x14ac:dyDescent="0.2">
      <c r="C2791" s="84"/>
      <c r="D2791" s="84"/>
    </row>
    <row r="2792" spans="3:4" ht="12.95" customHeight="1" x14ac:dyDescent="0.2">
      <c r="C2792" s="84"/>
      <c r="D2792" s="84"/>
    </row>
    <row r="2793" spans="3:4" ht="12.95" customHeight="1" x14ac:dyDescent="0.2">
      <c r="C2793" s="84"/>
      <c r="D2793" s="84"/>
    </row>
    <row r="2794" spans="3:4" ht="12.95" customHeight="1" x14ac:dyDescent="0.2">
      <c r="C2794" s="84"/>
      <c r="D2794" s="84"/>
    </row>
    <row r="2795" spans="3:4" ht="12.95" customHeight="1" x14ac:dyDescent="0.2">
      <c r="C2795" s="84"/>
      <c r="D2795" s="84"/>
    </row>
    <row r="2796" spans="3:4" ht="12.95" customHeight="1" x14ac:dyDescent="0.2">
      <c r="C2796" s="84"/>
      <c r="D2796" s="84"/>
    </row>
    <row r="2797" spans="3:4" ht="12.95" customHeight="1" x14ac:dyDescent="0.2">
      <c r="C2797" s="84"/>
      <c r="D2797" s="84"/>
    </row>
    <row r="2798" spans="3:4" ht="12.95" customHeight="1" x14ac:dyDescent="0.2">
      <c r="C2798" s="84"/>
      <c r="D2798" s="84"/>
    </row>
    <row r="2799" spans="3:4" ht="12.95" customHeight="1" x14ac:dyDescent="0.2">
      <c r="C2799" s="84"/>
      <c r="D2799" s="84"/>
    </row>
    <row r="2800" spans="3:4" ht="12.95" customHeight="1" x14ac:dyDescent="0.2">
      <c r="C2800" s="84"/>
      <c r="D2800" s="84"/>
    </row>
    <row r="2801" spans="3:4" ht="12.95" customHeight="1" x14ac:dyDescent="0.2">
      <c r="C2801" s="84"/>
      <c r="D2801" s="84"/>
    </row>
    <row r="2802" spans="3:4" ht="12.95" customHeight="1" x14ac:dyDescent="0.2">
      <c r="C2802" s="84"/>
      <c r="D2802" s="84"/>
    </row>
    <row r="2803" spans="3:4" ht="12.95" customHeight="1" x14ac:dyDescent="0.2">
      <c r="C2803" s="84"/>
      <c r="D2803" s="84"/>
    </row>
    <row r="2804" spans="3:4" ht="12.95" customHeight="1" x14ac:dyDescent="0.2">
      <c r="C2804" s="84"/>
      <c r="D2804" s="84"/>
    </row>
    <row r="2805" spans="3:4" ht="12.95" customHeight="1" x14ac:dyDescent="0.2">
      <c r="C2805" s="84"/>
      <c r="D2805" s="84"/>
    </row>
    <row r="2806" spans="3:4" ht="12.95" customHeight="1" x14ac:dyDescent="0.2">
      <c r="C2806" s="84"/>
      <c r="D2806" s="84"/>
    </row>
    <row r="2807" spans="3:4" ht="12.95" customHeight="1" x14ac:dyDescent="0.2">
      <c r="C2807" s="84"/>
      <c r="D2807" s="84"/>
    </row>
    <row r="2808" spans="3:4" ht="12.95" customHeight="1" x14ac:dyDescent="0.2">
      <c r="C2808" s="84"/>
      <c r="D2808" s="84"/>
    </row>
    <row r="2809" spans="3:4" ht="12.95" customHeight="1" x14ac:dyDescent="0.2">
      <c r="C2809" s="84"/>
      <c r="D2809" s="84"/>
    </row>
    <row r="2810" spans="3:4" ht="12.95" customHeight="1" x14ac:dyDescent="0.2">
      <c r="C2810" s="84"/>
      <c r="D2810" s="84"/>
    </row>
    <row r="2811" spans="3:4" ht="12.95" customHeight="1" x14ac:dyDescent="0.2">
      <c r="C2811" s="84"/>
      <c r="D2811" s="84"/>
    </row>
    <row r="2812" spans="3:4" ht="12.95" customHeight="1" x14ac:dyDescent="0.2">
      <c r="C2812" s="84"/>
      <c r="D2812" s="84"/>
    </row>
    <row r="2813" spans="3:4" ht="12.95" customHeight="1" x14ac:dyDescent="0.2">
      <c r="C2813" s="84"/>
      <c r="D2813" s="84"/>
    </row>
    <row r="2814" spans="3:4" ht="12.95" customHeight="1" x14ac:dyDescent="0.2">
      <c r="C2814" s="84"/>
      <c r="D2814" s="84"/>
    </row>
    <row r="2815" spans="3:4" ht="12.95" customHeight="1" x14ac:dyDescent="0.2">
      <c r="C2815" s="84"/>
      <c r="D2815" s="84"/>
    </row>
    <row r="2816" spans="3:4" ht="12.95" customHeight="1" x14ac:dyDescent="0.2">
      <c r="C2816" s="84"/>
      <c r="D2816" s="84"/>
    </row>
    <row r="2817" spans="3:4" ht="12.95" customHeight="1" x14ac:dyDescent="0.2">
      <c r="C2817" s="84"/>
      <c r="D2817" s="84"/>
    </row>
    <row r="2818" spans="3:4" ht="12.95" customHeight="1" x14ac:dyDescent="0.2">
      <c r="C2818" s="84"/>
      <c r="D2818" s="84"/>
    </row>
    <row r="2819" spans="3:4" ht="12.95" customHeight="1" x14ac:dyDescent="0.2">
      <c r="C2819" s="84"/>
      <c r="D2819" s="84"/>
    </row>
    <row r="2820" spans="3:4" ht="12.95" customHeight="1" x14ac:dyDescent="0.2">
      <c r="C2820" s="84"/>
      <c r="D2820" s="84"/>
    </row>
    <row r="2821" spans="3:4" ht="12.95" customHeight="1" x14ac:dyDescent="0.2">
      <c r="C2821" s="84"/>
      <c r="D2821" s="84"/>
    </row>
    <row r="2822" spans="3:4" ht="12.95" customHeight="1" x14ac:dyDescent="0.2">
      <c r="C2822" s="84"/>
      <c r="D2822" s="84"/>
    </row>
    <row r="2823" spans="3:4" ht="12.95" customHeight="1" x14ac:dyDescent="0.2">
      <c r="C2823" s="84"/>
      <c r="D2823" s="84"/>
    </row>
    <row r="2824" spans="3:4" ht="12.95" customHeight="1" x14ac:dyDescent="0.2">
      <c r="C2824" s="84"/>
      <c r="D2824" s="84"/>
    </row>
    <row r="2825" spans="3:4" ht="12.95" customHeight="1" x14ac:dyDescent="0.2">
      <c r="C2825" s="84"/>
      <c r="D2825" s="84"/>
    </row>
    <row r="2826" spans="3:4" ht="12.95" customHeight="1" x14ac:dyDescent="0.2">
      <c r="C2826" s="84"/>
      <c r="D2826" s="84"/>
    </row>
    <row r="2827" spans="3:4" ht="12.95" customHeight="1" x14ac:dyDescent="0.2">
      <c r="C2827" s="84"/>
      <c r="D2827" s="84"/>
    </row>
    <row r="2828" spans="3:4" ht="12.95" customHeight="1" x14ac:dyDescent="0.2">
      <c r="C2828" s="84"/>
      <c r="D2828" s="84"/>
    </row>
    <row r="2829" spans="3:4" ht="12.95" customHeight="1" x14ac:dyDescent="0.2">
      <c r="C2829" s="84"/>
      <c r="D2829" s="84"/>
    </row>
    <row r="2830" spans="3:4" ht="12.95" customHeight="1" x14ac:dyDescent="0.2">
      <c r="C2830" s="84"/>
      <c r="D2830" s="84"/>
    </row>
    <row r="2831" spans="3:4" ht="12.95" customHeight="1" x14ac:dyDescent="0.2">
      <c r="C2831" s="84"/>
      <c r="D2831" s="84"/>
    </row>
    <row r="2832" spans="3:4" ht="12.95" customHeight="1" x14ac:dyDescent="0.2">
      <c r="C2832" s="84"/>
      <c r="D2832" s="84"/>
    </row>
    <row r="2833" spans="3:4" ht="12.95" customHeight="1" x14ac:dyDescent="0.2">
      <c r="C2833" s="84"/>
      <c r="D2833" s="84"/>
    </row>
    <row r="2834" spans="3:4" ht="12.95" customHeight="1" x14ac:dyDescent="0.2">
      <c r="C2834" s="84"/>
      <c r="D2834" s="84"/>
    </row>
    <row r="2835" spans="3:4" ht="12.95" customHeight="1" x14ac:dyDescent="0.2">
      <c r="C2835" s="84"/>
      <c r="D2835" s="84"/>
    </row>
    <row r="2836" spans="3:4" ht="12.95" customHeight="1" x14ac:dyDescent="0.2">
      <c r="C2836" s="84"/>
      <c r="D2836" s="84"/>
    </row>
    <row r="2837" spans="3:4" ht="12.95" customHeight="1" x14ac:dyDescent="0.2">
      <c r="C2837" s="84"/>
      <c r="D2837" s="84"/>
    </row>
    <row r="2838" spans="3:4" ht="12.95" customHeight="1" x14ac:dyDescent="0.2">
      <c r="C2838" s="84"/>
      <c r="D2838" s="84"/>
    </row>
    <row r="2839" spans="3:4" ht="12.95" customHeight="1" x14ac:dyDescent="0.2">
      <c r="C2839" s="84"/>
      <c r="D2839" s="84"/>
    </row>
    <row r="2840" spans="3:4" ht="12.95" customHeight="1" x14ac:dyDescent="0.2">
      <c r="C2840" s="84"/>
      <c r="D2840" s="84"/>
    </row>
    <row r="2841" spans="3:4" ht="12.95" customHeight="1" x14ac:dyDescent="0.2">
      <c r="C2841" s="84"/>
      <c r="D2841" s="84"/>
    </row>
    <row r="2842" spans="3:4" ht="12.95" customHeight="1" x14ac:dyDescent="0.2">
      <c r="C2842" s="84"/>
      <c r="D2842" s="84"/>
    </row>
    <row r="2843" spans="3:4" ht="12.95" customHeight="1" x14ac:dyDescent="0.2">
      <c r="C2843" s="84"/>
      <c r="D2843" s="84"/>
    </row>
    <row r="2844" spans="3:4" ht="12.95" customHeight="1" x14ac:dyDescent="0.2">
      <c r="C2844" s="84"/>
      <c r="D2844" s="84"/>
    </row>
    <row r="2845" spans="3:4" ht="12.95" customHeight="1" x14ac:dyDescent="0.2">
      <c r="C2845" s="84"/>
      <c r="D2845" s="84"/>
    </row>
    <row r="2846" spans="3:4" ht="12.95" customHeight="1" x14ac:dyDescent="0.2">
      <c r="C2846" s="84"/>
      <c r="D2846" s="84"/>
    </row>
    <row r="2847" spans="3:4" ht="12.95" customHeight="1" x14ac:dyDescent="0.2">
      <c r="C2847" s="84"/>
      <c r="D2847" s="84"/>
    </row>
    <row r="2848" spans="3:4" ht="12.95" customHeight="1" x14ac:dyDescent="0.2">
      <c r="C2848" s="84"/>
      <c r="D2848" s="84"/>
    </row>
    <row r="2849" spans="3:4" ht="12.95" customHeight="1" x14ac:dyDescent="0.2">
      <c r="C2849" s="84"/>
      <c r="D2849" s="84"/>
    </row>
    <row r="2850" spans="3:4" ht="12.95" customHeight="1" x14ac:dyDescent="0.2">
      <c r="C2850" s="84"/>
      <c r="D2850" s="84"/>
    </row>
    <row r="2851" spans="3:4" ht="12.95" customHeight="1" x14ac:dyDescent="0.2">
      <c r="C2851" s="84"/>
      <c r="D2851" s="84"/>
    </row>
    <row r="2852" spans="3:4" ht="12.95" customHeight="1" x14ac:dyDescent="0.2">
      <c r="C2852" s="84"/>
      <c r="D2852" s="84"/>
    </row>
    <row r="2853" spans="3:4" ht="12.95" customHeight="1" x14ac:dyDescent="0.2">
      <c r="C2853" s="84"/>
      <c r="D2853" s="84"/>
    </row>
    <row r="2854" spans="3:4" ht="12.95" customHeight="1" x14ac:dyDescent="0.2">
      <c r="C2854" s="84"/>
      <c r="D2854" s="84"/>
    </row>
    <row r="2855" spans="3:4" ht="12.95" customHeight="1" x14ac:dyDescent="0.2">
      <c r="C2855" s="84"/>
      <c r="D2855" s="84"/>
    </row>
    <row r="2856" spans="3:4" ht="12.95" customHeight="1" x14ac:dyDescent="0.2">
      <c r="C2856" s="84"/>
      <c r="D2856" s="84"/>
    </row>
    <row r="2857" spans="3:4" ht="12.95" customHeight="1" x14ac:dyDescent="0.2">
      <c r="C2857" s="84"/>
      <c r="D2857" s="84"/>
    </row>
    <row r="2858" spans="3:4" ht="12.95" customHeight="1" x14ac:dyDescent="0.2">
      <c r="C2858" s="84"/>
      <c r="D2858" s="84"/>
    </row>
    <row r="2859" spans="3:4" ht="12.95" customHeight="1" x14ac:dyDescent="0.2">
      <c r="C2859" s="84"/>
      <c r="D2859" s="84"/>
    </row>
    <row r="2860" spans="3:4" ht="12.95" customHeight="1" x14ac:dyDescent="0.2">
      <c r="C2860" s="84"/>
      <c r="D2860" s="84"/>
    </row>
    <row r="2861" spans="3:4" ht="12.95" customHeight="1" x14ac:dyDescent="0.2">
      <c r="C2861" s="84"/>
      <c r="D2861" s="84"/>
    </row>
    <row r="2862" spans="3:4" ht="12.95" customHeight="1" x14ac:dyDescent="0.2">
      <c r="C2862" s="84"/>
      <c r="D2862" s="84"/>
    </row>
    <row r="2863" spans="3:4" ht="12.95" customHeight="1" x14ac:dyDescent="0.2">
      <c r="C2863" s="84"/>
      <c r="D2863" s="84"/>
    </row>
    <row r="2864" spans="3:4" ht="12.95" customHeight="1" x14ac:dyDescent="0.2">
      <c r="C2864" s="84"/>
      <c r="D2864" s="84"/>
    </row>
    <row r="2865" spans="3:4" ht="12.95" customHeight="1" x14ac:dyDescent="0.2">
      <c r="C2865" s="84"/>
      <c r="D2865" s="84"/>
    </row>
    <row r="2866" spans="3:4" ht="12.95" customHeight="1" x14ac:dyDescent="0.2">
      <c r="C2866" s="84"/>
      <c r="D2866" s="84"/>
    </row>
    <row r="2867" spans="3:4" ht="12.95" customHeight="1" x14ac:dyDescent="0.2">
      <c r="C2867" s="84"/>
      <c r="D2867" s="84"/>
    </row>
    <row r="2868" spans="3:4" ht="12.95" customHeight="1" x14ac:dyDescent="0.2">
      <c r="C2868" s="84"/>
      <c r="D2868" s="84"/>
    </row>
    <row r="2869" spans="3:4" ht="12.95" customHeight="1" x14ac:dyDescent="0.2">
      <c r="C2869" s="84"/>
      <c r="D2869" s="84"/>
    </row>
    <row r="2870" spans="3:4" ht="12.95" customHeight="1" x14ac:dyDescent="0.2">
      <c r="C2870" s="84"/>
      <c r="D2870" s="84"/>
    </row>
    <row r="2871" spans="3:4" ht="12.95" customHeight="1" x14ac:dyDescent="0.2">
      <c r="C2871" s="84"/>
      <c r="D2871" s="84"/>
    </row>
    <row r="2872" spans="3:4" ht="12.95" customHeight="1" x14ac:dyDescent="0.2">
      <c r="C2872" s="84"/>
      <c r="D2872" s="84"/>
    </row>
    <row r="2873" spans="3:4" ht="12.95" customHeight="1" x14ac:dyDescent="0.2">
      <c r="C2873" s="84"/>
      <c r="D2873" s="84"/>
    </row>
    <row r="2874" spans="3:4" ht="12.95" customHeight="1" x14ac:dyDescent="0.2">
      <c r="C2874" s="84"/>
      <c r="D2874" s="84"/>
    </row>
    <row r="2875" spans="3:4" ht="12.95" customHeight="1" x14ac:dyDescent="0.2">
      <c r="C2875" s="84"/>
      <c r="D2875" s="84"/>
    </row>
    <row r="2876" spans="3:4" ht="12.95" customHeight="1" x14ac:dyDescent="0.2">
      <c r="C2876" s="84"/>
      <c r="D2876" s="84"/>
    </row>
    <row r="2877" spans="3:4" ht="12.95" customHeight="1" x14ac:dyDescent="0.2">
      <c r="C2877" s="84"/>
      <c r="D2877" s="84"/>
    </row>
    <row r="2878" spans="3:4" ht="12.95" customHeight="1" x14ac:dyDescent="0.2">
      <c r="C2878" s="84"/>
      <c r="D2878" s="84"/>
    </row>
    <row r="2879" spans="3:4" ht="12.95" customHeight="1" x14ac:dyDescent="0.2">
      <c r="C2879" s="84"/>
      <c r="D2879" s="84"/>
    </row>
    <row r="2880" spans="3:4" ht="12.95" customHeight="1" x14ac:dyDescent="0.2">
      <c r="C2880" s="84"/>
      <c r="D2880" s="84"/>
    </row>
    <row r="2881" spans="3:4" ht="12.95" customHeight="1" x14ac:dyDescent="0.2">
      <c r="C2881" s="84"/>
      <c r="D2881" s="84"/>
    </row>
    <row r="2882" spans="3:4" ht="12.95" customHeight="1" x14ac:dyDescent="0.2">
      <c r="C2882" s="84"/>
      <c r="D2882" s="84"/>
    </row>
    <row r="2883" spans="3:4" ht="12.95" customHeight="1" x14ac:dyDescent="0.2">
      <c r="C2883" s="84"/>
      <c r="D2883" s="84"/>
    </row>
    <row r="2884" spans="3:4" ht="12.95" customHeight="1" x14ac:dyDescent="0.2">
      <c r="C2884" s="84"/>
      <c r="D2884" s="84"/>
    </row>
    <row r="2885" spans="3:4" ht="12.95" customHeight="1" x14ac:dyDescent="0.2">
      <c r="C2885" s="84"/>
      <c r="D2885" s="84"/>
    </row>
    <row r="2886" spans="3:4" ht="12.95" customHeight="1" x14ac:dyDescent="0.2">
      <c r="C2886" s="84"/>
      <c r="D2886" s="84"/>
    </row>
    <row r="2887" spans="3:4" ht="12.95" customHeight="1" x14ac:dyDescent="0.2">
      <c r="C2887" s="84"/>
      <c r="D2887" s="84"/>
    </row>
    <row r="2888" spans="3:4" ht="12.95" customHeight="1" x14ac:dyDescent="0.2">
      <c r="C2888" s="84"/>
      <c r="D2888" s="84"/>
    </row>
    <row r="2889" spans="3:4" ht="12.95" customHeight="1" x14ac:dyDescent="0.2">
      <c r="C2889" s="84"/>
      <c r="D2889" s="84"/>
    </row>
    <row r="2890" spans="3:4" ht="12.95" customHeight="1" x14ac:dyDescent="0.2">
      <c r="C2890" s="84"/>
      <c r="D2890" s="84"/>
    </row>
    <row r="2891" spans="3:4" ht="12.95" customHeight="1" x14ac:dyDescent="0.2">
      <c r="C2891" s="84"/>
      <c r="D2891" s="84"/>
    </row>
    <row r="2892" spans="3:4" ht="12.95" customHeight="1" x14ac:dyDescent="0.2">
      <c r="C2892" s="84"/>
      <c r="D2892" s="84"/>
    </row>
    <row r="2893" spans="3:4" ht="12.95" customHeight="1" x14ac:dyDescent="0.2">
      <c r="C2893" s="84"/>
      <c r="D2893" s="84"/>
    </row>
    <row r="2894" spans="3:4" ht="12.95" customHeight="1" x14ac:dyDescent="0.2">
      <c r="C2894" s="84"/>
      <c r="D2894" s="84"/>
    </row>
    <row r="2895" spans="3:4" ht="12.95" customHeight="1" x14ac:dyDescent="0.2">
      <c r="C2895" s="84"/>
      <c r="D2895" s="84"/>
    </row>
    <row r="2896" spans="3:4" ht="12.95" customHeight="1" x14ac:dyDescent="0.2">
      <c r="C2896" s="84"/>
      <c r="D2896" s="84"/>
    </row>
    <row r="2897" spans="3:4" ht="12.95" customHeight="1" x14ac:dyDescent="0.2">
      <c r="C2897" s="84"/>
      <c r="D2897" s="84"/>
    </row>
    <row r="2898" spans="3:4" ht="12.95" customHeight="1" x14ac:dyDescent="0.2">
      <c r="C2898" s="84"/>
      <c r="D2898" s="84"/>
    </row>
    <row r="2899" spans="3:4" ht="12.95" customHeight="1" x14ac:dyDescent="0.2">
      <c r="C2899" s="84"/>
      <c r="D2899" s="84"/>
    </row>
    <row r="2900" spans="3:4" ht="12.95" customHeight="1" x14ac:dyDescent="0.2">
      <c r="C2900" s="84"/>
      <c r="D2900" s="84"/>
    </row>
    <row r="2901" spans="3:4" ht="12.95" customHeight="1" x14ac:dyDescent="0.2">
      <c r="C2901" s="84"/>
      <c r="D2901" s="84"/>
    </row>
    <row r="2902" spans="3:4" ht="12.95" customHeight="1" x14ac:dyDescent="0.2">
      <c r="C2902" s="84"/>
      <c r="D2902" s="84"/>
    </row>
    <row r="2903" spans="3:4" ht="12.95" customHeight="1" x14ac:dyDescent="0.2">
      <c r="C2903" s="84"/>
      <c r="D2903" s="84"/>
    </row>
    <row r="2904" spans="3:4" ht="12.95" customHeight="1" x14ac:dyDescent="0.2">
      <c r="C2904" s="84"/>
      <c r="D2904" s="84"/>
    </row>
    <row r="2905" spans="3:4" ht="12.95" customHeight="1" x14ac:dyDescent="0.2">
      <c r="C2905" s="84"/>
      <c r="D2905" s="84"/>
    </row>
    <row r="2906" spans="3:4" ht="12.95" customHeight="1" x14ac:dyDescent="0.2">
      <c r="C2906" s="84"/>
      <c r="D2906" s="84"/>
    </row>
    <row r="2907" spans="3:4" ht="12.95" customHeight="1" x14ac:dyDescent="0.2">
      <c r="C2907" s="84"/>
      <c r="D2907" s="84"/>
    </row>
    <row r="2908" spans="3:4" ht="12.95" customHeight="1" x14ac:dyDescent="0.2">
      <c r="C2908" s="84"/>
      <c r="D2908" s="84"/>
    </row>
    <row r="2909" spans="3:4" ht="12.95" customHeight="1" x14ac:dyDescent="0.2">
      <c r="C2909" s="84"/>
      <c r="D2909" s="84"/>
    </row>
    <row r="2910" spans="3:4" ht="12.95" customHeight="1" x14ac:dyDescent="0.2">
      <c r="C2910" s="84"/>
      <c r="D2910" s="84"/>
    </row>
    <row r="2911" spans="3:4" ht="12.95" customHeight="1" x14ac:dyDescent="0.2">
      <c r="C2911" s="84"/>
      <c r="D2911" s="84"/>
    </row>
    <row r="2912" spans="3:4" ht="12.95" customHeight="1" x14ac:dyDescent="0.2">
      <c r="C2912" s="84"/>
      <c r="D2912" s="84"/>
    </row>
    <row r="2913" spans="3:4" ht="12.95" customHeight="1" x14ac:dyDescent="0.2">
      <c r="C2913" s="84"/>
      <c r="D2913" s="84"/>
    </row>
    <row r="2914" spans="3:4" ht="12.95" customHeight="1" x14ac:dyDescent="0.2">
      <c r="C2914" s="84"/>
      <c r="D2914" s="84"/>
    </row>
    <row r="2915" spans="3:4" ht="12.95" customHeight="1" x14ac:dyDescent="0.2">
      <c r="C2915" s="84"/>
      <c r="D2915" s="84"/>
    </row>
    <row r="2916" spans="3:4" ht="12.95" customHeight="1" x14ac:dyDescent="0.2">
      <c r="C2916" s="84"/>
      <c r="D2916" s="84"/>
    </row>
    <row r="2917" spans="3:4" ht="12.95" customHeight="1" x14ac:dyDescent="0.2">
      <c r="C2917" s="84"/>
      <c r="D2917" s="84"/>
    </row>
    <row r="2918" spans="3:4" ht="12.95" customHeight="1" x14ac:dyDescent="0.2">
      <c r="C2918" s="84"/>
      <c r="D2918" s="84"/>
    </row>
    <row r="2919" spans="3:4" ht="12.95" customHeight="1" x14ac:dyDescent="0.2">
      <c r="C2919" s="84"/>
      <c r="D2919" s="84"/>
    </row>
    <row r="2920" spans="3:4" ht="12.95" customHeight="1" x14ac:dyDescent="0.2">
      <c r="C2920" s="84"/>
      <c r="D2920" s="84"/>
    </row>
    <row r="2921" spans="3:4" ht="12.95" customHeight="1" x14ac:dyDescent="0.2">
      <c r="C2921" s="84"/>
      <c r="D2921" s="84"/>
    </row>
    <row r="2922" spans="3:4" ht="12.95" customHeight="1" x14ac:dyDescent="0.2">
      <c r="C2922" s="84"/>
      <c r="D2922" s="84"/>
    </row>
    <row r="2923" spans="3:4" ht="12.95" customHeight="1" x14ac:dyDescent="0.2">
      <c r="C2923" s="84"/>
      <c r="D2923" s="84"/>
    </row>
    <row r="2924" spans="3:4" ht="12.95" customHeight="1" x14ac:dyDescent="0.2">
      <c r="C2924" s="84"/>
      <c r="D2924" s="84"/>
    </row>
    <row r="2925" spans="3:4" ht="12.95" customHeight="1" x14ac:dyDescent="0.2">
      <c r="C2925" s="84"/>
      <c r="D2925" s="84"/>
    </row>
    <row r="2926" spans="3:4" ht="12.95" customHeight="1" x14ac:dyDescent="0.2">
      <c r="C2926" s="84"/>
      <c r="D2926" s="84"/>
    </row>
    <row r="2927" spans="3:4" ht="12.95" customHeight="1" x14ac:dyDescent="0.2">
      <c r="C2927" s="84"/>
      <c r="D2927" s="84"/>
    </row>
    <row r="2928" spans="3:4" ht="12.95" customHeight="1" x14ac:dyDescent="0.2">
      <c r="C2928" s="84"/>
      <c r="D2928" s="84"/>
    </row>
    <row r="2929" spans="3:4" ht="12.95" customHeight="1" x14ac:dyDescent="0.2">
      <c r="C2929" s="84"/>
      <c r="D2929" s="84"/>
    </row>
    <row r="2930" spans="3:4" ht="12.95" customHeight="1" x14ac:dyDescent="0.2">
      <c r="C2930" s="84"/>
      <c r="D2930" s="84"/>
    </row>
    <row r="2931" spans="3:4" ht="12.95" customHeight="1" x14ac:dyDescent="0.2">
      <c r="C2931" s="84"/>
      <c r="D2931" s="84"/>
    </row>
    <row r="2932" spans="3:4" ht="12.95" customHeight="1" x14ac:dyDescent="0.2">
      <c r="C2932" s="84"/>
      <c r="D2932" s="84"/>
    </row>
    <row r="2933" spans="3:4" ht="12.95" customHeight="1" x14ac:dyDescent="0.2">
      <c r="C2933" s="84"/>
      <c r="D2933" s="84"/>
    </row>
    <row r="2934" spans="3:4" ht="12.95" customHeight="1" x14ac:dyDescent="0.2">
      <c r="C2934" s="84"/>
      <c r="D2934" s="84"/>
    </row>
    <row r="2935" spans="3:4" ht="12.95" customHeight="1" x14ac:dyDescent="0.2">
      <c r="C2935" s="84"/>
      <c r="D2935" s="84"/>
    </row>
    <row r="2936" spans="3:4" ht="12.95" customHeight="1" x14ac:dyDescent="0.2">
      <c r="C2936" s="84"/>
      <c r="D2936" s="84"/>
    </row>
    <row r="2937" spans="3:4" ht="12.95" customHeight="1" x14ac:dyDescent="0.2">
      <c r="C2937" s="84"/>
      <c r="D2937" s="84"/>
    </row>
    <row r="2938" spans="3:4" ht="12.95" customHeight="1" x14ac:dyDescent="0.2">
      <c r="C2938" s="84"/>
      <c r="D2938" s="84"/>
    </row>
    <row r="2939" spans="3:4" ht="12.95" customHeight="1" x14ac:dyDescent="0.2">
      <c r="C2939" s="84"/>
      <c r="D2939" s="84"/>
    </row>
    <row r="2940" spans="3:4" ht="12.95" customHeight="1" x14ac:dyDescent="0.2">
      <c r="C2940" s="84"/>
      <c r="D2940" s="84"/>
    </row>
    <row r="2941" spans="3:4" ht="12.95" customHeight="1" x14ac:dyDescent="0.2">
      <c r="C2941" s="84"/>
      <c r="D2941" s="84"/>
    </row>
    <row r="2942" spans="3:4" ht="12.95" customHeight="1" x14ac:dyDescent="0.2">
      <c r="C2942" s="84"/>
      <c r="D2942" s="84"/>
    </row>
    <row r="2943" spans="3:4" ht="12.95" customHeight="1" x14ac:dyDescent="0.2">
      <c r="C2943" s="84"/>
      <c r="D2943" s="84"/>
    </row>
    <row r="2944" spans="3:4" ht="12.95" customHeight="1" x14ac:dyDescent="0.2">
      <c r="C2944" s="84"/>
      <c r="D2944" s="84"/>
    </row>
    <row r="2945" spans="3:4" ht="12.95" customHeight="1" x14ac:dyDescent="0.2">
      <c r="C2945" s="84"/>
      <c r="D2945" s="84"/>
    </row>
    <row r="2946" spans="3:4" ht="12.95" customHeight="1" x14ac:dyDescent="0.2">
      <c r="C2946" s="84"/>
      <c r="D2946" s="84"/>
    </row>
    <row r="2947" spans="3:4" ht="12.95" customHeight="1" x14ac:dyDescent="0.2">
      <c r="C2947" s="84"/>
      <c r="D2947" s="84"/>
    </row>
    <row r="2948" spans="3:4" ht="12.95" customHeight="1" x14ac:dyDescent="0.2">
      <c r="C2948" s="84"/>
      <c r="D2948" s="84"/>
    </row>
    <row r="2949" spans="3:4" ht="12.95" customHeight="1" x14ac:dyDescent="0.2">
      <c r="C2949" s="84"/>
      <c r="D2949" s="84"/>
    </row>
    <row r="2950" spans="3:4" ht="12.95" customHeight="1" x14ac:dyDescent="0.2">
      <c r="C2950" s="84"/>
      <c r="D2950" s="84"/>
    </row>
    <row r="2951" spans="3:4" ht="12.95" customHeight="1" x14ac:dyDescent="0.2">
      <c r="C2951" s="84"/>
      <c r="D2951" s="84"/>
    </row>
    <row r="2952" spans="3:4" ht="12.95" customHeight="1" x14ac:dyDescent="0.2">
      <c r="C2952" s="84"/>
      <c r="D2952" s="84"/>
    </row>
    <row r="2953" spans="3:4" ht="12.95" customHeight="1" x14ac:dyDescent="0.2">
      <c r="C2953" s="84"/>
      <c r="D2953" s="84"/>
    </row>
    <row r="2954" spans="3:4" ht="12.95" customHeight="1" x14ac:dyDescent="0.2">
      <c r="C2954" s="84"/>
      <c r="D2954" s="84"/>
    </row>
    <row r="2955" spans="3:4" ht="12.95" customHeight="1" x14ac:dyDescent="0.2">
      <c r="C2955" s="84"/>
      <c r="D2955" s="84"/>
    </row>
    <row r="2956" spans="3:4" ht="12.95" customHeight="1" x14ac:dyDescent="0.2">
      <c r="C2956" s="84"/>
      <c r="D2956" s="84"/>
    </row>
    <row r="2957" spans="3:4" ht="12.95" customHeight="1" x14ac:dyDescent="0.2">
      <c r="C2957" s="84"/>
      <c r="D2957" s="84"/>
    </row>
    <row r="2958" spans="3:4" ht="12.95" customHeight="1" x14ac:dyDescent="0.2">
      <c r="C2958" s="84"/>
      <c r="D2958" s="84"/>
    </row>
    <row r="2959" spans="3:4" ht="12.95" customHeight="1" x14ac:dyDescent="0.2">
      <c r="C2959" s="84"/>
      <c r="D2959" s="84"/>
    </row>
    <row r="2960" spans="3:4" ht="12.95" customHeight="1" x14ac:dyDescent="0.2">
      <c r="C2960" s="84"/>
      <c r="D2960" s="84"/>
    </row>
    <row r="2961" spans="3:4" ht="12.95" customHeight="1" x14ac:dyDescent="0.2">
      <c r="C2961" s="84"/>
      <c r="D2961" s="84"/>
    </row>
    <row r="2962" spans="3:4" ht="12.95" customHeight="1" x14ac:dyDescent="0.2">
      <c r="C2962" s="84"/>
      <c r="D2962" s="84"/>
    </row>
    <row r="2963" spans="3:4" ht="12.95" customHeight="1" x14ac:dyDescent="0.2">
      <c r="C2963" s="84"/>
      <c r="D2963" s="84"/>
    </row>
    <row r="2964" spans="3:4" ht="12.95" customHeight="1" x14ac:dyDescent="0.2">
      <c r="C2964" s="84"/>
      <c r="D2964" s="84"/>
    </row>
    <row r="2965" spans="3:4" ht="12.95" customHeight="1" x14ac:dyDescent="0.2">
      <c r="C2965" s="84"/>
      <c r="D2965" s="84"/>
    </row>
    <row r="2966" spans="3:4" ht="12.95" customHeight="1" x14ac:dyDescent="0.2">
      <c r="C2966" s="84"/>
      <c r="D2966" s="84"/>
    </row>
    <row r="2967" spans="3:4" ht="12.95" customHeight="1" x14ac:dyDescent="0.2">
      <c r="C2967" s="84"/>
      <c r="D2967" s="84"/>
    </row>
    <row r="2968" spans="3:4" ht="12.95" customHeight="1" x14ac:dyDescent="0.2">
      <c r="C2968" s="84"/>
      <c r="D2968" s="84"/>
    </row>
    <row r="2969" spans="3:4" ht="12.95" customHeight="1" x14ac:dyDescent="0.2">
      <c r="C2969" s="84"/>
      <c r="D2969" s="84"/>
    </row>
    <row r="2970" spans="3:4" ht="12.95" customHeight="1" x14ac:dyDescent="0.2">
      <c r="C2970" s="84"/>
      <c r="D2970" s="84"/>
    </row>
    <row r="2971" spans="3:4" ht="12.95" customHeight="1" x14ac:dyDescent="0.2">
      <c r="C2971" s="84"/>
      <c r="D2971" s="84"/>
    </row>
    <row r="2972" spans="3:4" ht="12.95" customHeight="1" x14ac:dyDescent="0.2">
      <c r="C2972" s="84"/>
      <c r="D2972" s="84"/>
    </row>
    <row r="2973" spans="3:4" ht="12.95" customHeight="1" x14ac:dyDescent="0.2">
      <c r="C2973" s="84"/>
      <c r="D2973" s="84"/>
    </row>
    <row r="2974" spans="3:4" ht="12.95" customHeight="1" x14ac:dyDescent="0.2">
      <c r="C2974" s="84"/>
      <c r="D2974" s="84"/>
    </row>
    <row r="2975" spans="3:4" ht="12.95" customHeight="1" x14ac:dyDescent="0.2">
      <c r="C2975" s="84"/>
      <c r="D2975" s="84"/>
    </row>
    <row r="2976" spans="3:4" ht="12.95" customHeight="1" x14ac:dyDescent="0.2">
      <c r="C2976" s="84"/>
      <c r="D2976" s="84"/>
    </row>
    <row r="2977" spans="3:4" ht="12.95" customHeight="1" x14ac:dyDescent="0.2">
      <c r="C2977" s="84"/>
      <c r="D2977" s="84"/>
    </row>
    <row r="2978" spans="3:4" ht="12.95" customHeight="1" x14ac:dyDescent="0.2">
      <c r="C2978" s="84"/>
      <c r="D2978" s="84"/>
    </row>
    <row r="2979" spans="3:4" ht="12.95" customHeight="1" x14ac:dyDescent="0.2">
      <c r="C2979" s="84"/>
      <c r="D2979" s="84"/>
    </row>
    <row r="2980" spans="3:4" ht="12.95" customHeight="1" x14ac:dyDescent="0.2">
      <c r="C2980" s="84"/>
      <c r="D2980" s="84"/>
    </row>
    <row r="2981" spans="3:4" ht="12.95" customHeight="1" x14ac:dyDescent="0.2">
      <c r="C2981" s="84"/>
      <c r="D2981" s="84"/>
    </row>
    <row r="2982" spans="3:4" ht="12.95" customHeight="1" x14ac:dyDescent="0.2">
      <c r="C2982" s="84"/>
      <c r="D2982" s="84"/>
    </row>
    <row r="2983" spans="3:4" ht="12.95" customHeight="1" x14ac:dyDescent="0.2">
      <c r="C2983" s="84"/>
      <c r="D2983" s="84"/>
    </row>
    <row r="2984" spans="3:4" ht="12.95" customHeight="1" x14ac:dyDescent="0.2">
      <c r="C2984" s="84"/>
      <c r="D2984" s="84"/>
    </row>
    <row r="2985" spans="3:4" ht="12.95" customHeight="1" x14ac:dyDescent="0.2">
      <c r="C2985" s="84"/>
      <c r="D2985" s="84"/>
    </row>
    <row r="2986" spans="3:4" ht="12.95" customHeight="1" x14ac:dyDescent="0.2">
      <c r="C2986" s="84"/>
      <c r="D2986" s="84"/>
    </row>
    <row r="2987" spans="3:4" ht="12.95" customHeight="1" x14ac:dyDescent="0.2">
      <c r="C2987" s="84"/>
      <c r="D2987" s="84"/>
    </row>
    <row r="2988" spans="3:4" ht="12.95" customHeight="1" x14ac:dyDescent="0.2">
      <c r="C2988" s="84"/>
      <c r="D2988" s="84"/>
    </row>
    <row r="2989" spans="3:4" ht="12.95" customHeight="1" x14ac:dyDescent="0.2">
      <c r="C2989" s="84"/>
      <c r="D2989" s="84"/>
    </row>
    <row r="2990" spans="3:4" ht="12.95" customHeight="1" x14ac:dyDescent="0.2">
      <c r="C2990" s="84"/>
      <c r="D2990" s="84"/>
    </row>
    <row r="2991" spans="3:4" ht="12.95" customHeight="1" x14ac:dyDescent="0.2">
      <c r="C2991" s="84"/>
      <c r="D2991" s="84"/>
    </row>
    <row r="2992" spans="3:4" ht="12.95" customHeight="1" x14ac:dyDescent="0.2">
      <c r="C2992" s="84"/>
      <c r="D2992" s="84"/>
    </row>
    <row r="2993" spans="3:4" ht="12.95" customHeight="1" x14ac:dyDescent="0.2">
      <c r="C2993" s="84"/>
      <c r="D2993" s="84"/>
    </row>
    <row r="2994" spans="3:4" ht="12.95" customHeight="1" x14ac:dyDescent="0.2">
      <c r="C2994" s="84"/>
      <c r="D2994" s="84"/>
    </row>
    <row r="2995" spans="3:4" ht="12.95" customHeight="1" x14ac:dyDescent="0.2">
      <c r="C2995" s="84"/>
      <c r="D2995" s="84"/>
    </row>
    <row r="2996" spans="3:4" ht="12.95" customHeight="1" x14ac:dyDescent="0.2">
      <c r="C2996" s="84"/>
      <c r="D2996" s="84"/>
    </row>
    <row r="2997" spans="3:4" ht="12.95" customHeight="1" x14ac:dyDescent="0.2">
      <c r="C2997" s="84"/>
      <c r="D2997" s="84"/>
    </row>
    <row r="2998" spans="3:4" ht="12.95" customHeight="1" x14ac:dyDescent="0.2">
      <c r="C2998" s="84"/>
      <c r="D2998" s="84"/>
    </row>
    <row r="2999" spans="3:4" ht="12.95" customHeight="1" x14ac:dyDescent="0.2">
      <c r="C2999" s="84"/>
      <c r="D2999" s="84"/>
    </row>
    <row r="3000" spans="3:4" ht="12.95" customHeight="1" x14ac:dyDescent="0.2">
      <c r="C3000" s="84"/>
      <c r="D3000" s="84"/>
    </row>
    <row r="3001" spans="3:4" ht="12.95" customHeight="1" x14ac:dyDescent="0.2">
      <c r="C3001" s="84"/>
      <c r="D3001" s="84"/>
    </row>
    <row r="3002" spans="3:4" ht="12.95" customHeight="1" x14ac:dyDescent="0.2">
      <c r="C3002" s="84"/>
      <c r="D3002" s="84"/>
    </row>
    <row r="3003" spans="3:4" ht="12.95" customHeight="1" x14ac:dyDescent="0.2">
      <c r="C3003" s="84"/>
      <c r="D3003" s="84"/>
    </row>
    <row r="3004" spans="3:4" ht="12.95" customHeight="1" x14ac:dyDescent="0.2">
      <c r="C3004" s="84"/>
      <c r="D3004" s="84"/>
    </row>
    <row r="3005" spans="3:4" ht="12.95" customHeight="1" x14ac:dyDescent="0.2">
      <c r="C3005" s="84"/>
      <c r="D3005" s="84"/>
    </row>
    <row r="3006" spans="3:4" ht="12.95" customHeight="1" x14ac:dyDescent="0.2">
      <c r="C3006" s="84"/>
      <c r="D3006" s="84"/>
    </row>
    <row r="3007" spans="3:4" ht="12.95" customHeight="1" x14ac:dyDescent="0.2">
      <c r="C3007" s="84"/>
      <c r="D3007" s="84"/>
    </row>
    <row r="3008" spans="3:4" ht="12.95" customHeight="1" x14ac:dyDescent="0.2">
      <c r="C3008" s="84"/>
      <c r="D3008" s="84"/>
    </row>
    <row r="3009" spans="3:4" ht="12.95" customHeight="1" x14ac:dyDescent="0.2">
      <c r="C3009" s="84"/>
      <c r="D3009" s="84"/>
    </row>
    <row r="3010" spans="3:4" ht="12.95" customHeight="1" x14ac:dyDescent="0.2">
      <c r="C3010" s="84"/>
      <c r="D3010" s="84"/>
    </row>
    <row r="3011" spans="3:4" ht="12.95" customHeight="1" x14ac:dyDescent="0.2">
      <c r="C3011" s="84"/>
      <c r="D3011" s="84"/>
    </row>
    <row r="3012" spans="3:4" ht="12.95" customHeight="1" x14ac:dyDescent="0.2">
      <c r="C3012" s="84"/>
      <c r="D3012" s="84"/>
    </row>
    <row r="3013" spans="3:4" ht="12.95" customHeight="1" x14ac:dyDescent="0.2">
      <c r="C3013" s="84"/>
      <c r="D3013" s="84"/>
    </row>
    <row r="3014" spans="3:4" ht="12.95" customHeight="1" x14ac:dyDescent="0.2">
      <c r="C3014" s="84"/>
      <c r="D3014" s="84"/>
    </row>
    <row r="3015" spans="3:4" ht="12.95" customHeight="1" x14ac:dyDescent="0.2">
      <c r="C3015" s="84"/>
      <c r="D3015" s="84"/>
    </row>
    <row r="3016" spans="3:4" ht="12.95" customHeight="1" x14ac:dyDescent="0.2">
      <c r="C3016" s="84"/>
      <c r="D3016" s="84"/>
    </row>
    <row r="3017" spans="3:4" ht="12.95" customHeight="1" x14ac:dyDescent="0.2">
      <c r="C3017" s="84"/>
      <c r="D3017" s="84"/>
    </row>
    <row r="3018" spans="3:4" ht="12.95" customHeight="1" x14ac:dyDescent="0.2">
      <c r="C3018" s="84"/>
      <c r="D3018" s="84"/>
    </row>
    <row r="3019" spans="3:4" ht="12.95" customHeight="1" x14ac:dyDescent="0.2">
      <c r="C3019" s="84"/>
      <c r="D3019" s="84"/>
    </row>
    <row r="3020" spans="3:4" ht="12.95" customHeight="1" x14ac:dyDescent="0.2">
      <c r="C3020" s="84"/>
      <c r="D3020" s="84"/>
    </row>
    <row r="3021" spans="3:4" ht="12.95" customHeight="1" x14ac:dyDescent="0.2">
      <c r="C3021" s="84"/>
      <c r="D3021" s="84"/>
    </row>
    <row r="3022" spans="3:4" ht="12.95" customHeight="1" x14ac:dyDescent="0.2">
      <c r="C3022" s="84"/>
      <c r="D3022" s="84"/>
    </row>
    <row r="3023" spans="3:4" ht="12.95" customHeight="1" x14ac:dyDescent="0.2">
      <c r="C3023" s="84"/>
      <c r="D3023" s="84"/>
    </row>
    <row r="3024" spans="3:4" ht="12.95" customHeight="1" x14ac:dyDescent="0.2">
      <c r="C3024" s="84"/>
      <c r="D3024" s="84"/>
    </row>
    <row r="3025" spans="3:4" ht="12.95" customHeight="1" x14ac:dyDescent="0.2">
      <c r="C3025" s="84"/>
      <c r="D3025" s="84"/>
    </row>
    <row r="3026" spans="3:4" ht="12.95" customHeight="1" x14ac:dyDescent="0.2">
      <c r="C3026" s="84"/>
      <c r="D3026" s="84"/>
    </row>
    <row r="3027" spans="3:4" ht="12.95" customHeight="1" x14ac:dyDescent="0.2">
      <c r="C3027" s="84"/>
      <c r="D3027" s="84"/>
    </row>
    <row r="3028" spans="3:4" ht="12.95" customHeight="1" x14ac:dyDescent="0.2">
      <c r="C3028" s="84"/>
      <c r="D3028" s="84"/>
    </row>
    <row r="3029" spans="3:4" ht="12.95" customHeight="1" x14ac:dyDescent="0.2">
      <c r="C3029" s="84"/>
      <c r="D3029" s="84"/>
    </row>
    <row r="3030" spans="3:4" ht="12.95" customHeight="1" x14ac:dyDescent="0.2">
      <c r="C3030" s="84"/>
      <c r="D3030" s="84"/>
    </row>
    <row r="3031" spans="3:4" ht="12.95" customHeight="1" x14ac:dyDescent="0.2">
      <c r="C3031" s="84"/>
      <c r="D3031" s="84"/>
    </row>
    <row r="3032" spans="3:4" ht="12.95" customHeight="1" x14ac:dyDescent="0.2">
      <c r="C3032" s="84"/>
      <c r="D3032" s="84"/>
    </row>
    <row r="3033" spans="3:4" ht="12.95" customHeight="1" x14ac:dyDescent="0.2">
      <c r="C3033" s="84"/>
      <c r="D3033" s="84"/>
    </row>
    <row r="3034" spans="3:4" ht="12.95" customHeight="1" x14ac:dyDescent="0.2">
      <c r="C3034" s="84"/>
      <c r="D3034" s="84"/>
    </row>
    <row r="3035" spans="3:4" ht="12.95" customHeight="1" x14ac:dyDescent="0.2">
      <c r="C3035" s="84"/>
      <c r="D3035" s="84"/>
    </row>
    <row r="3036" spans="3:4" ht="12.95" customHeight="1" x14ac:dyDescent="0.2">
      <c r="C3036" s="84"/>
      <c r="D3036" s="84"/>
    </row>
    <row r="3037" spans="3:4" ht="12.95" customHeight="1" x14ac:dyDescent="0.2">
      <c r="C3037" s="84"/>
      <c r="D3037" s="84"/>
    </row>
    <row r="3038" spans="3:4" ht="12.95" customHeight="1" x14ac:dyDescent="0.2">
      <c r="C3038" s="84"/>
      <c r="D3038" s="84"/>
    </row>
    <row r="3039" spans="3:4" ht="12.95" customHeight="1" x14ac:dyDescent="0.2">
      <c r="C3039" s="84"/>
      <c r="D3039" s="84"/>
    </row>
    <row r="3040" spans="3:4" ht="12.95" customHeight="1" x14ac:dyDescent="0.2">
      <c r="C3040" s="84"/>
      <c r="D3040" s="84"/>
    </row>
    <row r="3041" spans="3:4" ht="12.95" customHeight="1" x14ac:dyDescent="0.2">
      <c r="C3041" s="84"/>
      <c r="D3041" s="84"/>
    </row>
    <row r="3042" spans="3:4" ht="12.95" customHeight="1" x14ac:dyDescent="0.2">
      <c r="C3042" s="84"/>
      <c r="D3042" s="84"/>
    </row>
    <row r="3043" spans="3:4" ht="12.95" customHeight="1" x14ac:dyDescent="0.2">
      <c r="C3043" s="84"/>
      <c r="D3043" s="84"/>
    </row>
    <row r="3044" spans="3:4" ht="12.95" customHeight="1" x14ac:dyDescent="0.2">
      <c r="C3044" s="84"/>
      <c r="D3044" s="84"/>
    </row>
    <row r="3045" spans="3:4" ht="12.95" customHeight="1" x14ac:dyDescent="0.2">
      <c r="C3045" s="84"/>
      <c r="D3045" s="84"/>
    </row>
    <row r="3046" spans="3:4" ht="12.95" customHeight="1" x14ac:dyDescent="0.2">
      <c r="C3046" s="84"/>
      <c r="D3046" s="84"/>
    </row>
    <row r="3047" spans="3:4" ht="12.95" customHeight="1" x14ac:dyDescent="0.2">
      <c r="C3047" s="84"/>
      <c r="D3047" s="84"/>
    </row>
    <row r="3048" spans="3:4" ht="12.95" customHeight="1" x14ac:dyDescent="0.2">
      <c r="C3048" s="84"/>
      <c r="D3048" s="84"/>
    </row>
    <row r="3049" spans="3:4" ht="12.95" customHeight="1" x14ac:dyDescent="0.2">
      <c r="C3049" s="84"/>
      <c r="D3049" s="84"/>
    </row>
    <row r="3050" spans="3:4" ht="12.95" customHeight="1" x14ac:dyDescent="0.2">
      <c r="C3050" s="84"/>
      <c r="D3050" s="84"/>
    </row>
    <row r="3051" spans="3:4" ht="12.95" customHeight="1" x14ac:dyDescent="0.2">
      <c r="C3051" s="84"/>
      <c r="D3051" s="84"/>
    </row>
    <row r="3052" spans="3:4" ht="12.95" customHeight="1" x14ac:dyDescent="0.2">
      <c r="C3052" s="84"/>
      <c r="D3052" s="84"/>
    </row>
    <row r="3053" spans="3:4" ht="12.95" customHeight="1" x14ac:dyDescent="0.2">
      <c r="C3053" s="84"/>
      <c r="D3053" s="84"/>
    </row>
    <row r="3054" spans="3:4" ht="12.95" customHeight="1" x14ac:dyDescent="0.2">
      <c r="C3054" s="84"/>
      <c r="D3054" s="84"/>
    </row>
    <row r="3055" spans="3:4" ht="12.95" customHeight="1" x14ac:dyDescent="0.2">
      <c r="C3055" s="84"/>
      <c r="D3055" s="84"/>
    </row>
    <row r="3056" spans="3:4" ht="12.95" customHeight="1" x14ac:dyDescent="0.2">
      <c r="C3056" s="84"/>
      <c r="D3056" s="84"/>
    </row>
    <row r="3057" spans="3:4" ht="12.95" customHeight="1" x14ac:dyDescent="0.2">
      <c r="C3057" s="84"/>
      <c r="D3057" s="84"/>
    </row>
    <row r="3058" spans="3:4" ht="12.95" customHeight="1" x14ac:dyDescent="0.2">
      <c r="C3058" s="84"/>
      <c r="D3058" s="84"/>
    </row>
    <row r="3059" spans="3:4" ht="12.95" customHeight="1" x14ac:dyDescent="0.2">
      <c r="C3059" s="84"/>
      <c r="D3059" s="84"/>
    </row>
    <row r="3060" spans="3:4" ht="12.95" customHeight="1" x14ac:dyDescent="0.2">
      <c r="C3060" s="84"/>
      <c r="D3060" s="84"/>
    </row>
    <row r="3061" spans="3:4" ht="12.95" customHeight="1" x14ac:dyDescent="0.2">
      <c r="C3061" s="84"/>
      <c r="D3061" s="84"/>
    </row>
    <row r="3062" spans="3:4" ht="12.95" customHeight="1" x14ac:dyDescent="0.2">
      <c r="C3062" s="84"/>
      <c r="D3062" s="84"/>
    </row>
    <row r="3063" spans="3:4" ht="12.95" customHeight="1" x14ac:dyDescent="0.2">
      <c r="C3063" s="84"/>
      <c r="D3063" s="84"/>
    </row>
    <row r="3064" spans="3:4" ht="12.95" customHeight="1" x14ac:dyDescent="0.2">
      <c r="C3064" s="84"/>
      <c r="D3064" s="84"/>
    </row>
    <row r="3065" spans="3:4" ht="12.95" customHeight="1" x14ac:dyDescent="0.2">
      <c r="C3065" s="84"/>
      <c r="D3065" s="84"/>
    </row>
    <row r="3066" spans="3:4" ht="12.95" customHeight="1" x14ac:dyDescent="0.2">
      <c r="C3066" s="84"/>
      <c r="D3066" s="84"/>
    </row>
    <row r="3067" spans="3:4" ht="12.95" customHeight="1" x14ac:dyDescent="0.2">
      <c r="C3067" s="84"/>
      <c r="D3067" s="84"/>
    </row>
    <row r="3068" spans="3:4" ht="12.95" customHeight="1" x14ac:dyDescent="0.2">
      <c r="C3068" s="84"/>
      <c r="D3068" s="84"/>
    </row>
    <row r="3069" spans="3:4" ht="12.95" customHeight="1" x14ac:dyDescent="0.2">
      <c r="C3069" s="84"/>
      <c r="D3069" s="84"/>
    </row>
    <row r="3070" spans="3:4" ht="12.95" customHeight="1" x14ac:dyDescent="0.2">
      <c r="C3070" s="84"/>
      <c r="D3070" s="84"/>
    </row>
    <row r="3071" spans="3:4" ht="12.95" customHeight="1" x14ac:dyDescent="0.2">
      <c r="C3071" s="84"/>
      <c r="D3071" s="84"/>
    </row>
    <row r="3072" spans="3:4" ht="12.95" customHeight="1" x14ac:dyDescent="0.2">
      <c r="C3072" s="84"/>
      <c r="D3072" s="84"/>
    </row>
    <row r="3073" spans="3:4" ht="12.95" customHeight="1" x14ac:dyDescent="0.2">
      <c r="C3073" s="84"/>
      <c r="D3073" s="84"/>
    </row>
    <row r="3074" spans="3:4" ht="12.95" customHeight="1" x14ac:dyDescent="0.2">
      <c r="C3074" s="84"/>
      <c r="D3074" s="84"/>
    </row>
    <row r="3075" spans="3:4" ht="12.95" customHeight="1" x14ac:dyDescent="0.2">
      <c r="C3075" s="84"/>
      <c r="D3075" s="84"/>
    </row>
    <row r="3076" spans="3:4" ht="12.95" customHeight="1" x14ac:dyDescent="0.2">
      <c r="C3076" s="84"/>
      <c r="D3076" s="84"/>
    </row>
    <row r="3077" spans="3:4" ht="12.95" customHeight="1" x14ac:dyDescent="0.2">
      <c r="C3077" s="84"/>
      <c r="D3077" s="84"/>
    </row>
    <row r="3078" spans="3:4" ht="12.95" customHeight="1" x14ac:dyDescent="0.2">
      <c r="C3078" s="84"/>
      <c r="D3078" s="84"/>
    </row>
    <row r="3079" spans="3:4" ht="12.95" customHeight="1" x14ac:dyDescent="0.2">
      <c r="C3079" s="84"/>
      <c r="D3079" s="84"/>
    </row>
    <row r="3080" spans="3:4" ht="12.95" customHeight="1" x14ac:dyDescent="0.2">
      <c r="C3080" s="84"/>
      <c r="D3080" s="84"/>
    </row>
    <row r="3081" spans="3:4" ht="12.95" customHeight="1" x14ac:dyDescent="0.2">
      <c r="C3081" s="84"/>
      <c r="D3081" s="84"/>
    </row>
    <row r="3082" spans="3:4" ht="12.95" customHeight="1" x14ac:dyDescent="0.2">
      <c r="C3082" s="84"/>
      <c r="D3082" s="84"/>
    </row>
    <row r="3083" spans="3:4" ht="12.95" customHeight="1" x14ac:dyDescent="0.2">
      <c r="C3083" s="84"/>
      <c r="D3083" s="84"/>
    </row>
    <row r="3084" spans="3:4" ht="12.95" customHeight="1" x14ac:dyDescent="0.2">
      <c r="C3084" s="84"/>
      <c r="D3084" s="84"/>
    </row>
    <row r="3085" spans="3:4" ht="12.95" customHeight="1" x14ac:dyDescent="0.2">
      <c r="C3085" s="84"/>
      <c r="D3085" s="84"/>
    </row>
    <row r="3086" spans="3:4" ht="12.95" customHeight="1" x14ac:dyDescent="0.2">
      <c r="C3086" s="84"/>
      <c r="D3086" s="84"/>
    </row>
    <row r="3087" spans="3:4" ht="12.95" customHeight="1" x14ac:dyDescent="0.2">
      <c r="C3087" s="84"/>
      <c r="D3087" s="84"/>
    </row>
    <row r="3088" spans="3:4" ht="12.95" customHeight="1" x14ac:dyDescent="0.2">
      <c r="C3088" s="84"/>
      <c r="D3088" s="84"/>
    </row>
    <row r="3089" spans="3:4" ht="12.95" customHeight="1" x14ac:dyDescent="0.2">
      <c r="C3089" s="84"/>
      <c r="D3089" s="84"/>
    </row>
    <row r="3090" spans="3:4" ht="12.95" customHeight="1" x14ac:dyDescent="0.2">
      <c r="C3090" s="84"/>
      <c r="D3090" s="84"/>
    </row>
    <row r="3091" spans="3:4" ht="12.95" customHeight="1" x14ac:dyDescent="0.2">
      <c r="C3091" s="84"/>
      <c r="D3091" s="84"/>
    </row>
    <row r="3092" spans="3:4" ht="12.95" customHeight="1" x14ac:dyDescent="0.2">
      <c r="C3092" s="84"/>
      <c r="D3092" s="84"/>
    </row>
    <row r="3093" spans="3:4" ht="12.95" customHeight="1" x14ac:dyDescent="0.2">
      <c r="C3093" s="84"/>
      <c r="D3093" s="84"/>
    </row>
    <row r="3094" spans="3:4" ht="12.95" customHeight="1" x14ac:dyDescent="0.2">
      <c r="C3094" s="84"/>
      <c r="D3094" s="84"/>
    </row>
    <row r="3095" spans="3:4" ht="12.95" customHeight="1" x14ac:dyDescent="0.2">
      <c r="C3095" s="84"/>
      <c r="D3095" s="84"/>
    </row>
    <row r="3096" spans="3:4" ht="12.95" customHeight="1" x14ac:dyDescent="0.2">
      <c r="C3096" s="84"/>
      <c r="D3096" s="84"/>
    </row>
    <row r="3097" spans="3:4" ht="12.95" customHeight="1" x14ac:dyDescent="0.2">
      <c r="C3097" s="84"/>
      <c r="D3097" s="84"/>
    </row>
    <row r="3098" spans="3:4" ht="12.95" customHeight="1" x14ac:dyDescent="0.2">
      <c r="C3098" s="84"/>
      <c r="D3098" s="84"/>
    </row>
    <row r="3099" spans="3:4" ht="12.95" customHeight="1" x14ac:dyDescent="0.2">
      <c r="C3099" s="84"/>
      <c r="D3099" s="84"/>
    </row>
    <row r="3100" spans="3:4" ht="12.95" customHeight="1" x14ac:dyDescent="0.2">
      <c r="C3100" s="84"/>
      <c r="D3100" s="84"/>
    </row>
    <row r="3101" spans="3:4" ht="12.95" customHeight="1" x14ac:dyDescent="0.2">
      <c r="C3101" s="84"/>
      <c r="D3101" s="84"/>
    </row>
    <row r="3102" spans="3:4" ht="12.95" customHeight="1" x14ac:dyDescent="0.2">
      <c r="C3102" s="84"/>
      <c r="D3102" s="84"/>
    </row>
    <row r="3103" spans="3:4" ht="12.95" customHeight="1" x14ac:dyDescent="0.2">
      <c r="C3103" s="84"/>
      <c r="D3103" s="84"/>
    </row>
    <row r="3104" spans="3:4" ht="12.95" customHeight="1" x14ac:dyDescent="0.2">
      <c r="C3104" s="84"/>
      <c r="D3104" s="84"/>
    </row>
    <row r="3105" spans="3:4" ht="12.95" customHeight="1" x14ac:dyDescent="0.2">
      <c r="C3105" s="84"/>
      <c r="D3105" s="84"/>
    </row>
    <row r="3106" spans="3:4" ht="12.95" customHeight="1" x14ac:dyDescent="0.2">
      <c r="C3106" s="84"/>
      <c r="D3106" s="84"/>
    </row>
    <row r="3107" spans="3:4" ht="12.95" customHeight="1" x14ac:dyDescent="0.2">
      <c r="C3107" s="84"/>
      <c r="D3107" s="84"/>
    </row>
    <row r="3108" spans="3:4" ht="12.95" customHeight="1" x14ac:dyDescent="0.2">
      <c r="C3108" s="84"/>
      <c r="D3108" s="84"/>
    </row>
    <row r="3109" spans="3:4" ht="12.95" customHeight="1" x14ac:dyDescent="0.2">
      <c r="C3109" s="84"/>
      <c r="D3109" s="84"/>
    </row>
    <row r="3110" spans="3:4" ht="12.95" customHeight="1" x14ac:dyDescent="0.2">
      <c r="C3110" s="84"/>
      <c r="D3110" s="84"/>
    </row>
    <row r="3111" spans="3:4" ht="12.95" customHeight="1" x14ac:dyDescent="0.2">
      <c r="C3111" s="84"/>
      <c r="D3111" s="84"/>
    </row>
    <row r="3112" spans="3:4" ht="12.95" customHeight="1" x14ac:dyDescent="0.2">
      <c r="C3112" s="84"/>
      <c r="D3112" s="84"/>
    </row>
    <row r="3113" spans="3:4" ht="12.95" customHeight="1" x14ac:dyDescent="0.2">
      <c r="C3113" s="84"/>
      <c r="D3113" s="84"/>
    </row>
    <row r="3114" spans="3:4" ht="12.95" customHeight="1" x14ac:dyDescent="0.2">
      <c r="C3114" s="84"/>
      <c r="D3114" s="84"/>
    </row>
    <row r="3115" spans="3:4" ht="12.95" customHeight="1" x14ac:dyDescent="0.2">
      <c r="C3115" s="84"/>
      <c r="D3115" s="84"/>
    </row>
    <row r="3116" spans="3:4" ht="12.95" customHeight="1" x14ac:dyDescent="0.2">
      <c r="C3116" s="84"/>
      <c r="D3116" s="84"/>
    </row>
    <row r="3117" spans="3:4" ht="12.95" customHeight="1" x14ac:dyDescent="0.2">
      <c r="C3117" s="84"/>
      <c r="D3117" s="84"/>
    </row>
    <row r="3118" spans="3:4" ht="12.95" customHeight="1" x14ac:dyDescent="0.2">
      <c r="C3118" s="84"/>
      <c r="D3118" s="84"/>
    </row>
    <row r="3119" spans="3:4" ht="12.95" customHeight="1" x14ac:dyDescent="0.2">
      <c r="C3119" s="84"/>
      <c r="D3119" s="84"/>
    </row>
    <row r="3120" spans="3:4" ht="12.95" customHeight="1" x14ac:dyDescent="0.2">
      <c r="C3120" s="84"/>
      <c r="D3120" s="84"/>
    </row>
    <row r="3121" spans="3:4" ht="12.95" customHeight="1" x14ac:dyDescent="0.2">
      <c r="C3121" s="84"/>
      <c r="D3121" s="84"/>
    </row>
    <row r="3122" spans="3:4" ht="12.95" customHeight="1" x14ac:dyDescent="0.2">
      <c r="C3122" s="84"/>
      <c r="D3122" s="84"/>
    </row>
    <row r="3123" spans="3:4" ht="12.95" customHeight="1" x14ac:dyDescent="0.2">
      <c r="C3123" s="84"/>
      <c r="D3123" s="84"/>
    </row>
    <row r="3124" spans="3:4" ht="12.95" customHeight="1" x14ac:dyDescent="0.2">
      <c r="C3124" s="84"/>
      <c r="D3124" s="84"/>
    </row>
    <row r="3125" spans="3:4" ht="12.95" customHeight="1" x14ac:dyDescent="0.2">
      <c r="C3125" s="84"/>
      <c r="D3125" s="84"/>
    </row>
    <row r="3126" spans="3:4" ht="12.95" customHeight="1" x14ac:dyDescent="0.2">
      <c r="C3126" s="84"/>
      <c r="D3126" s="84"/>
    </row>
    <row r="3127" spans="3:4" ht="12.95" customHeight="1" x14ac:dyDescent="0.2">
      <c r="C3127" s="84"/>
      <c r="D3127" s="84"/>
    </row>
    <row r="3128" spans="3:4" ht="12.95" customHeight="1" x14ac:dyDescent="0.2">
      <c r="C3128" s="84"/>
      <c r="D3128" s="84"/>
    </row>
    <row r="3129" spans="3:4" ht="12.95" customHeight="1" x14ac:dyDescent="0.2">
      <c r="C3129" s="84"/>
      <c r="D3129" s="84"/>
    </row>
    <row r="3130" spans="3:4" ht="12.95" customHeight="1" x14ac:dyDescent="0.2">
      <c r="C3130" s="84"/>
      <c r="D3130" s="84"/>
    </row>
    <row r="3131" spans="3:4" ht="12.95" customHeight="1" x14ac:dyDescent="0.2">
      <c r="C3131" s="84"/>
      <c r="D3131" s="84"/>
    </row>
    <row r="3132" spans="3:4" ht="12.95" customHeight="1" x14ac:dyDescent="0.2">
      <c r="C3132" s="84"/>
      <c r="D3132" s="84"/>
    </row>
    <row r="3133" spans="3:4" ht="12.95" customHeight="1" x14ac:dyDescent="0.2">
      <c r="C3133" s="84"/>
      <c r="D3133" s="84"/>
    </row>
    <row r="3134" spans="3:4" ht="12.95" customHeight="1" x14ac:dyDescent="0.2">
      <c r="C3134" s="84"/>
      <c r="D3134" s="84"/>
    </row>
    <row r="3135" spans="3:4" ht="12.95" customHeight="1" x14ac:dyDescent="0.2">
      <c r="C3135" s="84"/>
      <c r="D3135" s="84"/>
    </row>
    <row r="3136" spans="3:4" ht="12.95" customHeight="1" x14ac:dyDescent="0.2">
      <c r="C3136" s="84"/>
      <c r="D3136" s="84"/>
    </row>
    <row r="3137" spans="3:4" ht="12.95" customHeight="1" x14ac:dyDescent="0.2">
      <c r="C3137" s="84"/>
      <c r="D3137" s="84"/>
    </row>
    <row r="3138" spans="3:4" ht="12.95" customHeight="1" x14ac:dyDescent="0.2">
      <c r="C3138" s="84"/>
      <c r="D3138" s="84"/>
    </row>
    <row r="3139" spans="3:4" ht="12.95" customHeight="1" x14ac:dyDescent="0.2">
      <c r="C3139" s="84"/>
      <c r="D3139" s="84"/>
    </row>
    <row r="3140" spans="3:4" ht="12.95" customHeight="1" x14ac:dyDescent="0.2">
      <c r="C3140" s="84"/>
      <c r="D3140" s="84"/>
    </row>
    <row r="3141" spans="3:4" ht="12.95" customHeight="1" x14ac:dyDescent="0.2">
      <c r="C3141" s="84"/>
      <c r="D3141" s="84"/>
    </row>
    <row r="3142" spans="3:4" ht="12.95" customHeight="1" x14ac:dyDescent="0.2">
      <c r="C3142" s="84"/>
      <c r="D3142" s="84"/>
    </row>
    <row r="3143" spans="3:4" ht="12.95" customHeight="1" x14ac:dyDescent="0.2">
      <c r="C3143" s="84"/>
      <c r="D3143" s="84"/>
    </row>
    <row r="3144" spans="3:4" ht="12.95" customHeight="1" x14ac:dyDescent="0.2">
      <c r="C3144" s="84"/>
      <c r="D3144" s="84"/>
    </row>
    <row r="3145" spans="3:4" ht="12.95" customHeight="1" x14ac:dyDescent="0.2">
      <c r="C3145" s="84"/>
      <c r="D3145" s="84"/>
    </row>
    <row r="3146" spans="3:4" ht="12.95" customHeight="1" x14ac:dyDescent="0.2">
      <c r="C3146" s="84"/>
      <c r="D3146" s="84"/>
    </row>
    <row r="3147" spans="3:4" ht="12.95" customHeight="1" x14ac:dyDescent="0.2">
      <c r="C3147" s="84"/>
      <c r="D3147" s="84"/>
    </row>
    <row r="3148" spans="3:4" ht="12.95" customHeight="1" x14ac:dyDescent="0.2">
      <c r="C3148" s="84"/>
      <c r="D3148" s="84"/>
    </row>
    <row r="3149" spans="3:4" ht="12.95" customHeight="1" x14ac:dyDescent="0.2">
      <c r="C3149" s="84"/>
      <c r="D3149" s="84"/>
    </row>
    <row r="3150" spans="3:4" ht="12.95" customHeight="1" x14ac:dyDescent="0.2">
      <c r="C3150" s="84"/>
      <c r="D3150" s="84"/>
    </row>
    <row r="3151" spans="3:4" ht="12.95" customHeight="1" x14ac:dyDescent="0.2">
      <c r="C3151" s="84"/>
      <c r="D3151" s="84"/>
    </row>
    <row r="3152" spans="3:4" ht="12.95" customHeight="1" x14ac:dyDescent="0.2">
      <c r="C3152" s="84"/>
      <c r="D3152" s="84"/>
    </row>
    <row r="3153" spans="3:4" ht="12.95" customHeight="1" x14ac:dyDescent="0.2">
      <c r="C3153" s="84"/>
      <c r="D3153" s="84"/>
    </row>
    <row r="3154" spans="3:4" ht="12.95" customHeight="1" x14ac:dyDescent="0.2">
      <c r="C3154" s="84"/>
      <c r="D3154" s="84"/>
    </row>
    <row r="3155" spans="3:4" ht="12.95" customHeight="1" x14ac:dyDescent="0.2">
      <c r="C3155" s="84"/>
      <c r="D3155" s="84"/>
    </row>
    <row r="3156" spans="3:4" ht="12.95" customHeight="1" x14ac:dyDescent="0.2">
      <c r="C3156" s="84"/>
      <c r="D3156" s="84"/>
    </row>
    <row r="3157" spans="3:4" ht="12.95" customHeight="1" x14ac:dyDescent="0.2">
      <c r="C3157" s="84"/>
      <c r="D3157" s="84"/>
    </row>
    <row r="3158" spans="3:4" ht="12.95" customHeight="1" x14ac:dyDescent="0.2">
      <c r="C3158" s="84"/>
      <c r="D3158" s="84"/>
    </row>
    <row r="3159" spans="3:4" ht="12.95" customHeight="1" x14ac:dyDescent="0.2">
      <c r="C3159" s="84"/>
      <c r="D3159" s="84"/>
    </row>
    <row r="3160" spans="3:4" ht="12.95" customHeight="1" x14ac:dyDescent="0.2">
      <c r="C3160" s="84"/>
      <c r="D3160" s="84"/>
    </row>
    <row r="3161" spans="3:4" ht="12.95" customHeight="1" x14ac:dyDescent="0.2">
      <c r="C3161" s="84"/>
      <c r="D3161" s="84"/>
    </row>
    <row r="3162" spans="3:4" ht="12.95" customHeight="1" x14ac:dyDescent="0.2">
      <c r="C3162" s="84"/>
      <c r="D3162" s="84"/>
    </row>
    <row r="3163" spans="3:4" ht="12.95" customHeight="1" x14ac:dyDescent="0.2">
      <c r="C3163" s="84"/>
      <c r="D3163" s="84"/>
    </row>
    <row r="3164" spans="3:4" ht="12.95" customHeight="1" x14ac:dyDescent="0.2">
      <c r="C3164" s="84"/>
      <c r="D3164" s="84"/>
    </row>
    <row r="3165" spans="3:4" ht="12.95" customHeight="1" x14ac:dyDescent="0.2">
      <c r="C3165" s="84"/>
      <c r="D3165" s="84"/>
    </row>
    <row r="3166" spans="3:4" ht="12.95" customHeight="1" x14ac:dyDescent="0.2">
      <c r="C3166" s="84"/>
      <c r="D3166" s="84"/>
    </row>
    <row r="3167" spans="3:4" ht="12.95" customHeight="1" x14ac:dyDescent="0.2">
      <c r="C3167" s="84"/>
      <c r="D3167" s="84"/>
    </row>
    <row r="3168" spans="3:4" ht="12.95" customHeight="1" x14ac:dyDescent="0.2">
      <c r="C3168" s="84"/>
      <c r="D3168" s="84"/>
    </row>
    <row r="3169" spans="3:4" ht="12.95" customHeight="1" x14ac:dyDescent="0.2">
      <c r="C3169" s="84"/>
      <c r="D3169" s="84"/>
    </row>
    <row r="3170" spans="3:4" ht="12.95" customHeight="1" x14ac:dyDescent="0.2">
      <c r="C3170" s="84"/>
      <c r="D3170" s="84"/>
    </row>
    <row r="3171" spans="3:4" ht="12.95" customHeight="1" x14ac:dyDescent="0.2">
      <c r="C3171" s="84"/>
      <c r="D3171" s="84"/>
    </row>
    <row r="3172" spans="3:4" ht="12.95" customHeight="1" x14ac:dyDescent="0.2">
      <c r="C3172" s="84"/>
      <c r="D3172" s="84"/>
    </row>
    <row r="3173" spans="3:4" ht="12.95" customHeight="1" x14ac:dyDescent="0.2">
      <c r="C3173" s="84"/>
      <c r="D3173" s="84"/>
    </row>
    <row r="3174" spans="3:4" ht="12.95" customHeight="1" x14ac:dyDescent="0.2">
      <c r="C3174" s="84"/>
      <c r="D3174" s="84"/>
    </row>
    <row r="3175" spans="3:4" ht="12.95" customHeight="1" x14ac:dyDescent="0.2">
      <c r="C3175" s="84"/>
      <c r="D3175" s="84"/>
    </row>
    <row r="3176" spans="3:4" ht="12.95" customHeight="1" x14ac:dyDescent="0.2">
      <c r="C3176" s="84"/>
      <c r="D3176" s="84"/>
    </row>
    <row r="3177" spans="3:4" ht="12.95" customHeight="1" x14ac:dyDescent="0.2">
      <c r="C3177" s="84"/>
      <c r="D3177" s="84"/>
    </row>
    <row r="3178" spans="3:4" ht="12.95" customHeight="1" x14ac:dyDescent="0.2">
      <c r="C3178" s="84"/>
      <c r="D3178" s="84"/>
    </row>
    <row r="3179" spans="3:4" ht="12.95" customHeight="1" x14ac:dyDescent="0.2">
      <c r="C3179" s="84"/>
      <c r="D3179" s="84"/>
    </row>
    <row r="3180" spans="3:4" ht="12.95" customHeight="1" x14ac:dyDescent="0.2">
      <c r="C3180" s="84"/>
      <c r="D3180" s="84"/>
    </row>
    <row r="3181" spans="3:4" ht="12.95" customHeight="1" x14ac:dyDescent="0.2">
      <c r="C3181" s="84"/>
      <c r="D3181" s="84"/>
    </row>
    <row r="3182" spans="3:4" ht="12.95" customHeight="1" x14ac:dyDescent="0.2">
      <c r="C3182" s="84"/>
      <c r="D3182" s="84"/>
    </row>
    <row r="3183" spans="3:4" ht="12.95" customHeight="1" x14ac:dyDescent="0.2">
      <c r="C3183" s="84"/>
      <c r="D3183" s="84"/>
    </row>
    <row r="3184" spans="3:4" ht="12.95" customHeight="1" x14ac:dyDescent="0.2">
      <c r="C3184" s="84"/>
      <c r="D3184" s="84"/>
    </row>
    <row r="3185" spans="3:4" ht="12.95" customHeight="1" x14ac:dyDescent="0.2">
      <c r="C3185" s="84"/>
      <c r="D3185" s="84"/>
    </row>
    <row r="3186" spans="3:4" ht="12.95" customHeight="1" x14ac:dyDescent="0.2">
      <c r="C3186" s="84"/>
      <c r="D3186" s="84"/>
    </row>
    <row r="3187" spans="3:4" ht="12.95" customHeight="1" x14ac:dyDescent="0.2">
      <c r="C3187" s="84"/>
      <c r="D3187" s="84"/>
    </row>
    <row r="3188" spans="3:4" ht="12.95" customHeight="1" x14ac:dyDescent="0.2">
      <c r="C3188" s="84"/>
      <c r="D3188" s="84"/>
    </row>
    <row r="3189" spans="3:4" ht="12.95" customHeight="1" x14ac:dyDescent="0.2">
      <c r="C3189" s="84"/>
      <c r="D3189" s="84"/>
    </row>
    <row r="3190" spans="3:4" ht="12.95" customHeight="1" x14ac:dyDescent="0.2">
      <c r="C3190" s="84"/>
      <c r="D3190" s="84"/>
    </row>
    <row r="3191" spans="3:4" ht="12.95" customHeight="1" x14ac:dyDescent="0.2">
      <c r="C3191" s="84"/>
      <c r="D3191" s="84"/>
    </row>
    <row r="3192" spans="3:4" ht="12.95" customHeight="1" x14ac:dyDescent="0.2">
      <c r="C3192" s="84"/>
      <c r="D3192" s="84"/>
    </row>
    <row r="3193" spans="3:4" ht="12.95" customHeight="1" x14ac:dyDescent="0.2">
      <c r="C3193" s="84"/>
      <c r="D3193" s="84"/>
    </row>
    <row r="3194" spans="3:4" ht="12.95" customHeight="1" x14ac:dyDescent="0.2">
      <c r="C3194" s="84"/>
      <c r="D3194" s="84"/>
    </row>
    <row r="3195" spans="3:4" ht="12.95" customHeight="1" x14ac:dyDescent="0.2">
      <c r="C3195" s="84"/>
      <c r="D3195" s="84"/>
    </row>
    <row r="3196" spans="3:4" ht="12.95" customHeight="1" x14ac:dyDescent="0.2">
      <c r="C3196" s="84"/>
      <c r="D3196" s="84"/>
    </row>
    <row r="3197" spans="3:4" ht="12.95" customHeight="1" x14ac:dyDescent="0.2">
      <c r="C3197" s="84"/>
      <c r="D3197" s="84"/>
    </row>
    <row r="3198" spans="3:4" ht="12.95" customHeight="1" x14ac:dyDescent="0.2">
      <c r="C3198" s="84"/>
      <c r="D3198" s="84"/>
    </row>
    <row r="3199" spans="3:4" ht="12.95" customHeight="1" x14ac:dyDescent="0.2">
      <c r="C3199" s="84"/>
      <c r="D3199" s="84"/>
    </row>
    <row r="3200" spans="3:4" ht="12.95" customHeight="1" x14ac:dyDescent="0.2">
      <c r="C3200" s="84"/>
      <c r="D3200" s="84"/>
    </row>
    <row r="3201" spans="3:4" ht="12.95" customHeight="1" x14ac:dyDescent="0.2">
      <c r="C3201" s="84"/>
      <c r="D3201" s="84"/>
    </row>
    <row r="3202" spans="3:4" ht="12.95" customHeight="1" x14ac:dyDescent="0.2">
      <c r="C3202" s="84"/>
      <c r="D3202" s="84"/>
    </row>
    <row r="3203" spans="3:4" ht="12.95" customHeight="1" x14ac:dyDescent="0.2">
      <c r="C3203" s="84"/>
      <c r="D3203" s="84"/>
    </row>
    <row r="3204" spans="3:4" ht="12.95" customHeight="1" x14ac:dyDescent="0.2">
      <c r="C3204" s="84"/>
      <c r="D3204" s="84"/>
    </row>
    <row r="3205" spans="3:4" ht="12.95" customHeight="1" x14ac:dyDescent="0.2">
      <c r="C3205" s="84"/>
      <c r="D3205" s="84"/>
    </row>
    <row r="3206" spans="3:4" ht="12.95" customHeight="1" x14ac:dyDescent="0.2">
      <c r="C3206" s="84"/>
      <c r="D3206" s="84"/>
    </row>
    <row r="3207" spans="3:4" ht="12.95" customHeight="1" x14ac:dyDescent="0.2">
      <c r="C3207" s="84"/>
      <c r="D3207" s="84"/>
    </row>
    <row r="3208" spans="3:4" ht="12.95" customHeight="1" x14ac:dyDescent="0.2">
      <c r="C3208" s="84"/>
      <c r="D3208" s="84"/>
    </row>
    <row r="3209" spans="3:4" ht="12.95" customHeight="1" x14ac:dyDescent="0.2">
      <c r="C3209" s="84"/>
      <c r="D3209" s="84"/>
    </row>
    <row r="3210" spans="3:4" ht="12.95" customHeight="1" x14ac:dyDescent="0.2">
      <c r="C3210" s="84"/>
      <c r="D3210" s="84"/>
    </row>
    <row r="3211" spans="3:4" ht="12.95" customHeight="1" x14ac:dyDescent="0.2">
      <c r="C3211" s="84"/>
      <c r="D3211" s="84"/>
    </row>
    <row r="3212" spans="3:4" ht="12.95" customHeight="1" x14ac:dyDescent="0.2">
      <c r="C3212" s="84"/>
      <c r="D3212" s="84"/>
    </row>
    <row r="3213" spans="3:4" ht="12.95" customHeight="1" x14ac:dyDescent="0.2">
      <c r="C3213" s="84"/>
      <c r="D3213" s="84"/>
    </row>
    <row r="3214" spans="3:4" ht="12.95" customHeight="1" x14ac:dyDescent="0.2">
      <c r="C3214" s="84"/>
      <c r="D3214" s="84"/>
    </row>
    <row r="3215" spans="3:4" ht="12.95" customHeight="1" x14ac:dyDescent="0.2">
      <c r="C3215" s="84"/>
      <c r="D3215" s="84"/>
    </row>
    <row r="3216" spans="3:4" ht="12.95" customHeight="1" x14ac:dyDescent="0.2">
      <c r="C3216" s="84"/>
      <c r="D3216" s="84"/>
    </row>
    <row r="3217" spans="3:4" ht="12.95" customHeight="1" x14ac:dyDescent="0.2">
      <c r="C3217" s="84"/>
      <c r="D3217" s="84"/>
    </row>
    <row r="3218" spans="3:4" ht="12.95" customHeight="1" x14ac:dyDescent="0.2">
      <c r="C3218" s="84"/>
      <c r="D3218" s="84"/>
    </row>
    <row r="3219" spans="3:4" ht="12.95" customHeight="1" x14ac:dyDescent="0.2">
      <c r="C3219" s="84"/>
      <c r="D3219" s="84"/>
    </row>
    <row r="3220" spans="3:4" ht="12.95" customHeight="1" x14ac:dyDescent="0.2">
      <c r="C3220" s="84"/>
      <c r="D3220" s="84"/>
    </row>
    <row r="3221" spans="3:4" ht="12.95" customHeight="1" x14ac:dyDescent="0.2">
      <c r="C3221" s="84"/>
      <c r="D3221" s="84"/>
    </row>
    <row r="3222" spans="3:4" ht="12.95" customHeight="1" x14ac:dyDescent="0.2">
      <c r="C3222" s="84"/>
      <c r="D3222" s="84"/>
    </row>
    <row r="3223" spans="3:4" ht="12.95" customHeight="1" x14ac:dyDescent="0.2">
      <c r="C3223" s="84"/>
      <c r="D3223" s="84"/>
    </row>
    <row r="3224" spans="3:4" ht="12.95" customHeight="1" x14ac:dyDescent="0.2">
      <c r="C3224" s="84"/>
      <c r="D3224" s="84"/>
    </row>
    <row r="3225" spans="3:4" ht="12.95" customHeight="1" x14ac:dyDescent="0.2">
      <c r="C3225" s="84"/>
      <c r="D3225" s="84"/>
    </row>
    <row r="3226" spans="3:4" ht="12.95" customHeight="1" x14ac:dyDescent="0.2">
      <c r="C3226" s="84"/>
      <c r="D3226" s="84"/>
    </row>
    <row r="3227" spans="3:4" ht="12.95" customHeight="1" x14ac:dyDescent="0.2">
      <c r="C3227" s="84"/>
      <c r="D3227" s="84"/>
    </row>
    <row r="3228" spans="3:4" ht="12.95" customHeight="1" x14ac:dyDescent="0.2">
      <c r="C3228" s="84"/>
      <c r="D3228" s="84"/>
    </row>
    <row r="3229" spans="3:4" ht="12.95" customHeight="1" x14ac:dyDescent="0.2">
      <c r="C3229" s="84"/>
      <c r="D3229" s="84"/>
    </row>
    <row r="3230" spans="3:4" ht="12.95" customHeight="1" x14ac:dyDescent="0.2">
      <c r="C3230" s="84"/>
      <c r="D3230" s="84"/>
    </row>
    <row r="3231" spans="3:4" ht="12.95" customHeight="1" x14ac:dyDescent="0.2">
      <c r="C3231" s="84"/>
      <c r="D3231" s="84"/>
    </row>
    <row r="3232" spans="3:4" ht="12.95" customHeight="1" x14ac:dyDescent="0.2">
      <c r="C3232" s="84"/>
      <c r="D3232" s="84"/>
    </row>
    <row r="3233" spans="3:4" ht="12.95" customHeight="1" x14ac:dyDescent="0.2">
      <c r="C3233" s="84"/>
      <c r="D3233" s="84"/>
    </row>
    <row r="3234" spans="3:4" ht="12.95" customHeight="1" x14ac:dyDescent="0.2">
      <c r="C3234" s="84"/>
      <c r="D3234" s="84"/>
    </row>
    <row r="3235" spans="3:4" ht="12.95" customHeight="1" x14ac:dyDescent="0.2">
      <c r="C3235" s="84"/>
      <c r="D3235" s="84"/>
    </row>
    <row r="3236" spans="3:4" ht="12.95" customHeight="1" x14ac:dyDescent="0.2">
      <c r="C3236" s="84"/>
      <c r="D3236" s="84"/>
    </row>
    <row r="3237" spans="3:4" ht="12.95" customHeight="1" x14ac:dyDescent="0.2">
      <c r="C3237" s="84"/>
      <c r="D3237" s="84"/>
    </row>
    <row r="3238" spans="3:4" ht="12.95" customHeight="1" x14ac:dyDescent="0.2">
      <c r="C3238" s="84"/>
      <c r="D3238" s="84"/>
    </row>
    <row r="3239" spans="3:4" ht="12.95" customHeight="1" x14ac:dyDescent="0.2">
      <c r="C3239" s="84"/>
      <c r="D3239" s="84"/>
    </row>
    <row r="3240" spans="3:4" ht="12.95" customHeight="1" x14ac:dyDescent="0.2">
      <c r="C3240" s="84"/>
      <c r="D3240" s="84"/>
    </row>
    <row r="3241" spans="3:4" ht="12.95" customHeight="1" x14ac:dyDescent="0.2">
      <c r="C3241" s="84"/>
      <c r="D3241" s="84"/>
    </row>
    <row r="3242" spans="3:4" ht="12.95" customHeight="1" x14ac:dyDescent="0.2">
      <c r="C3242" s="84"/>
      <c r="D3242" s="84"/>
    </row>
    <row r="3243" spans="3:4" ht="12.95" customHeight="1" x14ac:dyDescent="0.2">
      <c r="C3243" s="84"/>
      <c r="D3243" s="84"/>
    </row>
    <row r="3244" spans="3:4" ht="12.95" customHeight="1" x14ac:dyDescent="0.2">
      <c r="C3244" s="84"/>
      <c r="D3244" s="84"/>
    </row>
    <row r="3245" spans="3:4" ht="12.95" customHeight="1" x14ac:dyDescent="0.2">
      <c r="C3245" s="84"/>
      <c r="D3245" s="84"/>
    </row>
    <row r="3246" spans="3:4" ht="12.95" customHeight="1" x14ac:dyDescent="0.2">
      <c r="C3246" s="84"/>
      <c r="D3246" s="84"/>
    </row>
    <row r="3247" spans="3:4" ht="12.95" customHeight="1" x14ac:dyDescent="0.2">
      <c r="C3247" s="84"/>
      <c r="D3247" s="84"/>
    </row>
    <row r="3248" spans="3:4" ht="12.95" customHeight="1" x14ac:dyDescent="0.2">
      <c r="C3248" s="84"/>
      <c r="D3248" s="84"/>
    </row>
    <row r="3249" spans="3:4" ht="12.95" customHeight="1" x14ac:dyDescent="0.2">
      <c r="C3249" s="84"/>
      <c r="D3249" s="84"/>
    </row>
    <row r="3250" spans="3:4" ht="12.95" customHeight="1" x14ac:dyDescent="0.2">
      <c r="C3250" s="84"/>
      <c r="D3250" s="84"/>
    </row>
    <row r="3251" spans="3:4" ht="12.95" customHeight="1" x14ac:dyDescent="0.2">
      <c r="C3251" s="84"/>
      <c r="D3251" s="84"/>
    </row>
    <row r="3252" spans="3:4" ht="12.95" customHeight="1" x14ac:dyDescent="0.2">
      <c r="C3252" s="84"/>
      <c r="D3252" s="84"/>
    </row>
    <row r="3253" spans="3:4" ht="12.95" customHeight="1" x14ac:dyDescent="0.2">
      <c r="C3253" s="84"/>
      <c r="D3253" s="84"/>
    </row>
    <row r="3254" spans="3:4" ht="12.95" customHeight="1" x14ac:dyDescent="0.2">
      <c r="C3254" s="84"/>
      <c r="D3254" s="84"/>
    </row>
    <row r="3255" spans="3:4" ht="12.95" customHeight="1" x14ac:dyDescent="0.2">
      <c r="C3255" s="84"/>
      <c r="D3255" s="84"/>
    </row>
    <row r="3256" spans="3:4" ht="12.95" customHeight="1" x14ac:dyDescent="0.2">
      <c r="C3256" s="84"/>
      <c r="D3256" s="84"/>
    </row>
    <row r="3257" spans="3:4" ht="12.95" customHeight="1" x14ac:dyDescent="0.2">
      <c r="C3257" s="84"/>
      <c r="D3257" s="84"/>
    </row>
    <row r="3258" spans="3:4" ht="12.95" customHeight="1" x14ac:dyDescent="0.2">
      <c r="C3258" s="84"/>
      <c r="D3258" s="84"/>
    </row>
    <row r="3259" spans="3:4" ht="12.95" customHeight="1" x14ac:dyDescent="0.2">
      <c r="C3259" s="84"/>
      <c r="D3259" s="84"/>
    </row>
    <row r="3260" spans="3:4" ht="12.95" customHeight="1" x14ac:dyDescent="0.2">
      <c r="C3260" s="84"/>
      <c r="D3260" s="84"/>
    </row>
    <row r="3261" spans="3:4" ht="12.95" customHeight="1" x14ac:dyDescent="0.2">
      <c r="C3261" s="84"/>
      <c r="D3261" s="84"/>
    </row>
    <row r="3262" spans="3:4" ht="12.95" customHeight="1" x14ac:dyDescent="0.2">
      <c r="C3262" s="84"/>
      <c r="D3262" s="84"/>
    </row>
    <row r="3263" spans="3:4" ht="12.95" customHeight="1" x14ac:dyDescent="0.2">
      <c r="C3263" s="84"/>
      <c r="D3263" s="84"/>
    </row>
    <row r="3264" spans="3:4" ht="12.95" customHeight="1" x14ac:dyDescent="0.2">
      <c r="C3264" s="84"/>
      <c r="D3264" s="84"/>
    </row>
    <row r="3265" spans="3:4" ht="12.95" customHeight="1" x14ac:dyDescent="0.2">
      <c r="C3265" s="84"/>
      <c r="D3265" s="84"/>
    </row>
    <row r="3266" spans="3:4" ht="12.95" customHeight="1" x14ac:dyDescent="0.2">
      <c r="C3266" s="84"/>
      <c r="D3266" s="84"/>
    </row>
    <row r="3267" spans="3:4" ht="12.95" customHeight="1" x14ac:dyDescent="0.2">
      <c r="C3267" s="84"/>
      <c r="D3267" s="84"/>
    </row>
    <row r="3268" spans="3:4" ht="12.95" customHeight="1" x14ac:dyDescent="0.2">
      <c r="C3268" s="84"/>
      <c r="D3268" s="84"/>
    </row>
    <row r="3269" spans="3:4" ht="12.95" customHeight="1" x14ac:dyDescent="0.2">
      <c r="C3269" s="84"/>
      <c r="D3269" s="84"/>
    </row>
    <row r="3270" spans="3:4" ht="12.95" customHeight="1" x14ac:dyDescent="0.2">
      <c r="C3270" s="84"/>
      <c r="D3270" s="84"/>
    </row>
    <row r="3271" spans="3:4" ht="12.95" customHeight="1" x14ac:dyDescent="0.2">
      <c r="C3271" s="84"/>
      <c r="D3271" s="84"/>
    </row>
    <row r="3272" spans="3:4" ht="12.95" customHeight="1" x14ac:dyDescent="0.2">
      <c r="C3272" s="84"/>
      <c r="D3272" s="84"/>
    </row>
    <row r="3273" spans="3:4" ht="12.95" customHeight="1" x14ac:dyDescent="0.2">
      <c r="C3273" s="84"/>
      <c r="D3273" s="84"/>
    </row>
    <row r="3274" spans="3:4" ht="12.95" customHeight="1" x14ac:dyDescent="0.2">
      <c r="C3274" s="84"/>
      <c r="D3274" s="84"/>
    </row>
    <row r="3275" spans="3:4" ht="12.95" customHeight="1" x14ac:dyDescent="0.2">
      <c r="C3275" s="84"/>
      <c r="D3275" s="84"/>
    </row>
    <row r="3276" spans="3:4" ht="12.95" customHeight="1" x14ac:dyDescent="0.2">
      <c r="C3276" s="84"/>
      <c r="D3276" s="84"/>
    </row>
    <row r="3277" spans="3:4" ht="12.95" customHeight="1" x14ac:dyDescent="0.2">
      <c r="C3277" s="84"/>
      <c r="D3277" s="84"/>
    </row>
    <row r="3278" spans="3:4" ht="12.95" customHeight="1" x14ac:dyDescent="0.2">
      <c r="C3278" s="84"/>
      <c r="D3278" s="84"/>
    </row>
    <row r="3279" spans="3:4" ht="12.95" customHeight="1" x14ac:dyDescent="0.2">
      <c r="C3279" s="84"/>
      <c r="D3279" s="84"/>
    </row>
    <row r="3280" spans="3:4" ht="12.95" customHeight="1" x14ac:dyDescent="0.2">
      <c r="C3280" s="84"/>
      <c r="D3280" s="84"/>
    </row>
    <row r="3281" spans="3:4" ht="12.95" customHeight="1" x14ac:dyDescent="0.2">
      <c r="C3281" s="84"/>
      <c r="D3281" s="84"/>
    </row>
    <row r="3282" spans="3:4" ht="12.95" customHeight="1" x14ac:dyDescent="0.2">
      <c r="C3282" s="84"/>
      <c r="D3282" s="84"/>
    </row>
    <row r="3283" spans="3:4" ht="12.95" customHeight="1" x14ac:dyDescent="0.2">
      <c r="C3283" s="84"/>
      <c r="D3283" s="84"/>
    </row>
    <row r="3284" spans="3:4" ht="12.95" customHeight="1" x14ac:dyDescent="0.2">
      <c r="C3284" s="84"/>
      <c r="D3284" s="84"/>
    </row>
    <row r="3285" spans="3:4" ht="12.95" customHeight="1" x14ac:dyDescent="0.2">
      <c r="C3285" s="84"/>
      <c r="D3285" s="84"/>
    </row>
    <row r="3286" spans="3:4" ht="12.95" customHeight="1" x14ac:dyDescent="0.2">
      <c r="C3286" s="84"/>
      <c r="D3286" s="84"/>
    </row>
    <row r="3287" spans="3:4" ht="12.95" customHeight="1" x14ac:dyDescent="0.2">
      <c r="C3287" s="84"/>
      <c r="D3287" s="84"/>
    </row>
    <row r="3288" spans="3:4" ht="12.95" customHeight="1" x14ac:dyDescent="0.2">
      <c r="C3288" s="84"/>
      <c r="D3288" s="84"/>
    </row>
    <row r="3289" spans="3:4" ht="12.95" customHeight="1" x14ac:dyDescent="0.2">
      <c r="C3289" s="84"/>
      <c r="D3289" s="84"/>
    </row>
    <row r="3290" spans="3:4" ht="12.95" customHeight="1" x14ac:dyDescent="0.2">
      <c r="C3290" s="84"/>
      <c r="D3290" s="84"/>
    </row>
    <row r="3291" spans="3:4" ht="12.95" customHeight="1" x14ac:dyDescent="0.2">
      <c r="C3291" s="84"/>
      <c r="D3291" s="84"/>
    </row>
    <row r="3292" spans="3:4" ht="12.95" customHeight="1" x14ac:dyDescent="0.2">
      <c r="C3292" s="84"/>
      <c r="D3292" s="84"/>
    </row>
    <row r="3293" spans="3:4" ht="12.95" customHeight="1" x14ac:dyDescent="0.2">
      <c r="C3293" s="84"/>
      <c r="D3293" s="84"/>
    </row>
    <row r="3294" spans="3:4" ht="12.95" customHeight="1" x14ac:dyDescent="0.2">
      <c r="C3294" s="84"/>
      <c r="D3294" s="84"/>
    </row>
    <row r="3295" spans="3:4" ht="12.95" customHeight="1" x14ac:dyDescent="0.2">
      <c r="C3295" s="84"/>
      <c r="D3295" s="84"/>
    </row>
    <row r="3296" spans="3:4" ht="12.95" customHeight="1" x14ac:dyDescent="0.2">
      <c r="C3296" s="84"/>
      <c r="D3296" s="84"/>
    </row>
    <row r="3297" spans="3:4" ht="12.95" customHeight="1" x14ac:dyDescent="0.2">
      <c r="C3297" s="84"/>
      <c r="D3297" s="84"/>
    </row>
    <row r="3298" spans="3:4" ht="12.95" customHeight="1" x14ac:dyDescent="0.2">
      <c r="C3298" s="84"/>
      <c r="D3298" s="84"/>
    </row>
    <row r="3299" spans="3:4" ht="12.95" customHeight="1" x14ac:dyDescent="0.2">
      <c r="C3299" s="84"/>
      <c r="D3299" s="84"/>
    </row>
    <row r="3300" spans="3:4" ht="12.95" customHeight="1" x14ac:dyDescent="0.2">
      <c r="C3300" s="84"/>
      <c r="D3300" s="84"/>
    </row>
    <row r="3301" spans="3:4" ht="12.95" customHeight="1" x14ac:dyDescent="0.2">
      <c r="C3301" s="84"/>
      <c r="D3301" s="84"/>
    </row>
    <row r="3302" spans="3:4" ht="12.95" customHeight="1" x14ac:dyDescent="0.2">
      <c r="C3302" s="84"/>
      <c r="D3302" s="84"/>
    </row>
    <row r="3303" spans="3:4" ht="12.95" customHeight="1" x14ac:dyDescent="0.2">
      <c r="C3303" s="84"/>
      <c r="D3303" s="84"/>
    </row>
    <row r="3304" spans="3:4" ht="12.95" customHeight="1" x14ac:dyDescent="0.2">
      <c r="C3304" s="84"/>
      <c r="D3304" s="84"/>
    </row>
    <row r="3305" spans="3:4" ht="12.95" customHeight="1" x14ac:dyDescent="0.2">
      <c r="C3305" s="84"/>
      <c r="D3305" s="84"/>
    </row>
    <row r="3306" spans="3:4" ht="12.95" customHeight="1" x14ac:dyDescent="0.2">
      <c r="C3306" s="84"/>
      <c r="D3306" s="84"/>
    </row>
    <row r="3307" spans="3:4" ht="12.95" customHeight="1" x14ac:dyDescent="0.2">
      <c r="C3307" s="84"/>
      <c r="D3307" s="84"/>
    </row>
    <row r="3308" spans="3:4" ht="12.95" customHeight="1" x14ac:dyDescent="0.2">
      <c r="C3308" s="84"/>
      <c r="D3308" s="84"/>
    </row>
    <row r="3309" spans="3:4" ht="12.95" customHeight="1" x14ac:dyDescent="0.2">
      <c r="C3309" s="84"/>
      <c r="D3309" s="84"/>
    </row>
    <row r="3310" spans="3:4" ht="12.95" customHeight="1" x14ac:dyDescent="0.2">
      <c r="C3310" s="84"/>
      <c r="D3310" s="84"/>
    </row>
    <row r="3311" spans="3:4" ht="12.95" customHeight="1" x14ac:dyDescent="0.2">
      <c r="C3311" s="84"/>
      <c r="D3311" s="84"/>
    </row>
    <row r="3312" spans="3:4" ht="12.95" customHeight="1" x14ac:dyDescent="0.2">
      <c r="C3312" s="84"/>
      <c r="D3312" s="84"/>
    </row>
    <row r="3313" spans="3:4" ht="12.95" customHeight="1" x14ac:dyDescent="0.2">
      <c r="C3313" s="84"/>
      <c r="D3313" s="84"/>
    </row>
    <row r="3314" spans="3:4" ht="12.95" customHeight="1" x14ac:dyDescent="0.2">
      <c r="C3314" s="84"/>
      <c r="D3314" s="84"/>
    </row>
    <row r="3315" spans="3:4" ht="12.95" customHeight="1" x14ac:dyDescent="0.2">
      <c r="C3315" s="84"/>
      <c r="D3315" s="84"/>
    </row>
    <row r="3316" spans="3:4" ht="12.95" customHeight="1" x14ac:dyDescent="0.2">
      <c r="C3316" s="84"/>
      <c r="D3316" s="84"/>
    </row>
    <row r="3317" spans="3:4" ht="12.95" customHeight="1" x14ac:dyDescent="0.2">
      <c r="C3317" s="84"/>
      <c r="D3317" s="84"/>
    </row>
    <row r="3318" spans="3:4" ht="12.95" customHeight="1" x14ac:dyDescent="0.2">
      <c r="C3318" s="84"/>
      <c r="D3318" s="84"/>
    </row>
    <row r="3319" spans="3:4" ht="12.95" customHeight="1" x14ac:dyDescent="0.2">
      <c r="C3319" s="84"/>
      <c r="D3319" s="84"/>
    </row>
    <row r="3320" spans="3:4" ht="12.95" customHeight="1" x14ac:dyDescent="0.2">
      <c r="C3320" s="84"/>
      <c r="D3320" s="84"/>
    </row>
    <row r="3321" spans="3:4" ht="12.95" customHeight="1" x14ac:dyDescent="0.2">
      <c r="C3321" s="84"/>
      <c r="D3321" s="84"/>
    </row>
    <row r="3322" spans="3:4" ht="12.95" customHeight="1" x14ac:dyDescent="0.2">
      <c r="C3322" s="84"/>
      <c r="D3322" s="84"/>
    </row>
    <row r="3323" spans="3:4" ht="12.95" customHeight="1" x14ac:dyDescent="0.2">
      <c r="C3323" s="84"/>
      <c r="D3323" s="84"/>
    </row>
    <row r="3324" spans="3:4" ht="12.95" customHeight="1" x14ac:dyDescent="0.2">
      <c r="C3324" s="84"/>
      <c r="D3324" s="84"/>
    </row>
    <row r="3325" spans="3:4" ht="12.95" customHeight="1" x14ac:dyDescent="0.2">
      <c r="C3325" s="84"/>
      <c r="D3325" s="84"/>
    </row>
    <row r="3326" spans="3:4" ht="12.95" customHeight="1" x14ac:dyDescent="0.2">
      <c r="C3326" s="84"/>
      <c r="D3326" s="84"/>
    </row>
    <row r="3327" spans="3:4" ht="12.95" customHeight="1" x14ac:dyDescent="0.2">
      <c r="C3327" s="84"/>
      <c r="D3327" s="84"/>
    </row>
    <row r="3328" spans="3:4" ht="12.95" customHeight="1" x14ac:dyDescent="0.2">
      <c r="C3328" s="84"/>
      <c r="D3328" s="84"/>
    </row>
    <row r="3329" spans="3:4" ht="12.95" customHeight="1" x14ac:dyDescent="0.2">
      <c r="C3329" s="84"/>
      <c r="D3329" s="84"/>
    </row>
  </sheetData>
  <protectedRanges>
    <protectedRange sqref="A890:D900" name="Range1"/>
  </protectedRanges>
  <sortState xmlns:xlrd2="http://schemas.microsoft.com/office/spreadsheetml/2017/richdata2" ref="A21:V916">
    <sortCondition ref="C21:C916"/>
  </sortState>
  <phoneticPr fontId="0" type="noConversion"/>
  <hyperlinks>
    <hyperlink ref="H1460" r:id="rId1" display="http://vsolj.cetus-net.org/bulletin.html" xr:uid="{00000000-0004-0000-0000-000000000000}"/>
    <hyperlink ref="H65320" r:id="rId2" display="http://vsolj.cetus-net.org/bulletin.html" xr:uid="{00000000-0004-0000-0000-000001000000}"/>
    <hyperlink ref="H65313" r:id="rId3" display="https://www.aavso.org/ejaavso" xr:uid="{00000000-0004-0000-0000-000002000000}"/>
    <hyperlink ref="AP1464" r:id="rId4" display="http://cdsbib.u-strasbg.fr/cgi-bin/cdsbib?1990RMxAA..21..381G" xr:uid="{00000000-0004-0000-0000-000003000000}"/>
    <hyperlink ref="AP1468" r:id="rId5" display="http://cdsbib.u-strasbg.fr/cgi-bin/cdsbib?1990RMxAA..21..381G" xr:uid="{00000000-0004-0000-0000-000004000000}"/>
    <hyperlink ref="AP1467" r:id="rId6" display="http://cdsbib.u-strasbg.fr/cgi-bin/cdsbib?1990RMxAA..21..381G" xr:uid="{00000000-0004-0000-0000-000005000000}"/>
    <hyperlink ref="AP1448" r:id="rId7" display="http://cdsbib.u-strasbg.fr/cgi-bin/cdsbib?1990RMxAA..21..381G" xr:uid="{00000000-0004-0000-0000-000006000000}"/>
    <hyperlink ref="I65320" r:id="rId8" display="http://vsolj.cetus-net.org/bulletin.html" xr:uid="{00000000-0004-0000-0000-000007000000}"/>
    <hyperlink ref="AQ1604" r:id="rId9" display="http://cdsbib.u-strasbg.fr/cgi-bin/cdsbib?1990RMxAA..21..381G" xr:uid="{00000000-0004-0000-0000-000008000000}"/>
    <hyperlink ref="AQ56370" r:id="rId10" display="http://cdsbib.u-strasbg.fr/cgi-bin/cdsbib?1990RMxAA..21..381G" xr:uid="{00000000-0004-0000-0000-000009000000}"/>
    <hyperlink ref="AQ1605" r:id="rId11" display="http://cdsbib.u-strasbg.fr/cgi-bin/cdsbib?1990RMxAA..21..381G" xr:uid="{00000000-0004-0000-0000-00000A000000}"/>
    <hyperlink ref="H65317" r:id="rId12" display="https://www.aavso.org/ejaavso" xr:uid="{00000000-0004-0000-0000-00000B000000}"/>
    <hyperlink ref="H2490" r:id="rId13" display="http://vsolj.cetus-net.org/bulletin.html" xr:uid="{00000000-0004-0000-0000-00000C000000}"/>
    <hyperlink ref="AP3734" r:id="rId14" display="http://cdsbib.u-strasbg.fr/cgi-bin/cdsbib?1990RMxAA..21..381G" xr:uid="{00000000-0004-0000-0000-00000D000000}"/>
    <hyperlink ref="AP3737" r:id="rId15" display="http://cdsbib.u-strasbg.fr/cgi-bin/cdsbib?1990RMxAA..21..381G" xr:uid="{00000000-0004-0000-0000-00000E000000}"/>
    <hyperlink ref="AP3735" r:id="rId16" display="http://cdsbib.u-strasbg.fr/cgi-bin/cdsbib?1990RMxAA..21..381G" xr:uid="{00000000-0004-0000-0000-00000F000000}"/>
    <hyperlink ref="AP3719" r:id="rId17" display="http://cdsbib.u-strasbg.fr/cgi-bin/cdsbib?1990RMxAA..21..381G" xr:uid="{00000000-0004-0000-0000-000010000000}"/>
    <hyperlink ref="I2490" r:id="rId18" display="http://vsolj.cetus-net.org/bulletin.html" xr:uid="{00000000-0004-0000-0000-000011000000}"/>
    <hyperlink ref="AQ3948" r:id="rId19" display="http://cdsbib.u-strasbg.fr/cgi-bin/cdsbib?1990RMxAA..21..381G" xr:uid="{00000000-0004-0000-0000-000012000000}"/>
    <hyperlink ref="AQ655" r:id="rId20" display="http://cdsbib.u-strasbg.fr/cgi-bin/cdsbib?1990RMxAA..21..381G" xr:uid="{00000000-0004-0000-0000-000013000000}"/>
    <hyperlink ref="AQ395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79" workbookViewId="0">
      <selection activeCell="A699" sqref="A699:D824"/>
    </sheetView>
  </sheetViews>
  <sheetFormatPr defaultRowHeight="12.75" x14ac:dyDescent="0.2"/>
  <cols>
    <col min="1" max="1" width="19.7109375" style="17" customWidth="1"/>
    <col min="2" max="2" width="4.42578125" style="2" customWidth="1"/>
    <col min="3" max="3" width="12.7109375" style="17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7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16" t="s">
        <v>1581</v>
      </c>
      <c r="I1" s="18" t="s">
        <v>1582</v>
      </c>
      <c r="J1" s="19" t="s">
        <v>1583</v>
      </c>
    </row>
    <row r="2" spans="1:16" x14ac:dyDescent="0.2">
      <c r="I2" s="20" t="s">
        <v>1584</v>
      </c>
      <c r="J2" s="21" t="s">
        <v>1585</v>
      </c>
    </row>
    <row r="3" spans="1:16" x14ac:dyDescent="0.2">
      <c r="A3" s="22" t="s">
        <v>1586</v>
      </c>
      <c r="I3" s="20" t="s">
        <v>1587</v>
      </c>
      <c r="J3" s="21" t="s">
        <v>1482</v>
      </c>
    </row>
    <row r="4" spans="1:16" x14ac:dyDescent="0.2">
      <c r="I4" s="20" t="s">
        <v>1588</v>
      </c>
      <c r="J4" s="21" t="s">
        <v>1482</v>
      </c>
    </row>
    <row r="5" spans="1:16" ht="13.5" thickBot="1" x14ac:dyDescent="0.25">
      <c r="I5" s="23" t="s">
        <v>1422</v>
      </c>
      <c r="J5" s="24" t="s">
        <v>1546</v>
      </c>
    </row>
    <row r="10" spans="1:16" ht="13.5" thickBot="1" x14ac:dyDescent="0.25"/>
    <row r="11" spans="1:16" ht="12.75" customHeight="1" thickBot="1" x14ac:dyDescent="0.25">
      <c r="A11" s="17" t="str">
        <f t="shared" ref="A11:A74" si="0">P11</f>
        <v> AN 175.329 </v>
      </c>
      <c r="B11" s="3" t="str">
        <f t="shared" ref="B11:B74" si="1">IF(H11=INT(H11),"I","II")</f>
        <v>I</v>
      </c>
      <c r="C11" s="17">
        <f t="shared" ref="C11:C74" si="2">1*G11</f>
        <v>17673.243999999999</v>
      </c>
      <c r="D11" s="2" t="str">
        <f t="shared" ref="D11:D74" si="3">VLOOKUP(F11,I$1:J$5,2,FALSE)</f>
        <v>vis</v>
      </c>
      <c r="E11" s="25">
        <f>VLOOKUP(C11,Active!C$21:E$965,3,FALSE)</f>
        <v>-48113.218490333005</v>
      </c>
      <c r="F11" s="3" t="s">
        <v>1422</v>
      </c>
      <c r="G11" s="2" t="str">
        <f t="shared" ref="G11:G74" si="4">MID(I11,3,LEN(I11)-3)</f>
        <v>17673.244</v>
      </c>
      <c r="H11" s="17">
        <f t="shared" ref="H11:H74" si="5">1*K11</f>
        <v>-48113</v>
      </c>
      <c r="I11" s="26" t="s">
        <v>1591</v>
      </c>
      <c r="J11" s="27" t="s">
        <v>1592</v>
      </c>
      <c r="K11" s="26">
        <v>-48113</v>
      </c>
      <c r="L11" s="26" t="s">
        <v>1593</v>
      </c>
      <c r="M11" s="27" t="s">
        <v>1594</v>
      </c>
      <c r="N11" s="27"/>
      <c r="O11" s="28" t="s">
        <v>1595</v>
      </c>
      <c r="P11" s="28" t="s">
        <v>1596</v>
      </c>
    </row>
    <row r="12" spans="1:16" ht="12.75" customHeight="1" thickBot="1" x14ac:dyDescent="0.25">
      <c r="A12" s="17" t="str">
        <f t="shared" si="0"/>
        <v> AN 175.329 </v>
      </c>
      <c r="B12" s="3" t="str">
        <f t="shared" si="1"/>
        <v>I</v>
      </c>
      <c r="C12" s="17">
        <f t="shared" si="2"/>
        <v>17674.345000000001</v>
      </c>
      <c r="D12" s="2" t="str">
        <f t="shared" si="3"/>
        <v>vis</v>
      </c>
      <c r="E12" s="25">
        <f>VLOOKUP(C12,Active!C$21:E$965,3,FALSE)</f>
        <v>-48111.21984744964</v>
      </c>
      <c r="F12" s="3" t="s">
        <v>1422</v>
      </c>
      <c r="G12" s="2" t="str">
        <f t="shared" si="4"/>
        <v>17674.345</v>
      </c>
      <c r="H12" s="17">
        <f t="shared" si="5"/>
        <v>-48111</v>
      </c>
      <c r="I12" s="26" t="s">
        <v>1597</v>
      </c>
      <c r="J12" s="27" t="s">
        <v>1598</v>
      </c>
      <c r="K12" s="26">
        <v>-48111</v>
      </c>
      <c r="L12" s="26" t="s">
        <v>1599</v>
      </c>
      <c r="M12" s="27" t="s">
        <v>1594</v>
      </c>
      <c r="N12" s="27"/>
      <c r="O12" s="28" t="s">
        <v>1595</v>
      </c>
      <c r="P12" s="28" t="s">
        <v>1596</v>
      </c>
    </row>
    <row r="13" spans="1:16" ht="12.75" customHeight="1" thickBot="1" x14ac:dyDescent="0.25">
      <c r="A13" s="17" t="str">
        <f t="shared" si="0"/>
        <v> AN 175.329 </v>
      </c>
      <c r="B13" s="3" t="str">
        <f t="shared" si="1"/>
        <v>I</v>
      </c>
      <c r="C13" s="17">
        <f t="shared" si="2"/>
        <v>17702.441999999999</v>
      </c>
      <c r="D13" s="2" t="str">
        <f t="shared" si="3"/>
        <v>vis</v>
      </c>
      <c r="E13" s="25">
        <f>VLOOKUP(C13,Active!C$21:E$965,3,FALSE)</f>
        <v>-48060.215425021132</v>
      </c>
      <c r="F13" s="3" t="s">
        <v>1422</v>
      </c>
      <c r="G13" s="2" t="str">
        <f t="shared" si="4"/>
        <v>17702.442</v>
      </c>
      <c r="H13" s="17">
        <f t="shared" si="5"/>
        <v>-48060</v>
      </c>
      <c r="I13" s="26" t="s">
        <v>1600</v>
      </c>
      <c r="J13" s="27" t="s">
        <v>1601</v>
      </c>
      <c r="K13" s="26">
        <v>-48060</v>
      </c>
      <c r="L13" s="26" t="s">
        <v>1602</v>
      </c>
      <c r="M13" s="27" t="s">
        <v>1594</v>
      </c>
      <c r="N13" s="27"/>
      <c r="O13" s="28" t="s">
        <v>1595</v>
      </c>
      <c r="P13" s="28" t="s">
        <v>1596</v>
      </c>
    </row>
    <row r="14" spans="1:16" ht="12.75" customHeight="1" thickBot="1" x14ac:dyDescent="0.25">
      <c r="A14" s="17" t="str">
        <f t="shared" si="0"/>
        <v> LAWS 2.43 </v>
      </c>
      <c r="B14" s="3" t="str">
        <f t="shared" si="1"/>
        <v>I</v>
      </c>
      <c r="C14" s="17">
        <f t="shared" si="2"/>
        <v>17707.401999999998</v>
      </c>
      <c r="D14" s="2" t="str">
        <f t="shared" si="3"/>
        <v>vis</v>
      </c>
      <c r="E14" s="25">
        <f>VLOOKUP(C14,Active!C$21:E$965,3,FALSE)</f>
        <v>-48051.211547908082</v>
      </c>
      <c r="F14" s="3" t="s">
        <v>1422</v>
      </c>
      <c r="G14" s="2" t="str">
        <f t="shared" si="4"/>
        <v>17707.402</v>
      </c>
      <c r="H14" s="17">
        <f t="shared" si="5"/>
        <v>-48051</v>
      </c>
      <c r="I14" s="26" t="s">
        <v>1603</v>
      </c>
      <c r="J14" s="27" t="s">
        <v>1604</v>
      </c>
      <c r="K14" s="26">
        <v>-48051</v>
      </c>
      <c r="L14" s="26" t="s">
        <v>1605</v>
      </c>
      <c r="M14" s="27" t="s">
        <v>1594</v>
      </c>
      <c r="N14" s="27"/>
      <c r="O14" s="28" t="s">
        <v>1595</v>
      </c>
      <c r="P14" s="28" t="s">
        <v>1606</v>
      </c>
    </row>
    <row r="15" spans="1:16" ht="12.75" customHeight="1" thickBot="1" x14ac:dyDescent="0.25">
      <c r="A15" s="17" t="str">
        <f t="shared" si="0"/>
        <v> AN 175.203 </v>
      </c>
      <c r="B15" s="3" t="str">
        <f t="shared" si="1"/>
        <v>I</v>
      </c>
      <c r="C15" s="17">
        <f t="shared" si="2"/>
        <v>17743.77</v>
      </c>
      <c r="D15" s="2" t="str">
        <f t="shared" si="3"/>
        <v>vis</v>
      </c>
      <c r="E15" s="25">
        <f>VLOOKUP(C15,Active!C$21:E$965,3,FALSE)</f>
        <v>-47985.192797333984</v>
      </c>
      <c r="F15" s="3" t="s">
        <v>1422</v>
      </c>
      <c r="G15" s="2" t="str">
        <f t="shared" si="4"/>
        <v>17743.770</v>
      </c>
      <c r="H15" s="17">
        <f t="shared" si="5"/>
        <v>-47985</v>
      </c>
      <c r="I15" s="26" t="s">
        <v>1612</v>
      </c>
      <c r="J15" s="27" t="s">
        <v>1613</v>
      </c>
      <c r="K15" s="26">
        <v>-47985</v>
      </c>
      <c r="L15" s="26" t="s">
        <v>1609</v>
      </c>
      <c r="M15" s="27" t="s">
        <v>1594</v>
      </c>
      <c r="N15" s="27"/>
      <c r="O15" s="28" t="s">
        <v>1610</v>
      </c>
      <c r="P15" s="28" t="s">
        <v>1614</v>
      </c>
    </row>
    <row r="16" spans="1:16" ht="12.75" customHeight="1" thickBot="1" x14ac:dyDescent="0.25">
      <c r="A16" s="17" t="str">
        <f t="shared" si="0"/>
        <v>VSB 47 </v>
      </c>
      <c r="B16" s="3" t="str">
        <f t="shared" si="1"/>
        <v>I</v>
      </c>
      <c r="C16" s="17">
        <f t="shared" si="2"/>
        <v>17744.862000000001</v>
      </c>
      <c r="D16" s="2" t="str">
        <f t="shared" si="3"/>
        <v>vis</v>
      </c>
      <c r="E16" s="25">
        <f>VLOOKUP(C16,Active!C$21:E$965,3,FALSE)</f>
        <v>-47983.210492130871</v>
      </c>
      <c r="F16" s="3" t="s">
        <v>1422</v>
      </c>
      <c r="G16" s="2" t="str">
        <f t="shared" si="4"/>
        <v>17744.862</v>
      </c>
      <c r="H16" s="17">
        <f t="shared" si="5"/>
        <v>-47983</v>
      </c>
      <c r="I16" s="26" t="s">
        <v>1615</v>
      </c>
      <c r="J16" s="27" t="s">
        <v>1616</v>
      </c>
      <c r="K16" s="26">
        <v>-47983</v>
      </c>
      <c r="L16" s="26" t="s">
        <v>1617</v>
      </c>
      <c r="M16" s="27" t="s">
        <v>1594</v>
      </c>
      <c r="N16" s="27"/>
      <c r="O16" s="28" t="s">
        <v>1610</v>
      </c>
      <c r="P16" s="29" t="s">
        <v>1611</v>
      </c>
    </row>
    <row r="17" spans="1:16" ht="12.75" customHeight="1" thickBot="1" x14ac:dyDescent="0.25">
      <c r="A17" s="17" t="str">
        <f t="shared" si="0"/>
        <v>VSB 47 </v>
      </c>
      <c r="B17" s="3" t="str">
        <f t="shared" si="1"/>
        <v>I</v>
      </c>
      <c r="C17" s="17">
        <f t="shared" si="2"/>
        <v>18148.11</v>
      </c>
      <c r="D17" s="2" t="str">
        <f t="shared" si="3"/>
        <v>vis</v>
      </c>
      <c r="E17" s="25">
        <f>VLOOKUP(C17,Active!C$21:E$965,3,FALSE)</f>
        <v>-47251.195282839741</v>
      </c>
      <c r="F17" s="3" t="s">
        <v>1422</v>
      </c>
      <c r="G17" s="2" t="str">
        <f t="shared" si="4"/>
        <v>18148.11</v>
      </c>
      <c r="H17" s="17">
        <f t="shared" si="5"/>
        <v>-47251</v>
      </c>
      <c r="I17" s="26" t="s">
        <v>1618</v>
      </c>
      <c r="J17" s="27" t="s">
        <v>1619</v>
      </c>
      <c r="K17" s="26">
        <v>-47251</v>
      </c>
      <c r="L17" s="26" t="s">
        <v>1620</v>
      </c>
      <c r="M17" s="27" t="s">
        <v>1594</v>
      </c>
      <c r="N17" s="27"/>
      <c r="O17" s="28" t="s">
        <v>1610</v>
      </c>
      <c r="P17" s="29" t="s">
        <v>1611</v>
      </c>
    </row>
    <row r="18" spans="1:16" ht="12.75" customHeight="1" thickBot="1" x14ac:dyDescent="0.25">
      <c r="A18" s="17" t="str">
        <f t="shared" si="0"/>
        <v>VSB 47 </v>
      </c>
      <c r="B18" s="3" t="str">
        <f t="shared" si="1"/>
        <v>I</v>
      </c>
      <c r="C18" s="17">
        <f t="shared" si="2"/>
        <v>18154.167000000001</v>
      </c>
      <c r="D18" s="2" t="str">
        <f t="shared" si="3"/>
        <v>vis</v>
      </c>
      <c r="E18" s="25">
        <f>VLOOKUP(C18,Active!C$21:E$965,3,FALSE)</f>
        <v>-47240.200024034544</v>
      </c>
      <c r="F18" s="3" t="s">
        <v>1422</v>
      </c>
      <c r="G18" s="2" t="str">
        <f t="shared" si="4"/>
        <v>18154.167</v>
      </c>
      <c r="H18" s="17">
        <f t="shared" si="5"/>
        <v>-47240</v>
      </c>
      <c r="I18" s="26" t="s">
        <v>1621</v>
      </c>
      <c r="J18" s="27" t="s">
        <v>1622</v>
      </c>
      <c r="K18" s="26">
        <v>-47240</v>
      </c>
      <c r="L18" s="26" t="s">
        <v>1623</v>
      </c>
      <c r="M18" s="27" t="s">
        <v>1594</v>
      </c>
      <c r="N18" s="27"/>
      <c r="O18" s="28" t="s">
        <v>1610</v>
      </c>
      <c r="P18" s="29" t="s">
        <v>1611</v>
      </c>
    </row>
    <row r="19" spans="1:16" ht="12.75" customHeight="1" thickBot="1" x14ac:dyDescent="0.25">
      <c r="A19" s="17" t="str">
        <f t="shared" si="0"/>
        <v>VSB 47 </v>
      </c>
      <c r="B19" s="3" t="str">
        <f t="shared" si="1"/>
        <v>I</v>
      </c>
      <c r="C19" s="17">
        <f t="shared" si="2"/>
        <v>18155.262999999999</v>
      </c>
      <c r="D19" s="2" t="str">
        <f t="shared" si="3"/>
        <v>vis</v>
      </c>
      <c r="E19" s="25">
        <f>VLOOKUP(C19,Active!C$21:E$965,3,FALSE)</f>
        <v>-47238.210457640213</v>
      </c>
      <c r="F19" s="3" t="s">
        <v>1422</v>
      </c>
      <c r="G19" s="2" t="str">
        <f t="shared" si="4"/>
        <v>18155.263</v>
      </c>
      <c r="H19" s="17">
        <f t="shared" si="5"/>
        <v>-47238</v>
      </c>
      <c r="I19" s="26" t="s">
        <v>1624</v>
      </c>
      <c r="J19" s="27" t="s">
        <v>1625</v>
      </c>
      <c r="K19" s="26">
        <v>-47238</v>
      </c>
      <c r="L19" s="26" t="s">
        <v>1617</v>
      </c>
      <c r="M19" s="27" t="s">
        <v>1594</v>
      </c>
      <c r="N19" s="27"/>
      <c r="O19" s="28" t="s">
        <v>1610</v>
      </c>
      <c r="P19" s="29" t="s">
        <v>1611</v>
      </c>
    </row>
    <row r="20" spans="1:16" ht="12.75" customHeight="1" thickBot="1" x14ac:dyDescent="0.25">
      <c r="A20" s="17" t="str">
        <f t="shared" si="0"/>
        <v>VSB 47 </v>
      </c>
      <c r="B20" s="3" t="str">
        <f t="shared" si="1"/>
        <v>I</v>
      </c>
      <c r="C20" s="17">
        <f t="shared" si="2"/>
        <v>18158.02</v>
      </c>
      <c r="D20" s="2" t="str">
        <f t="shared" si="3"/>
        <v>vis</v>
      </c>
      <c r="E20" s="25">
        <f>VLOOKUP(C20,Active!C$21:E$965,3,FALSE)</f>
        <v>-47233.205681591688</v>
      </c>
      <c r="F20" s="3" t="s">
        <v>1422</v>
      </c>
      <c r="G20" s="2" t="str">
        <f t="shared" si="4"/>
        <v>18158.02</v>
      </c>
      <c r="H20" s="17">
        <f t="shared" si="5"/>
        <v>-47233</v>
      </c>
      <c r="I20" s="26" t="s">
        <v>1626</v>
      </c>
      <c r="J20" s="27" t="s">
        <v>1627</v>
      </c>
      <c r="K20" s="26">
        <v>-47233</v>
      </c>
      <c r="L20" s="26" t="s">
        <v>1620</v>
      </c>
      <c r="M20" s="27" t="s">
        <v>1594</v>
      </c>
      <c r="N20" s="27"/>
      <c r="O20" s="28" t="s">
        <v>1610</v>
      </c>
      <c r="P20" s="29" t="s">
        <v>1611</v>
      </c>
    </row>
    <row r="21" spans="1:16" ht="12.75" customHeight="1" thickBot="1" x14ac:dyDescent="0.25">
      <c r="A21" s="17" t="str">
        <f t="shared" si="0"/>
        <v>VSB 47 </v>
      </c>
      <c r="B21" s="3" t="str">
        <f t="shared" si="1"/>
        <v>I</v>
      </c>
      <c r="C21" s="17">
        <f t="shared" si="2"/>
        <v>18159.133000000002</v>
      </c>
      <c r="D21" s="2" t="str">
        <f t="shared" si="3"/>
        <v>vis</v>
      </c>
      <c r="E21" s="25">
        <f>VLOOKUP(C21,Active!C$21:E$965,3,FALSE)</f>
        <v>-47231.185255134667</v>
      </c>
      <c r="F21" s="3" t="s">
        <v>1422</v>
      </c>
      <c r="G21" s="2" t="str">
        <f t="shared" si="4"/>
        <v>18159.133</v>
      </c>
      <c r="H21" s="17">
        <f t="shared" si="5"/>
        <v>-47231</v>
      </c>
      <c r="I21" s="26" t="s">
        <v>1628</v>
      </c>
      <c r="J21" s="27" t="s">
        <v>1629</v>
      </c>
      <c r="K21" s="26">
        <v>-47231</v>
      </c>
      <c r="L21" s="26" t="s">
        <v>1630</v>
      </c>
      <c r="M21" s="27" t="s">
        <v>1594</v>
      </c>
      <c r="N21" s="27"/>
      <c r="O21" s="28" t="s">
        <v>1610</v>
      </c>
      <c r="P21" s="29" t="s">
        <v>1611</v>
      </c>
    </row>
    <row r="22" spans="1:16" ht="12.75" customHeight="1" thickBot="1" x14ac:dyDescent="0.25">
      <c r="A22" s="17" t="str">
        <f t="shared" si="0"/>
        <v> ATOK 3 (F.5) </v>
      </c>
      <c r="B22" s="3" t="str">
        <f t="shared" si="1"/>
        <v>I</v>
      </c>
      <c r="C22" s="17">
        <f t="shared" si="2"/>
        <v>18164.085999999999</v>
      </c>
      <c r="D22" s="2" t="str">
        <f t="shared" si="3"/>
        <v>vis</v>
      </c>
      <c r="E22" s="25">
        <f>VLOOKUP(C22,Active!C$21:E$965,3,FALSE)</f>
        <v>-47222.194085106254</v>
      </c>
      <c r="F22" s="3" t="s">
        <v>1422</v>
      </c>
      <c r="G22" s="2" t="str">
        <f t="shared" si="4"/>
        <v>18164.086</v>
      </c>
      <c r="H22" s="17">
        <f t="shared" si="5"/>
        <v>-47222</v>
      </c>
      <c r="I22" s="26" t="s">
        <v>1631</v>
      </c>
      <c r="J22" s="27" t="s">
        <v>1632</v>
      </c>
      <c r="K22" s="26">
        <v>-47222</v>
      </c>
      <c r="L22" s="26" t="s">
        <v>1633</v>
      </c>
      <c r="M22" s="27" t="s">
        <v>1594</v>
      </c>
      <c r="N22" s="27"/>
      <c r="O22" s="28" t="s">
        <v>1610</v>
      </c>
      <c r="P22" s="28" t="s">
        <v>1634</v>
      </c>
    </row>
    <row r="23" spans="1:16" ht="12.75" customHeight="1" thickBot="1" x14ac:dyDescent="0.25">
      <c r="A23" s="17" t="str">
        <f t="shared" si="0"/>
        <v> ATOK 3 (F.5) </v>
      </c>
      <c r="B23" s="3" t="str">
        <f t="shared" si="1"/>
        <v>I</v>
      </c>
      <c r="C23" s="17">
        <f t="shared" si="2"/>
        <v>18167.948</v>
      </c>
      <c r="D23" s="2" t="str">
        <f t="shared" si="3"/>
        <v>vis</v>
      </c>
      <c r="E23" s="25">
        <f>VLOOKUP(C23,Active!C$21:E$965,3,FALSE)</f>
        <v>-47215.183404983145</v>
      </c>
      <c r="F23" s="3" t="s">
        <v>1422</v>
      </c>
      <c r="G23" s="2" t="str">
        <f t="shared" si="4"/>
        <v>18167.948</v>
      </c>
      <c r="H23" s="17">
        <f t="shared" si="5"/>
        <v>-47215</v>
      </c>
      <c r="I23" s="26" t="s">
        <v>1635</v>
      </c>
      <c r="J23" s="27" t="s">
        <v>1636</v>
      </c>
      <c r="K23" s="26">
        <v>-47215</v>
      </c>
      <c r="L23" s="26" t="s">
        <v>1637</v>
      </c>
      <c r="M23" s="27" t="s">
        <v>1594</v>
      </c>
      <c r="N23" s="27"/>
      <c r="O23" s="28" t="s">
        <v>1610</v>
      </c>
      <c r="P23" s="28" t="s">
        <v>1634</v>
      </c>
    </row>
    <row r="24" spans="1:16" ht="12.75" customHeight="1" thickBot="1" x14ac:dyDescent="0.25">
      <c r="A24" s="17" t="str">
        <f t="shared" si="0"/>
        <v> ATOK 3 (F.5) </v>
      </c>
      <c r="B24" s="3" t="str">
        <f t="shared" si="1"/>
        <v>I</v>
      </c>
      <c r="C24" s="17">
        <f t="shared" si="2"/>
        <v>18173.995999999999</v>
      </c>
      <c r="D24" s="2" t="str">
        <f t="shared" si="3"/>
        <v>vis</v>
      </c>
      <c r="E24" s="25">
        <f>VLOOKUP(C24,Active!C$21:E$965,3,FALSE)</f>
        <v>-47204.204483858201</v>
      </c>
      <c r="F24" s="3" t="s">
        <v>1422</v>
      </c>
      <c r="G24" s="2" t="str">
        <f t="shared" si="4"/>
        <v>18173.996</v>
      </c>
      <c r="H24" s="17">
        <f t="shared" si="5"/>
        <v>-47204</v>
      </c>
      <c r="I24" s="26" t="s">
        <v>1638</v>
      </c>
      <c r="J24" s="27" t="s">
        <v>1639</v>
      </c>
      <c r="K24" s="26">
        <v>-47204</v>
      </c>
      <c r="L24" s="26" t="s">
        <v>1640</v>
      </c>
      <c r="M24" s="27" t="s">
        <v>1594</v>
      </c>
      <c r="N24" s="27"/>
      <c r="O24" s="28" t="s">
        <v>1610</v>
      </c>
      <c r="P24" s="28" t="s">
        <v>1634</v>
      </c>
    </row>
    <row r="25" spans="1:16" ht="12.75" customHeight="1" thickBot="1" x14ac:dyDescent="0.25">
      <c r="A25" s="17" t="str">
        <f t="shared" si="0"/>
        <v> ATOK 3 (F.5) </v>
      </c>
      <c r="B25" s="3" t="str">
        <f t="shared" si="1"/>
        <v>I</v>
      </c>
      <c r="C25" s="17">
        <f t="shared" si="2"/>
        <v>18175.089</v>
      </c>
      <c r="D25" s="2" t="str">
        <f t="shared" si="3"/>
        <v>vis</v>
      </c>
      <c r="E25" s="25">
        <f>VLOOKUP(C25,Active!C$21:E$965,3,FALSE)</f>
        <v>-47202.220363357279</v>
      </c>
      <c r="F25" s="3" t="s">
        <v>1422</v>
      </c>
      <c r="G25" s="2" t="str">
        <f t="shared" si="4"/>
        <v>18175.089</v>
      </c>
      <c r="H25" s="17">
        <f t="shared" si="5"/>
        <v>-47202</v>
      </c>
      <c r="I25" s="26" t="s">
        <v>1641</v>
      </c>
      <c r="J25" s="27" t="s">
        <v>1642</v>
      </c>
      <c r="K25" s="26">
        <v>-47202</v>
      </c>
      <c r="L25" s="26" t="s">
        <v>1599</v>
      </c>
      <c r="M25" s="27" t="s">
        <v>1594</v>
      </c>
      <c r="N25" s="27"/>
      <c r="O25" s="28" t="s">
        <v>1610</v>
      </c>
      <c r="P25" s="28" t="s">
        <v>1634</v>
      </c>
    </row>
    <row r="26" spans="1:16" ht="12.75" customHeight="1" thickBot="1" x14ac:dyDescent="0.25">
      <c r="A26" s="17" t="str">
        <f t="shared" si="0"/>
        <v> LAWS 2.43 </v>
      </c>
      <c r="B26" s="3" t="str">
        <f t="shared" si="1"/>
        <v>I</v>
      </c>
      <c r="C26" s="17">
        <f t="shared" si="2"/>
        <v>18191.633000000002</v>
      </c>
      <c r="D26" s="2" t="str">
        <f t="shared" si="3"/>
        <v>vis</v>
      </c>
      <c r="E26" s="25">
        <f>VLOOKUP(C26,Active!C$21:E$965,3,FALSE)</f>
        <v>-47172.188076470513</v>
      </c>
      <c r="F26" s="3" t="s">
        <v>1422</v>
      </c>
      <c r="G26" s="2" t="str">
        <f t="shared" si="4"/>
        <v>18191.633</v>
      </c>
      <c r="H26" s="17">
        <f t="shared" si="5"/>
        <v>-47172</v>
      </c>
      <c r="I26" s="26" t="s">
        <v>1643</v>
      </c>
      <c r="J26" s="27" t="s">
        <v>1644</v>
      </c>
      <c r="K26" s="26">
        <v>-47172</v>
      </c>
      <c r="L26" s="26" t="s">
        <v>1645</v>
      </c>
      <c r="M26" s="27" t="s">
        <v>1594</v>
      </c>
      <c r="N26" s="27"/>
      <c r="O26" s="28" t="s">
        <v>1646</v>
      </c>
      <c r="P26" s="28" t="s">
        <v>1606</v>
      </c>
    </row>
    <row r="27" spans="1:16" ht="12.75" customHeight="1" thickBot="1" x14ac:dyDescent="0.25">
      <c r="A27" s="17" t="str">
        <f t="shared" si="0"/>
        <v> LAWS 2.43 </v>
      </c>
      <c r="B27" s="3" t="str">
        <f t="shared" si="1"/>
        <v>I</v>
      </c>
      <c r="C27" s="17">
        <f t="shared" si="2"/>
        <v>18192.735000000001</v>
      </c>
      <c r="D27" s="2" t="str">
        <f t="shared" si="3"/>
        <v>vis</v>
      </c>
      <c r="E27" s="25">
        <f>VLOOKUP(C27,Active!C$21:E$965,3,FALSE)</f>
        <v>-47170.187618289347</v>
      </c>
      <c r="F27" s="3" t="s">
        <v>1422</v>
      </c>
      <c r="G27" s="2" t="str">
        <f t="shared" si="4"/>
        <v>18192.735</v>
      </c>
      <c r="H27" s="17">
        <f t="shared" si="5"/>
        <v>-47170</v>
      </c>
      <c r="I27" s="26" t="s">
        <v>1647</v>
      </c>
      <c r="J27" s="27" t="s">
        <v>1648</v>
      </c>
      <c r="K27" s="26">
        <v>-47170</v>
      </c>
      <c r="L27" s="26" t="s">
        <v>1649</v>
      </c>
      <c r="M27" s="27" t="s">
        <v>1594</v>
      </c>
      <c r="N27" s="27"/>
      <c r="O27" s="28" t="s">
        <v>1650</v>
      </c>
      <c r="P27" s="28" t="s">
        <v>1606</v>
      </c>
    </row>
    <row r="28" spans="1:16" ht="12.75" customHeight="1" thickBot="1" x14ac:dyDescent="0.25">
      <c r="A28" s="17" t="str">
        <f t="shared" si="0"/>
        <v> LAWS 2.43 </v>
      </c>
      <c r="B28" s="3" t="str">
        <f t="shared" si="1"/>
        <v>I</v>
      </c>
      <c r="C28" s="17">
        <f t="shared" si="2"/>
        <v>18218.615000000002</v>
      </c>
      <c r="D28" s="2" t="str">
        <f t="shared" si="3"/>
        <v>vis</v>
      </c>
      <c r="E28" s="25">
        <f>VLOOKUP(C28,Active!C$21:E$965,3,FALSE)</f>
        <v>-47123.207711094634</v>
      </c>
      <c r="F28" s="3" t="s">
        <v>1422</v>
      </c>
      <c r="G28" s="2" t="str">
        <f t="shared" si="4"/>
        <v>18218.615</v>
      </c>
      <c r="H28" s="17">
        <f t="shared" si="5"/>
        <v>-47123</v>
      </c>
      <c r="I28" s="26" t="s">
        <v>1651</v>
      </c>
      <c r="J28" s="27" t="s">
        <v>1652</v>
      </c>
      <c r="K28" s="26">
        <v>-47123</v>
      </c>
      <c r="L28" s="26" t="s">
        <v>1653</v>
      </c>
      <c r="M28" s="27" t="s">
        <v>1594</v>
      </c>
      <c r="N28" s="27"/>
      <c r="O28" s="28" t="s">
        <v>1650</v>
      </c>
      <c r="P28" s="28" t="s">
        <v>1606</v>
      </c>
    </row>
    <row r="29" spans="1:16" ht="12.75" customHeight="1" thickBot="1" x14ac:dyDescent="0.25">
      <c r="A29" s="17" t="str">
        <f t="shared" si="0"/>
        <v> HA 69 </v>
      </c>
      <c r="B29" s="3" t="str">
        <f t="shared" si="1"/>
        <v>I</v>
      </c>
      <c r="C29" s="17">
        <f t="shared" si="2"/>
        <v>18245.616000000002</v>
      </c>
      <c r="D29" s="2" t="str">
        <f t="shared" si="3"/>
        <v>vis</v>
      </c>
      <c r="E29" s="25">
        <f>VLOOKUP(C29,Active!C$21:E$965,3,FALSE)</f>
        <v>-47074.192855060457</v>
      </c>
      <c r="F29" s="3" t="s">
        <v>1422</v>
      </c>
      <c r="G29" s="2" t="str">
        <f t="shared" si="4"/>
        <v>18245.616</v>
      </c>
      <c r="H29" s="17">
        <f t="shared" si="5"/>
        <v>-47074</v>
      </c>
      <c r="I29" s="26" t="s">
        <v>1654</v>
      </c>
      <c r="J29" s="27" t="s">
        <v>1655</v>
      </c>
      <c r="K29" s="26">
        <v>-47074</v>
      </c>
      <c r="L29" s="26" t="s">
        <v>1609</v>
      </c>
      <c r="M29" s="27" t="s">
        <v>1594</v>
      </c>
      <c r="N29" s="27"/>
      <c r="O29" s="28" t="s">
        <v>1656</v>
      </c>
      <c r="P29" s="28" t="s">
        <v>1657</v>
      </c>
    </row>
    <row r="30" spans="1:16" ht="12.75" customHeight="1" thickBot="1" x14ac:dyDescent="0.25">
      <c r="A30" s="17" t="str">
        <f t="shared" si="0"/>
        <v> HA 69 </v>
      </c>
      <c r="B30" s="3" t="str">
        <f t="shared" si="1"/>
        <v>I</v>
      </c>
      <c r="C30" s="17">
        <f t="shared" si="2"/>
        <v>18266.54</v>
      </c>
      <c r="D30" s="2" t="str">
        <f t="shared" si="3"/>
        <v>vis</v>
      </c>
      <c r="E30" s="25">
        <f>VLOOKUP(C30,Active!C$21:E$965,3,FALSE)</f>
        <v>-47036.209563787575</v>
      </c>
      <c r="F30" s="3" t="s">
        <v>1422</v>
      </c>
      <c r="G30" s="2" t="str">
        <f t="shared" si="4"/>
        <v>18266.540</v>
      </c>
      <c r="H30" s="17">
        <f t="shared" si="5"/>
        <v>-47036</v>
      </c>
      <c r="I30" s="26" t="s">
        <v>1658</v>
      </c>
      <c r="J30" s="27" t="s">
        <v>1659</v>
      </c>
      <c r="K30" s="26">
        <v>-47036</v>
      </c>
      <c r="L30" s="26" t="s">
        <v>1660</v>
      </c>
      <c r="M30" s="27" t="s">
        <v>1594</v>
      </c>
      <c r="N30" s="27"/>
      <c r="O30" s="28" t="s">
        <v>1656</v>
      </c>
      <c r="P30" s="28" t="s">
        <v>1657</v>
      </c>
    </row>
    <row r="31" spans="1:16" ht="12.75" customHeight="1" thickBot="1" x14ac:dyDescent="0.25">
      <c r="A31" s="17" t="str">
        <f t="shared" si="0"/>
        <v> HA 69 </v>
      </c>
      <c r="B31" s="3" t="str">
        <f t="shared" si="1"/>
        <v>I</v>
      </c>
      <c r="C31" s="17">
        <f t="shared" si="2"/>
        <v>18267.634999999998</v>
      </c>
      <c r="D31" s="2" t="str">
        <f t="shared" si="3"/>
        <v>vis</v>
      </c>
      <c r="E31" s="25">
        <f>VLOOKUP(C31,Active!C$21:E$965,3,FALSE)</f>
        <v>-47034.221812691045</v>
      </c>
      <c r="F31" s="3" t="s">
        <v>1422</v>
      </c>
      <c r="G31" s="2" t="str">
        <f t="shared" si="4"/>
        <v>18267.635</v>
      </c>
      <c r="H31" s="17">
        <f t="shared" si="5"/>
        <v>-47034</v>
      </c>
      <c r="I31" s="26" t="s">
        <v>1661</v>
      </c>
      <c r="J31" s="27" t="s">
        <v>1662</v>
      </c>
      <c r="K31" s="26">
        <v>-47034</v>
      </c>
      <c r="L31" s="26" t="s">
        <v>1663</v>
      </c>
      <c r="M31" s="27" t="s">
        <v>1594</v>
      </c>
      <c r="N31" s="27"/>
      <c r="O31" s="28" t="s">
        <v>1656</v>
      </c>
      <c r="P31" s="28" t="s">
        <v>1657</v>
      </c>
    </row>
    <row r="32" spans="1:16" ht="12.75" customHeight="1" thickBot="1" x14ac:dyDescent="0.25">
      <c r="A32" s="17" t="str">
        <f t="shared" si="0"/>
        <v> HA 69 </v>
      </c>
      <c r="B32" s="3" t="str">
        <f t="shared" si="1"/>
        <v>I</v>
      </c>
      <c r="C32" s="17">
        <f t="shared" si="2"/>
        <v>18277.554</v>
      </c>
      <c r="D32" s="2" t="str">
        <f t="shared" si="3"/>
        <v>vis</v>
      </c>
      <c r="E32" s="25">
        <f>VLOOKUP(C32,Active!C$21:E$965,3,FALSE)</f>
        <v>-47016.215873762747</v>
      </c>
      <c r="F32" s="3" t="s">
        <v>1422</v>
      </c>
      <c r="G32" s="2" t="str">
        <f t="shared" si="4"/>
        <v>18277.554</v>
      </c>
      <c r="H32" s="17">
        <f t="shared" si="5"/>
        <v>-47016</v>
      </c>
      <c r="I32" s="26" t="s">
        <v>1664</v>
      </c>
      <c r="J32" s="27" t="s">
        <v>1665</v>
      </c>
      <c r="K32" s="26">
        <v>-47016</v>
      </c>
      <c r="L32" s="26" t="s">
        <v>1602</v>
      </c>
      <c r="M32" s="27" t="s">
        <v>1594</v>
      </c>
      <c r="N32" s="27"/>
      <c r="O32" s="28" t="s">
        <v>1656</v>
      </c>
      <c r="P32" s="28" t="s">
        <v>1657</v>
      </c>
    </row>
    <row r="33" spans="1:16" ht="12.75" customHeight="1" thickBot="1" x14ac:dyDescent="0.25">
      <c r="A33" s="17" t="str">
        <f t="shared" si="0"/>
        <v> LAWS 2.43 </v>
      </c>
      <c r="B33" s="3" t="str">
        <f t="shared" si="1"/>
        <v>I</v>
      </c>
      <c r="C33" s="17">
        <f t="shared" si="2"/>
        <v>18479.736000000001</v>
      </c>
      <c r="D33" s="2" t="str">
        <f t="shared" si="3"/>
        <v>vis</v>
      </c>
      <c r="E33" s="25">
        <f>VLOOKUP(C33,Active!C$21:E$965,3,FALSE)</f>
        <v>-46649.195332941963</v>
      </c>
      <c r="F33" s="3" t="s">
        <v>1422</v>
      </c>
      <c r="G33" s="2" t="str">
        <f t="shared" si="4"/>
        <v>18479.736</v>
      </c>
      <c r="H33" s="17">
        <f t="shared" si="5"/>
        <v>-46649</v>
      </c>
      <c r="I33" s="26" t="s">
        <v>1666</v>
      </c>
      <c r="J33" s="27" t="s">
        <v>1667</v>
      </c>
      <c r="K33" s="26">
        <v>-46649</v>
      </c>
      <c r="L33" s="26" t="s">
        <v>1668</v>
      </c>
      <c r="M33" s="27" t="s">
        <v>1594</v>
      </c>
      <c r="N33" s="27"/>
      <c r="O33" s="28" t="s">
        <v>1646</v>
      </c>
      <c r="P33" s="28" t="s">
        <v>1606</v>
      </c>
    </row>
    <row r="34" spans="1:16" ht="12.75" customHeight="1" thickBot="1" x14ac:dyDescent="0.25">
      <c r="A34" s="17" t="str">
        <f t="shared" si="0"/>
        <v> LAWS 2.43 </v>
      </c>
      <c r="B34" s="3" t="str">
        <f t="shared" si="1"/>
        <v>I</v>
      </c>
      <c r="C34" s="17">
        <f t="shared" si="2"/>
        <v>18507.833999999999</v>
      </c>
      <c r="D34" s="2" t="str">
        <f t="shared" si="3"/>
        <v>vis</v>
      </c>
      <c r="E34" s="25">
        <f>VLOOKUP(C34,Active!C$21:E$965,3,FALSE)</f>
        <v>-46598.189095215646</v>
      </c>
      <c r="F34" s="3" t="s">
        <v>1422</v>
      </c>
      <c r="G34" s="2" t="str">
        <f t="shared" si="4"/>
        <v>18507.834</v>
      </c>
      <c r="H34" s="17">
        <f t="shared" si="5"/>
        <v>-46598</v>
      </c>
      <c r="I34" s="26" t="s">
        <v>1669</v>
      </c>
      <c r="J34" s="27" t="s">
        <v>1670</v>
      </c>
      <c r="K34" s="26">
        <v>-46598</v>
      </c>
      <c r="L34" s="26" t="s">
        <v>1645</v>
      </c>
      <c r="M34" s="27" t="s">
        <v>1594</v>
      </c>
      <c r="N34" s="27"/>
      <c r="O34" s="28" t="s">
        <v>1646</v>
      </c>
      <c r="P34" s="28" t="s">
        <v>1606</v>
      </c>
    </row>
    <row r="35" spans="1:16" ht="12.75" customHeight="1" thickBot="1" x14ac:dyDescent="0.25">
      <c r="A35" s="17" t="str">
        <f t="shared" si="0"/>
        <v> LAWS 2.43 </v>
      </c>
      <c r="B35" s="3" t="str">
        <f t="shared" si="1"/>
        <v>I</v>
      </c>
      <c r="C35" s="17">
        <f t="shared" si="2"/>
        <v>18582.752</v>
      </c>
      <c r="D35" s="2" t="str">
        <f t="shared" si="3"/>
        <v>vis</v>
      </c>
      <c r="E35" s="25">
        <f>VLOOKUP(C35,Active!C$21:E$965,3,FALSE)</f>
        <v>-46462.190614256848</v>
      </c>
      <c r="F35" s="3" t="s">
        <v>1422</v>
      </c>
      <c r="G35" s="2" t="str">
        <f t="shared" si="4"/>
        <v>18582.752</v>
      </c>
      <c r="H35" s="17">
        <f t="shared" si="5"/>
        <v>-46462</v>
      </c>
      <c r="I35" s="26" t="s">
        <v>1671</v>
      </c>
      <c r="J35" s="27" t="s">
        <v>1672</v>
      </c>
      <c r="K35" s="26">
        <v>-46462</v>
      </c>
      <c r="L35" s="26" t="s">
        <v>1673</v>
      </c>
      <c r="M35" s="27" t="s">
        <v>1594</v>
      </c>
      <c r="N35" s="27"/>
      <c r="O35" s="28" t="s">
        <v>1674</v>
      </c>
      <c r="P35" s="28" t="s">
        <v>1606</v>
      </c>
    </row>
    <row r="36" spans="1:16" ht="12.75" customHeight="1" thickBot="1" x14ac:dyDescent="0.25">
      <c r="A36" s="17" t="str">
        <f t="shared" si="0"/>
        <v> HA 69 </v>
      </c>
      <c r="B36" s="3" t="str">
        <f t="shared" si="1"/>
        <v>I</v>
      </c>
      <c r="C36" s="17">
        <f t="shared" si="2"/>
        <v>18640.582999999999</v>
      </c>
      <c r="D36" s="2" t="str">
        <f t="shared" si="3"/>
        <v>vis</v>
      </c>
      <c r="E36" s="25">
        <f>VLOOKUP(C36,Active!C$21:E$965,3,FALSE)</f>
        <v>-46357.210126892955</v>
      </c>
      <c r="F36" s="3" t="s">
        <v>1422</v>
      </c>
      <c r="G36" s="2" t="str">
        <f t="shared" si="4"/>
        <v>18640.583</v>
      </c>
      <c r="H36" s="17">
        <f t="shared" si="5"/>
        <v>-46357</v>
      </c>
      <c r="I36" s="26" t="s">
        <v>1675</v>
      </c>
      <c r="J36" s="27" t="s">
        <v>1676</v>
      </c>
      <c r="K36" s="26">
        <v>-46357</v>
      </c>
      <c r="L36" s="26" t="s">
        <v>1617</v>
      </c>
      <c r="M36" s="27" t="s">
        <v>1594</v>
      </c>
      <c r="N36" s="27"/>
      <c r="O36" s="28" t="s">
        <v>1656</v>
      </c>
      <c r="P36" s="28" t="s">
        <v>1657</v>
      </c>
    </row>
    <row r="37" spans="1:16" ht="12.75" customHeight="1" thickBot="1" x14ac:dyDescent="0.25">
      <c r="A37" s="17" t="str">
        <f t="shared" si="0"/>
        <v> HA 69 </v>
      </c>
      <c r="B37" s="3" t="str">
        <f t="shared" si="1"/>
        <v>I</v>
      </c>
      <c r="C37" s="17">
        <f t="shared" si="2"/>
        <v>18645.543000000001</v>
      </c>
      <c r="D37" s="2" t="str">
        <f t="shared" si="3"/>
        <v>vis</v>
      </c>
      <c r="E37" s="25">
        <f>VLOOKUP(C37,Active!C$21:E$965,3,FALSE)</f>
        <v>-46348.206249779898</v>
      </c>
      <c r="F37" s="3" t="s">
        <v>1422</v>
      </c>
      <c r="G37" s="2" t="str">
        <f t="shared" si="4"/>
        <v>18645.543</v>
      </c>
      <c r="H37" s="17">
        <f t="shared" si="5"/>
        <v>-46348</v>
      </c>
      <c r="I37" s="26" t="s">
        <v>1677</v>
      </c>
      <c r="J37" s="27" t="s">
        <v>1678</v>
      </c>
      <c r="K37" s="26">
        <v>-46348</v>
      </c>
      <c r="L37" s="26" t="s">
        <v>1653</v>
      </c>
      <c r="M37" s="27" t="s">
        <v>1594</v>
      </c>
      <c r="N37" s="27"/>
      <c r="O37" s="28" t="s">
        <v>1656</v>
      </c>
      <c r="P37" s="28" t="s">
        <v>1657</v>
      </c>
    </row>
    <row r="38" spans="1:16" ht="12.75" customHeight="1" thickBot="1" x14ac:dyDescent="0.25">
      <c r="A38" s="17" t="str">
        <f t="shared" si="0"/>
        <v> HA 69 </v>
      </c>
      <c r="B38" s="3" t="str">
        <f t="shared" si="1"/>
        <v>I</v>
      </c>
      <c r="C38" s="17">
        <f t="shared" si="2"/>
        <v>18651.594000000001</v>
      </c>
      <c r="D38" s="2" t="str">
        <f t="shared" si="3"/>
        <v>vis</v>
      </c>
      <c r="E38" s="25">
        <f>VLOOKUP(C38,Active!C$21:E$965,3,FALSE)</f>
        <v>-46337.221882761536</v>
      </c>
      <c r="F38" s="3" t="s">
        <v>1422</v>
      </c>
      <c r="G38" s="2" t="str">
        <f t="shared" si="4"/>
        <v>18651.594</v>
      </c>
      <c r="H38" s="17">
        <f t="shared" si="5"/>
        <v>-46337</v>
      </c>
      <c r="I38" s="26" t="s">
        <v>1679</v>
      </c>
      <c r="J38" s="27" t="s">
        <v>1680</v>
      </c>
      <c r="K38" s="26">
        <v>-46337</v>
      </c>
      <c r="L38" s="26" t="s">
        <v>1663</v>
      </c>
      <c r="M38" s="27" t="s">
        <v>1594</v>
      </c>
      <c r="N38" s="27"/>
      <c r="O38" s="28" t="s">
        <v>1656</v>
      </c>
      <c r="P38" s="28" t="s">
        <v>1657</v>
      </c>
    </row>
    <row r="39" spans="1:16" ht="12.75" customHeight="1" thickBot="1" x14ac:dyDescent="0.25">
      <c r="A39" s="17" t="str">
        <f t="shared" si="0"/>
        <v> HA 69 </v>
      </c>
      <c r="B39" s="3" t="str">
        <f t="shared" si="1"/>
        <v>I</v>
      </c>
      <c r="C39" s="17">
        <f t="shared" si="2"/>
        <v>18661.52</v>
      </c>
      <c r="D39" s="2" t="str">
        <f t="shared" si="3"/>
        <v>vis</v>
      </c>
      <c r="E39" s="25">
        <f>VLOOKUP(C39,Active!C$21:E$965,3,FALSE)</f>
        <v>-46319.203236748603</v>
      </c>
      <c r="F39" s="3" t="s">
        <v>1422</v>
      </c>
      <c r="G39" s="2" t="str">
        <f t="shared" si="4"/>
        <v>18661.520</v>
      </c>
      <c r="H39" s="17">
        <f t="shared" si="5"/>
        <v>-46319</v>
      </c>
      <c r="I39" s="26" t="s">
        <v>1681</v>
      </c>
      <c r="J39" s="27" t="s">
        <v>1682</v>
      </c>
      <c r="K39" s="26">
        <v>-46319</v>
      </c>
      <c r="L39" s="26" t="s">
        <v>1683</v>
      </c>
      <c r="M39" s="27" t="s">
        <v>1594</v>
      </c>
      <c r="N39" s="27"/>
      <c r="O39" s="28" t="s">
        <v>1656</v>
      </c>
      <c r="P39" s="28" t="s">
        <v>1657</v>
      </c>
    </row>
    <row r="40" spans="1:16" ht="12.75" customHeight="1" thickBot="1" x14ac:dyDescent="0.25">
      <c r="A40" s="17" t="str">
        <f t="shared" si="0"/>
        <v> HA 69 </v>
      </c>
      <c r="B40" s="3" t="str">
        <f t="shared" si="1"/>
        <v>I</v>
      </c>
      <c r="C40" s="17">
        <f t="shared" si="2"/>
        <v>18683.548999999999</v>
      </c>
      <c r="D40" s="2" t="str">
        <f t="shared" si="3"/>
        <v>vis</v>
      </c>
      <c r="E40" s="25">
        <f>VLOOKUP(C40,Active!C$21:E$965,3,FALSE)</f>
        <v>-46279.214041401145</v>
      </c>
      <c r="F40" s="3" t="s">
        <v>1422</v>
      </c>
      <c r="G40" s="2" t="str">
        <f t="shared" si="4"/>
        <v>18683.549</v>
      </c>
      <c r="H40" s="17">
        <f t="shared" si="5"/>
        <v>-46279</v>
      </c>
      <c r="I40" s="26" t="s">
        <v>1684</v>
      </c>
      <c r="J40" s="27" t="s">
        <v>1685</v>
      </c>
      <c r="K40" s="26">
        <v>-46279</v>
      </c>
      <c r="L40" s="26" t="s">
        <v>1686</v>
      </c>
      <c r="M40" s="27" t="s">
        <v>1594</v>
      </c>
      <c r="N40" s="27"/>
      <c r="O40" s="28" t="s">
        <v>1656</v>
      </c>
      <c r="P40" s="28" t="s">
        <v>1657</v>
      </c>
    </row>
    <row r="41" spans="1:16" ht="12.75" customHeight="1" thickBot="1" x14ac:dyDescent="0.25">
      <c r="A41" s="17" t="str">
        <f t="shared" si="0"/>
        <v> LAWS 2.43 </v>
      </c>
      <c r="B41" s="3" t="str">
        <f t="shared" si="1"/>
        <v>I</v>
      </c>
      <c r="C41" s="17">
        <f t="shared" si="2"/>
        <v>18836.695</v>
      </c>
      <c r="D41" s="2" t="str">
        <f t="shared" si="3"/>
        <v>vis</v>
      </c>
      <c r="E41" s="25">
        <f>VLOOKUP(C41,Active!C$21:E$965,3,FALSE)</f>
        <v>-46001.20844374883</v>
      </c>
      <c r="F41" s="3" t="s">
        <v>1422</v>
      </c>
      <c r="G41" s="2" t="str">
        <f t="shared" si="4"/>
        <v>18836.695</v>
      </c>
      <c r="H41" s="17">
        <f t="shared" si="5"/>
        <v>-46001</v>
      </c>
      <c r="I41" s="26" t="s">
        <v>1687</v>
      </c>
      <c r="J41" s="27" t="s">
        <v>1688</v>
      </c>
      <c r="K41" s="26">
        <v>-46001</v>
      </c>
      <c r="L41" s="26" t="s">
        <v>1660</v>
      </c>
      <c r="M41" s="27" t="s">
        <v>1594</v>
      </c>
      <c r="N41" s="27"/>
      <c r="O41" s="28" t="s">
        <v>1674</v>
      </c>
      <c r="P41" s="28" t="s">
        <v>1606</v>
      </c>
    </row>
    <row r="42" spans="1:16" ht="12.75" customHeight="1" thickBot="1" x14ac:dyDescent="0.25">
      <c r="A42" s="17" t="str">
        <f t="shared" si="0"/>
        <v> HA 69 </v>
      </c>
      <c r="B42" s="3" t="str">
        <f t="shared" si="1"/>
        <v>I</v>
      </c>
      <c r="C42" s="17">
        <f t="shared" si="2"/>
        <v>18867.543000000001</v>
      </c>
      <c r="D42" s="2" t="str">
        <f t="shared" si="3"/>
        <v>vis</v>
      </c>
      <c r="E42" s="25">
        <f>VLOOKUP(C42,Active!C$21:E$965,3,FALSE)</f>
        <v>-45945.210137058617</v>
      </c>
      <c r="F42" s="3" t="s">
        <v>1422</v>
      </c>
      <c r="G42" s="2" t="str">
        <f t="shared" si="4"/>
        <v>18867.543</v>
      </c>
      <c r="H42" s="17">
        <f t="shared" si="5"/>
        <v>-45945</v>
      </c>
      <c r="I42" s="26" t="s">
        <v>1689</v>
      </c>
      <c r="J42" s="27" t="s">
        <v>1690</v>
      </c>
      <c r="K42" s="26">
        <v>-45945</v>
      </c>
      <c r="L42" s="26" t="s">
        <v>1617</v>
      </c>
      <c r="M42" s="27" t="s">
        <v>1594</v>
      </c>
      <c r="N42" s="27"/>
      <c r="O42" s="28" t="s">
        <v>1656</v>
      </c>
      <c r="P42" s="28" t="s">
        <v>1657</v>
      </c>
    </row>
    <row r="43" spans="1:16" ht="12.75" customHeight="1" thickBot="1" x14ac:dyDescent="0.25">
      <c r="A43" s="17" t="str">
        <f t="shared" si="0"/>
        <v> HA 69 </v>
      </c>
      <c r="B43" s="3" t="str">
        <f t="shared" si="1"/>
        <v>I</v>
      </c>
      <c r="C43" s="17">
        <f t="shared" si="2"/>
        <v>19008.564999999999</v>
      </c>
      <c r="D43" s="2" t="str">
        <f t="shared" si="3"/>
        <v>vis</v>
      </c>
      <c r="E43" s="25">
        <f>VLOOKUP(C43,Active!C$21:E$965,3,FALSE)</f>
        <v>-45689.213209994748</v>
      </c>
      <c r="F43" s="3" t="s">
        <v>1422</v>
      </c>
      <c r="G43" s="2" t="str">
        <f t="shared" si="4"/>
        <v>19008.565</v>
      </c>
      <c r="H43" s="17">
        <f t="shared" si="5"/>
        <v>-45689</v>
      </c>
      <c r="I43" s="26" t="s">
        <v>1691</v>
      </c>
      <c r="J43" s="27" t="s">
        <v>1692</v>
      </c>
      <c r="K43" s="26">
        <v>-45689</v>
      </c>
      <c r="L43" s="26" t="s">
        <v>1605</v>
      </c>
      <c r="M43" s="27" t="s">
        <v>1594</v>
      </c>
      <c r="N43" s="27"/>
      <c r="O43" s="28" t="s">
        <v>1656</v>
      </c>
      <c r="P43" s="28" t="s">
        <v>1657</v>
      </c>
    </row>
    <row r="44" spans="1:16" ht="12.75" customHeight="1" thickBot="1" x14ac:dyDescent="0.25">
      <c r="A44" s="17" t="str">
        <f t="shared" si="0"/>
        <v> LAWS 2.43 </v>
      </c>
      <c r="B44" s="3" t="str">
        <f t="shared" si="1"/>
        <v>I</v>
      </c>
      <c r="C44" s="17">
        <f t="shared" si="2"/>
        <v>19150.698</v>
      </c>
      <c r="D44" s="2" t="str">
        <f t="shared" si="3"/>
        <v>vis</v>
      </c>
      <c r="E44" s="25">
        <f>VLOOKUP(C44,Active!C$21:E$965,3,FALSE)</f>
        <v>-45431.199487069462</v>
      </c>
      <c r="F44" s="3" t="s">
        <v>1422</v>
      </c>
      <c r="G44" s="2" t="str">
        <f t="shared" si="4"/>
        <v>19150.698</v>
      </c>
      <c r="H44" s="17">
        <f t="shared" si="5"/>
        <v>-45431</v>
      </c>
      <c r="I44" s="26" t="s">
        <v>1693</v>
      </c>
      <c r="J44" s="27" t="s">
        <v>1694</v>
      </c>
      <c r="K44" s="26">
        <v>-45431</v>
      </c>
      <c r="L44" s="26" t="s">
        <v>1623</v>
      </c>
      <c r="M44" s="27" t="s">
        <v>1594</v>
      </c>
      <c r="N44" s="27"/>
      <c r="O44" s="28" t="s">
        <v>1674</v>
      </c>
      <c r="P44" s="28" t="s">
        <v>1606</v>
      </c>
    </row>
    <row r="45" spans="1:16" ht="12.75" customHeight="1" thickBot="1" x14ac:dyDescent="0.25">
      <c r="A45" s="17" t="str">
        <f t="shared" si="0"/>
        <v> LAWS 2.43 </v>
      </c>
      <c r="B45" s="3" t="str">
        <f t="shared" si="1"/>
        <v>I</v>
      </c>
      <c r="C45" s="17">
        <f t="shared" si="2"/>
        <v>19161.718000000001</v>
      </c>
      <c r="D45" s="2" t="str">
        <f t="shared" si="3"/>
        <v>vis</v>
      </c>
      <c r="E45" s="25">
        <f>VLOOKUP(C45,Active!C$21:E$965,3,FALSE)</f>
        <v>-45411.194905257798</v>
      </c>
      <c r="F45" s="3" t="s">
        <v>1422</v>
      </c>
      <c r="G45" s="2" t="str">
        <f t="shared" si="4"/>
        <v>19161.718</v>
      </c>
      <c r="H45" s="17">
        <f t="shared" si="5"/>
        <v>-45411</v>
      </c>
      <c r="I45" s="26" t="s">
        <v>1695</v>
      </c>
      <c r="J45" s="27" t="s">
        <v>1696</v>
      </c>
      <c r="K45" s="26">
        <v>-45411</v>
      </c>
      <c r="L45" s="26" t="s">
        <v>1633</v>
      </c>
      <c r="M45" s="27" t="s">
        <v>1594</v>
      </c>
      <c r="N45" s="27"/>
      <c r="O45" s="28" t="s">
        <v>1650</v>
      </c>
      <c r="P45" s="28" t="s">
        <v>1606</v>
      </c>
    </row>
    <row r="46" spans="1:16" ht="12.75" customHeight="1" thickBot="1" x14ac:dyDescent="0.25">
      <c r="A46" s="17" t="str">
        <f t="shared" si="0"/>
        <v> AN 192.201 </v>
      </c>
      <c r="B46" s="3" t="str">
        <f t="shared" si="1"/>
        <v>I</v>
      </c>
      <c r="C46" s="17">
        <f t="shared" si="2"/>
        <v>19348.477999999999</v>
      </c>
      <c r="D46" s="2" t="str">
        <f t="shared" si="3"/>
        <v>vis</v>
      </c>
      <c r="E46" s="25">
        <f>VLOOKUP(C46,Active!C$21:E$965,3,FALSE)</f>
        <v>-45072.169887186508</v>
      </c>
      <c r="F46" s="3" t="s">
        <v>1422</v>
      </c>
      <c r="G46" s="2" t="str">
        <f t="shared" si="4"/>
        <v>19348.478</v>
      </c>
      <c r="H46" s="17">
        <f t="shared" si="5"/>
        <v>-45072</v>
      </c>
      <c r="I46" s="26" t="s">
        <v>1697</v>
      </c>
      <c r="J46" s="27" t="s">
        <v>1698</v>
      </c>
      <c r="K46" s="26">
        <v>-45072</v>
      </c>
      <c r="L46" s="26" t="s">
        <v>1699</v>
      </c>
      <c r="M46" s="27" t="s">
        <v>1594</v>
      </c>
      <c r="N46" s="27"/>
      <c r="O46" s="28" t="s">
        <v>1700</v>
      </c>
      <c r="P46" s="28" t="s">
        <v>1701</v>
      </c>
    </row>
    <row r="47" spans="1:16" ht="12.75" customHeight="1" thickBot="1" x14ac:dyDescent="0.25">
      <c r="A47" s="17" t="str">
        <f t="shared" si="0"/>
        <v> AN 192.201 </v>
      </c>
      <c r="B47" s="3" t="str">
        <f t="shared" si="1"/>
        <v>I</v>
      </c>
      <c r="C47" s="17">
        <f t="shared" si="2"/>
        <v>19373.261999999999</v>
      </c>
      <c r="D47" s="2" t="str">
        <f t="shared" si="3"/>
        <v>vis</v>
      </c>
      <c r="E47" s="25">
        <f>VLOOKUP(C47,Active!C$21:E$965,3,FALSE)</f>
        <v>-45027.179546386134</v>
      </c>
      <c r="F47" s="3" t="s">
        <v>1422</v>
      </c>
      <c r="G47" s="2" t="str">
        <f t="shared" si="4"/>
        <v>19373.262</v>
      </c>
      <c r="H47" s="17">
        <f t="shared" si="5"/>
        <v>-45027</v>
      </c>
      <c r="I47" s="26" t="s">
        <v>1702</v>
      </c>
      <c r="J47" s="27" t="s">
        <v>1703</v>
      </c>
      <c r="K47" s="26">
        <v>-45027</v>
      </c>
      <c r="L47" s="26" t="s">
        <v>1704</v>
      </c>
      <c r="M47" s="27" t="s">
        <v>1594</v>
      </c>
      <c r="N47" s="27"/>
      <c r="O47" s="28" t="s">
        <v>1700</v>
      </c>
      <c r="P47" s="28" t="s">
        <v>1701</v>
      </c>
    </row>
    <row r="48" spans="1:16" ht="12.75" customHeight="1" thickBot="1" x14ac:dyDescent="0.25">
      <c r="A48" s="17" t="str">
        <f t="shared" si="0"/>
        <v> AAP 285.459 </v>
      </c>
      <c r="B48" s="3" t="str">
        <f t="shared" si="1"/>
        <v>I</v>
      </c>
      <c r="C48" s="17">
        <f t="shared" si="2"/>
        <v>20666.71</v>
      </c>
      <c r="D48" s="2" t="str">
        <f t="shared" si="3"/>
        <v>vis</v>
      </c>
      <c r="E48" s="25">
        <f>VLOOKUP(C48,Active!C$21:E$965,3,FALSE)</f>
        <v>-42679.186231038766</v>
      </c>
      <c r="F48" s="3" t="s">
        <v>1422</v>
      </c>
      <c r="G48" s="2" t="str">
        <f t="shared" si="4"/>
        <v>20666.710</v>
      </c>
      <c r="H48" s="17">
        <f t="shared" si="5"/>
        <v>-42679</v>
      </c>
      <c r="I48" s="26" t="s">
        <v>1705</v>
      </c>
      <c r="J48" s="27" t="s">
        <v>1706</v>
      </c>
      <c r="K48" s="26">
        <v>-42679</v>
      </c>
      <c r="L48" s="26" t="s">
        <v>1649</v>
      </c>
      <c r="M48" s="27" t="s">
        <v>1594</v>
      </c>
      <c r="N48" s="27"/>
      <c r="O48" s="28" t="s">
        <v>1707</v>
      </c>
      <c r="P48" s="28" t="s">
        <v>1708</v>
      </c>
    </row>
    <row r="49" spans="1:16" ht="12.75" customHeight="1" thickBot="1" x14ac:dyDescent="0.25">
      <c r="A49" s="17" t="str">
        <f t="shared" si="0"/>
        <v> IPUL 4.497 </v>
      </c>
      <c r="B49" s="3" t="str">
        <f t="shared" si="1"/>
        <v>I</v>
      </c>
      <c r="C49" s="17">
        <f t="shared" si="2"/>
        <v>21690.243999999999</v>
      </c>
      <c r="D49" s="2" t="str">
        <f t="shared" si="3"/>
        <v>vis</v>
      </c>
      <c r="E49" s="25">
        <f>VLOOKUP(C49,Active!C$21:E$965,3,FALSE)</f>
        <v>-40821.16720744389</v>
      </c>
      <c r="F49" s="3" t="s">
        <v>1422</v>
      </c>
      <c r="G49" s="2" t="str">
        <f t="shared" si="4"/>
        <v>21690.244</v>
      </c>
      <c r="H49" s="17">
        <f t="shared" si="5"/>
        <v>-40821</v>
      </c>
      <c r="I49" s="26" t="s">
        <v>1709</v>
      </c>
      <c r="J49" s="27" t="s">
        <v>1710</v>
      </c>
      <c r="K49" s="26">
        <v>-40821</v>
      </c>
      <c r="L49" s="26" t="s">
        <v>1711</v>
      </c>
      <c r="M49" s="27" t="s">
        <v>1590</v>
      </c>
      <c r="N49" s="27"/>
      <c r="O49" s="28" t="s">
        <v>1712</v>
      </c>
      <c r="P49" s="28" t="s">
        <v>1713</v>
      </c>
    </row>
    <row r="50" spans="1:16" ht="12.75" customHeight="1" thickBot="1" x14ac:dyDescent="0.25">
      <c r="A50" s="17" t="str">
        <f t="shared" si="0"/>
        <v> CTAD 3 </v>
      </c>
      <c r="B50" s="3" t="str">
        <f t="shared" si="1"/>
        <v>I</v>
      </c>
      <c r="C50" s="17">
        <f t="shared" si="2"/>
        <v>27486.027999999998</v>
      </c>
      <c r="D50" s="2" t="str">
        <f t="shared" si="3"/>
        <v>vis</v>
      </c>
      <c r="E50" s="25">
        <f>VLOOKUP(C50,Active!C$21:E$965,3,FALSE)</f>
        <v>-30300.093233695276</v>
      </c>
      <c r="F50" s="3" t="s">
        <v>1422</v>
      </c>
      <c r="G50" s="2" t="str">
        <f t="shared" si="4"/>
        <v>27486.028</v>
      </c>
      <c r="H50" s="17">
        <f t="shared" si="5"/>
        <v>-30300</v>
      </c>
      <c r="I50" s="26" t="s">
        <v>1714</v>
      </c>
      <c r="J50" s="27" t="s">
        <v>1715</v>
      </c>
      <c r="K50" s="26">
        <v>-30300</v>
      </c>
      <c r="L50" s="26" t="s">
        <v>1716</v>
      </c>
      <c r="M50" s="27" t="s">
        <v>1594</v>
      </c>
      <c r="N50" s="27"/>
      <c r="O50" s="28" t="s">
        <v>1717</v>
      </c>
      <c r="P50" s="28" t="s">
        <v>1718</v>
      </c>
    </row>
    <row r="51" spans="1:16" ht="12.75" customHeight="1" thickBot="1" x14ac:dyDescent="0.25">
      <c r="A51" s="17" t="str">
        <f t="shared" si="0"/>
        <v> HA 113.73 </v>
      </c>
      <c r="B51" s="3" t="str">
        <f t="shared" si="1"/>
        <v>I</v>
      </c>
      <c r="C51" s="17">
        <f t="shared" si="2"/>
        <v>27863.920999999998</v>
      </c>
      <c r="D51" s="2" t="str">
        <f t="shared" si="3"/>
        <v>vis</v>
      </c>
      <c r="E51" s="25">
        <f>VLOOKUP(C51,Active!C$21:E$965,3,FALSE)</f>
        <v>-29614.104900251208</v>
      </c>
      <c r="F51" s="3" t="s">
        <v>1422</v>
      </c>
      <c r="G51" s="2" t="str">
        <f t="shared" si="4"/>
        <v>27863.921</v>
      </c>
      <c r="H51" s="17">
        <f t="shared" si="5"/>
        <v>-29614</v>
      </c>
      <c r="I51" s="26" t="s">
        <v>1719</v>
      </c>
      <c r="J51" s="27" t="s">
        <v>1720</v>
      </c>
      <c r="K51" s="26">
        <v>-29614</v>
      </c>
      <c r="L51" s="26" t="s">
        <v>1721</v>
      </c>
      <c r="M51" s="27" t="s">
        <v>1590</v>
      </c>
      <c r="N51" s="27"/>
      <c r="O51" s="28" t="s">
        <v>1722</v>
      </c>
      <c r="P51" s="28" t="s">
        <v>1723</v>
      </c>
    </row>
    <row r="52" spans="1:16" ht="12.75" customHeight="1" thickBot="1" x14ac:dyDescent="0.25">
      <c r="A52" s="17" t="str">
        <f t="shared" si="0"/>
        <v> HB 917.7 </v>
      </c>
      <c r="B52" s="3" t="str">
        <f t="shared" si="1"/>
        <v>I</v>
      </c>
      <c r="C52" s="17">
        <f t="shared" si="2"/>
        <v>29448.788</v>
      </c>
      <c r="D52" s="2" t="str">
        <f t="shared" si="3"/>
        <v>vis</v>
      </c>
      <c r="E52" s="25">
        <f>VLOOKUP(C52,Active!C$21:E$965,3,FALSE)</f>
        <v>-26737.099313853741</v>
      </c>
      <c r="F52" s="3" t="s">
        <v>1422</v>
      </c>
      <c r="G52" s="2" t="str">
        <f t="shared" si="4"/>
        <v>29448.788</v>
      </c>
      <c r="H52" s="17">
        <f t="shared" si="5"/>
        <v>-26737</v>
      </c>
      <c r="I52" s="26" t="s">
        <v>1724</v>
      </c>
      <c r="J52" s="27" t="s">
        <v>1725</v>
      </c>
      <c r="K52" s="26">
        <v>-26737</v>
      </c>
      <c r="L52" s="26" t="s">
        <v>1726</v>
      </c>
      <c r="M52" s="27" t="s">
        <v>1590</v>
      </c>
      <c r="N52" s="27"/>
      <c r="O52" s="28" t="s">
        <v>1727</v>
      </c>
      <c r="P52" s="28" t="s">
        <v>1728</v>
      </c>
    </row>
    <row r="53" spans="1:16" ht="12.75" customHeight="1" thickBot="1" x14ac:dyDescent="0.25">
      <c r="A53" s="17" t="str">
        <f t="shared" si="0"/>
        <v> AAC 5.75 </v>
      </c>
      <c r="B53" s="3" t="str">
        <f t="shared" si="1"/>
        <v>I</v>
      </c>
      <c r="C53" s="17">
        <f t="shared" si="2"/>
        <v>32892.324000000001</v>
      </c>
      <c r="D53" s="2" t="str">
        <f t="shared" si="3"/>
        <v>vis</v>
      </c>
      <c r="E53" s="25">
        <f>VLOOKUP(C53,Active!C$21:E$965,3,FALSE)</f>
        <v>-20486.055971440288</v>
      </c>
      <c r="F53" s="3" t="s">
        <v>1422</v>
      </c>
      <c r="G53" s="2" t="str">
        <f t="shared" si="4"/>
        <v>32892.324</v>
      </c>
      <c r="H53" s="17">
        <f t="shared" si="5"/>
        <v>-20486</v>
      </c>
      <c r="I53" s="26" t="s">
        <v>1734</v>
      </c>
      <c r="J53" s="27" t="s">
        <v>1735</v>
      </c>
      <c r="K53" s="26">
        <v>-20486</v>
      </c>
      <c r="L53" s="26" t="s">
        <v>1736</v>
      </c>
      <c r="M53" s="27" t="s">
        <v>1594</v>
      </c>
      <c r="N53" s="27"/>
      <c r="O53" s="28" t="s">
        <v>1737</v>
      </c>
      <c r="P53" s="28" t="s">
        <v>1738</v>
      </c>
    </row>
    <row r="54" spans="1:16" ht="12.75" customHeight="1" thickBot="1" x14ac:dyDescent="0.25">
      <c r="A54" s="17" t="str">
        <f t="shared" si="0"/>
        <v> AAC 5.75 </v>
      </c>
      <c r="B54" s="3" t="str">
        <f t="shared" si="1"/>
        <v>I</v>
      </c>
      <c r="C54" s="17">
        <f t="shared" si="2"/>
        <v>33002.495000000003</v>
      </c>
      <c r="D54" s="2" t="str">
        <f t="shared" si="3"/>
        <v>vis</v>
      </c>
      <c r="E54" s="25">
        <f>VLOOKUP(C54,Active!C$21:E$965,3,FALSE)</f>
        <v>-20286.062796960032</v>
      </c>
      <c r="F54" s="3" t="s">
        <v>1422</v>
      </c>
      <c r="G54" s="2" t="str">
        <f t="shared" si="4"/>
        <v>33002.495</v>
      </c>
      <c r="H54" s="17">
        <f t="shared" si="5"/>
        <v>-20286</v>
      </c>
      <c r="I54" s="26" t="s">
        <v>1739</v>
      </c>
      <c r="J54" s="27" t="s">
        <v>1740</v>
      </c>
      <c r="K54" s="26">
        <v>-20286</v>
      </c>
      <c r="L54" s="26" t="s">
        <v>1741</v>
      </c>
      <c r="M54" s="27" t="s">
        <v>1594</v>
      </c>
      <c r="N54" s="27"/>
      <c r="O54" s="28" t="s">
        <v>1737</v>
      </c>
      <c r="P54" s="28" t="s">
        <v>1738</v>
      </c>
    </row>
    <row r="55" spans="1:16" ht="12.75" customHeight="1" thickBot="1" x14ac:dyDescent="0.25">
      <c r="A55" s="17" t="str">
        <f t="shared" si="0"/>
        <v> AAC 5.75 </v>
      </c>
      <c r="B55" s="3" t="str">
        <f t="shared" si="1"/>
        <v>I</v>
      </c>
      <c r="C55" s="17">
        <f t="shared" si="2"/>
        <v>33028.385999999999</v>
      </c>
      <c r="D55" s="2" t="str">
        <f t="shared" si="3"/>
        <v>vis</v>
      </c>
      <c r="E55" s="25">
        <f>VLOOKUP(C55,Active!C$21:E$965,3,FALSE)</f>
        <v>-20239.062921489465</v>
      </c>
      <c r="F55" s="3" t="s">
        <v>1422</v>
      </c>
      <c r="G55" s="2" t="str">
        <f t="shared" si="4"/>
        <v>33028.386</v>
      </c>
      <c r="H55" s="17">
        <f t="shared" si="5"/>
        <v>-20239</v>
      </c>
      <c r="I55" s="26" t="s">
        <v>1742</v>
      </c>
      <c r="J55" s="27" t="s">
        <v>1743</v>
      </c>
      <c r="K55" s="26">
        <v>-20239</v>
      </c>
      <c r="L55" s="26" t="s">
        <v>1741</v>
      </c>
      <c r="M55" s="27" t="s">
        <v>1594</v>
      </c>
      <c r="N55" s="27"/>
      <c r="O55" s="28" t="s">
        <v>1737</v>
      </c>
      <c r="P55" s="28" t="s">
        <v>1738</v>
      </c>
    </row>
    <row r="56" spans="1:16" ht="12.75" customHeight="1" thickBot="1" x14ac:dyDescent="0.25">
      <c r="A56" s="17" t="str">
        <f t="shared" si="0"/>
        <v> PZ 8.378 </v>
      </c>
      <c r="B56" s="3" t="str">
        <f t="shared" si="1"/>
        <v>I</v>
      </c>
      <c r="C56" s="17">
        <f t="shared" si="2"/>
        <v>33158.413999999997</v>
      </c>
      <c r="D56" s="2" t="str">
        <f t="shared" si="3"/>
        <v>vis</v>
      </c>
      <c r="E56" s="25">
        <f>VLOOKUP(C56,Active!C$21:E$965,3,FALSE)</f>
        <v>-20003.023378494323</v>
      </c>
      <c r="F56" s="3" t="s">
        <v>1422</v>
      </c>
      <c r="G56" s="2" t="str">
        <f t="shared" si="4"/>
        <v>33158.414</v>
      </c>
      <c r="H56" s="17">
        <f t="shared" si="5"/>
        <v>-20003</v>
      </c>
      <c r="I56" s="26" t="s">
        <v>1744</v>
      </c>
      <c r="J56" s="27" t="s">
        <v>1745</v>
      </c>
      <c r="K56" s="26">
        <v>-20003</v>
      </c>
      <c r="L56" s="26" t="s">
        <v>1746</v>
      </c>
      <c r="M56" s="27" t="s">
        <v>1594</v>
      </c>
      <c r="N56" s="27"/>
      <c r="O56" s="28" t="s">
        <v>1747</v>
      </c>
      <c r="P56" s="28" t="s">
        <v>1748</v>
      </c>
    </row>
    <row r="57" spans="1:16" ht="12.75" customHeight="1" thickBot="1" x14ac:dyDescent="0.25">
      <c r="A57" s="17" t="str">
        <f t="shared" si="0"/>
        <v> PZ 8.378 </v>
      </c>
      <c r="B57" s="3" t="str">
        <f t="shared" si="1"/>
        <v>I</v>
      </c>
      <c r="C57" s="17">
        <f t="shared" si="2"/>
        <v>33163.356</v>
      </c>
      <c r="D57" s="2" t="str">
        <f t="shared" si="3"/>
        <v>vis</v>
      </c>
      <c r="E57" s="25">
        <f>VLOOKUP(C57,Active!C$21:E$965,3,FALSE)</f>
        <v>-19994.052176741756</v>
      </c>
      <c r="F57" s="3" t="s">
        <v>1422</v>
      </c>
      <c r="G57" s="2" t="str">
        <f t="shared" si="4"/>
        <v>33163.356</v>
      </c>
      <c r="H57" s="17">
        <f t="shared" si="5"/>
        <v>-19994</v>
      </c>
      <c r="I57" s="26" t="s">
        <v>1749</v>
      </c>
      <c r="J57" s="27" t="s">
        <v>1750</v>
      </c>
      <c r="K57" s="26">
        <v>-19994</v>
      </c>
      <c r="L57" s="26" t="s">
        <v>1751</v>
      </c>
      <c r="M57" s="27" t="s">
        <v>1594</v>
      </c>
      <c r="N57" s="27"/>
      <c r="O57" s="28" t="s">
        <v>1747</v>
      </c>
      <c r="P57" s="28" t="s">
        <v>1748</v>
      </c>
    </row>
    <row r="58" spans="1:16" ht="12.75" customHeight="1" thickBot="1" x14ac:dyDescent="0.25">
      <c r="A58" s="17" t="str">
        <f t="shared" si="0"/>
        <v> AAC 5.75 </v>
      </c>
      <c r="B58" s="3" t="str">
        <f t="shared" si="1"/>
        <v>I</v>
      </c>
      <c r="C58" s="17">
        <f t="shared" si="2"/>
        <v>33211.273000000001</v>
      </c>
      <c r="D58" s="2" t="str">
        <f t="shared" si="3"/>
        <v>vis</v>
      </c>
      <c r="E58" s="25">
        <f>VLOOKUP(C58,Active!C$21:E$965,3,FALSE)</f>
        <v>-19907.068551817134</v>
      </c>
      <c r="F58" s="3" t="s">
        <v>1422</v>
      </c>
      <c r="G58" s="2" t="str">
        <f t="shared" si="4"/>
        <v>33211.273</v>
      </c>
      <c r="H58" s="17">
        <f t="shared" si="5"/>
        <v>-19907</v>
      </c>
      <c r="I58" s="26" t="s">
        <v>1752</v>
      </c>
      <c r="J58" s="27" t="s">
        <v>1753</v>
      </c>
      <c r="K58" s="26">
        <v>-19907</v>
      </c>
      <c r="L58" s="26" t="s">
        <v>1754</v>
      </c>
      <c r="M58" s="27" t="s">
        <v>1594</v>
      </c>
      <c r="N58" s="27"/>
      <c r="O58" s="28" t="s">
        <v>1737</v>
      </c>
      <c r="P58" s="28" t="s">
        <v>1738</v>
      </c>
    </row>
    <row r="59" spans="1:16" ht="12.75" customHeight="1" thickBot="1" x14ac:dyDescent="0.25">
      <c r="A59" s="17" t="str">
        <f t="shared" si="0"/>
        <v> AAC 5.75 </v>
      </c>
      <c r="B59" s="3" t="str">
        <f t="shared" si="1"/>
        <v>I</v>
      </c>
      <c r="C59" s="17">
        <f t="shared" si="2"/>
        <v>33385.364999999998</v>
      </c>
      <c r="D59" s="2" t="str">
        <f t="shared" si="3"/>
        <v>vis</v>
      </c>
      <c r="E59" s="25">
        <f>VLOOKUP(C59,Active!C$21:E$965,3,FALSE)</f>
        <v>-19591.039726340234</v>
      </c>
      <c r="F59" s="3" t="s">
        <v>1422</v>
      </c>
      <c r="G59" s="2" t="str">
        <f t="shared" si="4"/>
        <v>33385.365</v>
      </c>
      <c r="H59" s="17">
        <f t="shared" si="5"/>
        <v>-19591</v>
      </c>
      <c r="I59" s="26" t="s">
        <v>1755</v>
      </c>
      <c r="J59" s="27" t="s">
        <v>1756</v>
      </c>
      <c r="K59" s="26">
        <v>-19591</v>
      </c>
      <c r="L59" s="26" t="s">
        <v>1757</v>
      </c>
      <c r="M59" s="27" t="s">
        <v>1594</v>
      </c>
      <c r="N59" s="27"/>
      <c r="O59" s="28" t="s">
        <v>1737</v>
      </c>
      <c r="P59" s="28" t="s">
        <v>1738</v>
      </c>
    </row>
    <row r="60" spans="1:16" ht="12.75" customHeight="1" thickBot="1" x14ac:dyDescent="0.25">
      <c r="A60" s="17" t="str">
        <f t="shared" si="0"/>
        <v> AAC 5.75 </v>
      </c>
      <c r="B60" s="3" t="str">
        <f t="shared" si="1"/>
        <v>I</v>
      </c>
      <c r="C60" s="17">
        <f t="shared" si="2"/>
        <v>33418.406999999999</v>
      </c>
      <c r="D60" s="2" t="str">
        <f t="shared" si="3"/>
        <v>vis</v>
      </c>
      <c r="E60" s="25">
        <f>VLOOKUP(C60,Active!C$21:E$965,3,FALSE)</f>
        <v>-19531.058656265745</v>
      </c>
      <c r="F60" s="3" t="s">
        <v>1422</v>
      </c>
      <c r="G60" s="2" t="str">
        <f t="shared" si="4"/>
        <v>33418.407</v>
      </c>
      <c r="H60" s="17">
        <f t="shared" si="5"/>
        <v>-19531</v>
      </c>
      <c r="I60" s="26" t="s">
        <v>1758</v>
      </c>
      <c r="J60" s="27" t="s">
        <v>1759</v>
      </c>
      <c r="K60" s="26">
        <v>-19531</v>
      </c>
      <c r="L60" s="26" t="s">
        <v>1760</v>
      </c>
      <c r="M60" s="27" t="s">
        <v>1594</v>
      </c>
      <c r="N60" s="27"/>
      <c r="O60" s="28" t="s">
        <v>1737</v>
      </c>
      <c r="P60" s="28" t="s">
        <v>1738</v>
      </c>
    </row>
    <row r="61" spans="1:16" ht="12.75" customHeight="1" thickBot="1" x14ac:dyDescent="0.25">
      <c r="A61" s="17" t="str">
        <f t="shared" si="0"/>
        <v> PZ 8.378 </v>
      </c>
      <c r="B61" s="3" t="str">
        <f t="shared" si="1"/>
        <v>I</v>
      </c>
      <c r="C61" s="17">
        <f t="shared" si="2"/>
        <v>33531.339</v>
      </c>
      <c r="D61" s="2" t="str">
        <f t="shared" si="3"/>
        <v>vis</v>
      </c>
      <c r="E61" s="25">
        <f>VLOOKUP(C61,Active!C$21:E$965,3,FALSE)</f>
        <v>-19326.053444545742</v>
      </c>
      <c r="F61" s="3" t="s">
        <v>1422</v>
      </c>
      <c r="G61" s="2" t="str">
        <f t="shared" si="4"/>
        <v>33531.339</v>
      </c>
      <c r="H61" s="17">
        <f t="shared" si="5"/>
        <v>-19326</v>
      </c>
      <c r="I61" s="26" t="s">
        <v>1761</v>
      </c>
      <c r="J61" s="27" t="s">
        <v>1762</v>
      </c>
      <c r="K61" s="26">
        <v>-19326</v>
      </c>
      <c r="L61" s="26" t="s">
        <v>1751</v>
      </c>
      <c r="M61" s="27" t="s">
        <v>1594</v>
      </c>
      <c r="N61" s="27"/>
      <c r="O61" s="28" t="s">
        <v>1747</v>
      </c>
      <c r="P61" s="28" t="s">
        <v>1748</v>
      </c>
    </row>
    <row r="62" spans="1:16" ht="12.75" customHeight="1" thickBot="1" x14ac:dyDescent="0.25">
      <c r="A62" s="17" t="str">
        <f t="shared" si="0"/>
        <v> PZ 8.378 </v>
      </c>
      <c r="B62" s="3" t="str">
        <f t="shared" si="1"/>
        <v>I</v>
      </c>
      <c r="C62" s="17">
        <f t="shared" si="2"/>
        <v>33536.302000000003</v>
      </c>
      <c r="D62" s="2" t="str">
        <f t="shared" si="3"/>
        <v>vis</v>
      </c>
      <c r="E62" s="25">
        <f>VLOOKUP(C62,Active!C$21:E$965,3,FALSE)</f>
        <v>-19317.044121539271</v>
      </c>
      <c r="F62" s="3" t="s">
        <v>1422</v>
      </c>
      <c r="G62" s="2" t="str">
        <f t="shared" si="4"/>
        <v>33536.302</v>
      </c>
      <c r="H62" s="17">
        <f t="shared" si="5"/>
        <v>-19317</v>
      </c>
      <c r="I62" s="26" t="s">
        <v>1763</v>
      </c>
      <c r="J62" s="27" t="s">
        <v>1764</v>
      </c>
      <c r="K62" s="26">
        <v>-19317</v>
      </c>
      <c r="L62" s="26" t="s">
        <v>1765</v>
      </c>
      <c r="M62" s="27" t="s">
        <v>1594</v>
      </c>
      <c r="N62" s="27"/>
      <c r="O62" s="28" t="s">
        <v>1747</v>
      </c>
      <c r="P62" s="28" t="s">
        <v>1748</v>
      </c>
    </row>
    <row r="63" spans="1:16" ht="12.75" customHeight="1" thickBot="1" x14ac:dyDescent="0.25">
      <c r="A63" s="17" t="str">
        <f t="shared" si="0"/>
        <v> PZ 8.378 </v>
      </c>
      <c r="B63" s="3" t="str">
        <f t="shared" si="1"/>
        <v>I</v>
      </c>
      <c r="C63" s="17">
        <f t="shared" si="2"/>
        <v>33541.252</v>
      </c>
      <c r="D63" s="2" t="str">
        <f t="shared" si="3"/>
        <v>vis</v>
      </c>
      <c r="E63" s="25">
        <f>VLOOKUP(C63,Active!C$21:E$965,3,FALSE)</f>
        <v>-19308.058397404275</v>
      </c>
      <c r="F63" s="3" t="s">
        <v>1422</v>
      </c>
      <c r="G63" s="2" t="str">
        <f t="shared" si="4"/>
        <v>33541.252</v>
      </c>
      <c r="H63" s="17">
        <f t="shared" si="5"/>
        <v>-19308</v>
      </c>
      <c r="I63" s="26" t="s">
        <v>1766</v>
      </c>
      <c r="J63" s="27" t="s">
        <v>1767</v>
      </c>
      <c r="K63" s="26">
        <v>-19308</v>
      </c>
      <c r="L63" s="26" t="s">
        <v>1760</v>
      </c>
      <c r="M63" s="27" t="s">
        <v>1594</v>
      </c>
      <c r="N63" s="27"/>
      <c r="O63" s="28" t="s">
        <v>1747</v>
      </c>
      <c r="P63" s="28" t="s">
        <v>1748</v>
      </c>
    </row>
    <row r="64" spans="1:16" ht="12.75" customHeight="1" thickBot="1" x14ac:dyDescent="0.25">
      <c r="A64" s="17" t="str">
        <f t="shared" si="0"/>
        <v> PZ 8.378 </v>
      </c>
      <c r="B64" s="3" t="str">
        <f t="shared" si="1"/>
        <v>I</v>
      </c>
      <c r="C64" s="17">
        <f t="shared" si="2"/>
        <v>33542.353999999999</v>
      </c>
      <c r="D64" s="2" t="str">
        <f t="shared" si="3"/>
        <v>vis</v>
      </c>
      <c r="E64" s="25">
        <f>VLOOKUP(C64,Active!C$21:E$965,3,FALSE)</f>
        <v>-19306.057939223108</v>
      </c>
      <c r="F64" s="3" t="s">
        <v>1422</v>
      </c>
      <c r="G64" s="2" t="str">
        <f t="shared" si="4"/>
        <v>33542.354</v>
      </c>
      <c r="H64" s="17">
        <f t="shared" si="5"/>
        <v>-19306</v>
      </c>
      <c r="I64" s="26" t="s">
        <v>1768</v>
      </c>
      <c r="J64" s="27" t="s">
        <v>1769</v>
      </c>
      <c r="K64" s="26">
        <v>-19306</v>
      </c>
      <c r="L64" s="26" t="s">
        <v>1760</v>
      </c>
      <c r="M64" s="27" t="s">
        <v>1594</v>
      </c>
      <c r="N64" s="27"/>
      <c r="O64" s="28" t="s">
        <v>1747</v>
      </c>
      <c r="P64" s="28" t="s">
        <v>1748</v>
      </c>
    </row>
    <row r="65" spans="1:16" ht="12.75" customHeight="1" thickBot="1" x14ac:dyDescent="0.25">
      <c r="A65" s="17" t="str">
        <f t="shared" si="0"/>
        <v> AAC 5.75 </v>
      </c>
      <c r="B65" s="3" t="str">
        <f t="shared" si="1"/>
        <v>I</v>
      </c>
      <c r="C65" s="17">
        <f t="shared" si="2"/>
        <v>33900.421000000002</v>
      </c>
      <c r="D65" s="2" t="str">
        <f t="shared" si="3"/>
        <v>vis</v>
      </c>
      <c r="E65" s="25">
        <f>VLOOKUP(C65,Active!C$21:E$965,3,FALSE)</f>
        <v>-18656.059700061975</v>
      </c>
      <c r="F65" s="3" t="s">
        <v>1422</v>
      </c>
      <c r="G65" s="2" t="str">
        <f t="shared" si="4"/>
        <v>33900.421</v>
      </c>
      <c r="H65" s="17">
        <f t="shared" si="5"/>
        <v>-18656</v>
      </c>
      <c r="I65" s="26" t="s">
        <v>1770</v>
      </c>
      <c r="J65" s="27" t="s">
        <v>1771</v>
      </c>
      <c r="K65" s="26">
        <v>-18656</v>
      </c>
      <c r="L65" s="26" t="s">
        <v>1772</v>
      </c>
      <c r="M65" s="27" t="s">
        <v>1594</v>
      </c>
      <c r="N65" s="27"/>
      <c r="O65" s="28" t="s">
        <v>1737</v>
      </c>
      <c r="P65" s="28" t="s">
        <v>1738</v>
      </c>
    </row>
    <row r="66" spans="1:16" ht="12.75" customHeight="1" thickBot="1" x14ac:dyDescent="0.25">
      <c r="A66" s="17" t="str">
        <f t="shared" si="0"/>
        <v> SAC 28.109 </v>
      </c>
      <c r="B66" s="3" t="str">
        <f t="shared" si="1"/>
        <v>I</v>
      </c>
      <c r="C66" s="17">
        <f t="shared" si="2"/>
        <v>34133.440000000002</v>
      </c>
      <c r="D66" s="2" t="str">
        <f t="shared" si="3"/>
        <v>vis</v>
      </c>
      <c r="E66" s="25">
        <f>VLOOKUP(C66,Active!C$21:E$965,3,FALSE)</f>
        <v>-18233.060820826839</v>
      </c>
      <c r="F66" s="3" t="s">
        <v>1422</v>
      </c>
      <c r="G66" s="2" t="str">
        <f t="shared" si="4"/>
        <v>34133.440</v>
      </c>
      <c r="H66" s="17">
        <f t="shared" si="5"/>
        <v>-18233</v>
      </c>
      <c r="I66" s="26" t="s">
        <v>1773</v>
      </c>
      <c r="J66" s="27" t="s">
        <v>1774</v>
      </c>
      <c r="K66" s="26">
        <v>-18233</v>
      </c>
      <c r="L66" s="26" t="s">
        <v>1775</v>
      </c>
      <c r="M66" s="27" t="s">
        <v>1594</v>
      </c>
      <c r="N66" s="27"/>
      <c r="O66" s="28" t="s">
        <v>1776</v>
      </c>
      <c r="P66" s="28" t="s">
        <v>1777</v>
      </c>
    </row>
    <row r="67" spans="1:16" ht="12.75" customHeight="1" thickBot="1" x14ac:dyDescent="0.25">
      <c r="A67" s="17" t="str">
        <f t="shared" si="0"/>
        <v> SAC 28.109 </v>
      </c>
      <c r="B67" s="3" t="str">
        <f t="shared" si="1"/>
        <v>I</v>
      </c>
      <c r="C67" s="17">
        <f t="shared" si="2"/>
        <v>34479.394</v>
      </c>
      <c r="D67" s="2" t="str">
        <f t="shared" si="3"/>
        <v>vis</v>
      </c>
      <c r="E67" s="25">
        <f>VLOOKUP(C67,Active!C$21:E$965,3,FALSE)</f>
        <v>-17605.051283978297</v>
      </c>
      <c r="F67" s="3" t="s">
        <v>1422</v>
      </c>
      <c r="G67" s="2" t="str">
        <f t="shared" si="4"/>
        <v>34479.394</v>
      </c>
      <c r="H67" s="17">
        <f t="shared" si="5"/>
        <v>-17605</v>
      </c>
      <c r="I67" s="26" t="s">
        <v>1778</v>
      </c>
      <c r="J67" s="27" t="s">
        <v>1779</v>
      </c>
      <c r="K67" s="26">
        <v>-17605</v>
      </c>
      <c r="L67" s="26" t="s">
        <v>1780</v>
      </c>
      <c r="M67" s="27" t="s">
        <v>1594</v>
      </c>
      <c r="N67" s="27"/>
      <c r="O67" s="28" t="s">
        <v>1776</v>
      </c>
      <c r="P67" s="28" t="s">
        <v>1777</v>
      </c>
    </row>
    <row r="68" spans="1:16" ht="12.75" customHeight="1" thickBot="1" x14ac:dyDescent="0.25">
      <c r="A68" s="17" t="str">
        <f t="shared" si="0"/>
        <v> AJ 66.35 </v>
      </c>
      <c r="B68" s="3" t="str">
        <f t="shared" si="1"/>
        <v>I</v>
      </c>
      <c r="C68" s="17">
        <f t="shared" si="2"/>
        <v>34888.71</v>
      </c>
      <c r="D68" s="2" t="str">
        <f t="shared" si="3"/>
        <v>vis</v>
      </c>
      <c r="E68" s="25">
        <f>VLOOKUP(C68,Active!C$21:E$965,3,FALSE)</f>
        <v>-16862.02084760612</v>
      </c>
      <c r="F68" s="3" t="s">
        <v>1422</v>
      </c>
      <c r="G68" s="2" t="str">
        <f t="shared" si="4"/>
        <v>34888.71</v>
      </c>
      <c r="H68" s="17">
        <f t="shared" si="5"/>
        <v>-16862</v>
      </c>
      <c r="I68" s="26" t="s">
        <v>1781</v>
      </c>
      <c r="J68" s="27" t="s">
        <v>1782</v>
      </c>
      <c r="K68" s="26">
        <v>-16862</v>
      </c>
      <c r="L68" s="26" t="s">
        <v>1783</v>
      </c>
      <c r="M68" s="27" t="s">
        <v>1590</v>
      </c>
      <c r="N68" s="27"/>
      <c r="O68" s="28" t="s">
        <v>1784</v>
      </c>
      <c r="P68" s="28" t="s">
        <v>1785</v>
      </c>
    </row>
    <row r="69" spans="1:16" ht="12.75" customHeight="1" thickBot="1" x14ac:dyDescent="0.25">
      <c r="A69" s="17" t="str">
        <f t="shared" si="0"/>
        <v> AJ 64.261 </v>
      </c>
      <c r="B69" s="3" t="str">
        <f t="shared" si="1"/>
        <v>I</v>
      </c>
      <c r="C69" s="17">
        <f t="shared" si="2"/>
        <v>35033.578000000001</v>
      </c>
      <c r="D69" s="2" t="str">
        <f t="shared" si="3"/>
        <v>vis</v>
      </c>
      <c r="E69" s="25">
        <f>VLOOKUP(C69,Active!C$21:E$965,3,FALSE)</f>
        <v>-16599.042285184012</v>
      </c>
      <c r="F69" s="3" t="s">
        <v>1422</v>
      </c>
      <c r="G69" s="2" t="str">
        <f t="shared" si="4"/>
        <v>35033.578</v>
      </c>
      <c r="H69" s="17">
        <f t="shared" si="5"/>
        <v>-16599</v>
      </c>
      <c r="I69" s="26" t="s">
        <v>1786</v>
      </c>
      <c r="J69" s="27" t="s">
        <v>1787</v>
      </c>
      <c r="K69" s="26">
        <v>-16599</v>
      </c>
      <c r="L69" s="26" t="s">
        <v>1788</v>
      </c>
      <c r="M69" s="27" t="s">
        <v>1590</v>
      </c>
      <c r="N69" s="27"/>
      <c r="O69" s="28" t="s">
        <v>1789</v>
      </c>
      <c r="P69" s="28" t="s">
        <v>1790</v>
      </c>
    </row>
    <row r="70" spans="1:16" ht="12.75" customHeight="1" thickBot="1" x14ac:dyDescent="0.25">
      <c r="A70" s="17" t="str">
        <f t="shared" si="0"/>
        <v> AJ 64.261 </v>
      </c>
      <c r="B70" s="3" t="str">
        <f t="shared" si="1"/>
        <v>I</v>
      </c>
      <c r="C70" s="17">
        <f t="shared" si="2"/>
        <v>35241.807000000001</v>
      </c>
      <c r="D70" s="2" t="str">
        <f t="shared" si="3"/>
        <v>vis</v>
      </c>
      <c r="E70" s="25">
        <f>VLOOKUP(C70,Active!C$21:E$965,3,FALSE)</f>
        <v>-16221.04463853609</v>
      </c>
      <c r="F70" s="3" t="s">
        <v>1422</v>
      </c>
      <c r="G70" s="2" t="str">
        <f t="shared" si="4"/>
        <v>35241.807</v>
      </c>
      <c r="H70" s="17">
        <f t="shared" si="5"/>
        <v>-16221</v>
      </c>
      <c r="I70" s="26" t="s">
        <v>1791</v>
      </c>
      <c r="J70" s="27" t="s">
        <v>1792</v>
      </c>
      <c r="K70" s="26">
        <v>-16221</v>
      </c>
      <c r="L70" s="26" t="s">
        <v>1793</v>
      </c>
      <c r="M70" s="27" t="s">
        <v>1590</v>
      </c>
      <c r="N70" s="27"/>
      <c r="O70" s="28" t="s">
        <v>1789</v>
      </c>
      <c r="P70" s="28" t="s">
        <v>1790</v>
      </c>
    </row>
    <row r="71" spans="1:16" ht="12.75" customHeight="1" thickBot="1" x14ac:dyDescent="0.25">
      <c r="A71" s="17" t="str">
        <f t="shared" si="0"/>
        <v> AJ 64.261 </v>
      </c>
      <c r="B71" s="3" t="str">
        <f t="shared" si="1"/>
        <v>I</v>
      </c>
      <c r="C71" s="17">
        <f t="shared" si="2"/>
        <v>35294.688000000002</v>
      </c>
      <c r="D71" s="2" t="str">
        <f t="shared" si="3"/>
        <v>vis</v>
      </c>
      <c r="E71" s="25">
        <f>VLOOKUP(C71,Active!C$21:E$965,3,FALSE)</f>
        <v>-16125.049875307195</v>
      </c>
      <c r="F71" s="3" t="s">
        <v>1422</v>
      </c>
      <c r="G71" s="2" t="str">
        <f t="shared" si="4"/>
        <v>35294.688</v>
      </c>
      <c r="H71" s="17">
        <f t="shared" si="5"/>
        <v>-16125</v>
      </c>
      <c r="I71" s="26" t="s">
        <v>1794</v>
      </c>
      <c r="J71" s="27" t="s">
        <v>1795</v>
      </c>
      <c r="K71" s="26">
        <v>-16125</v>
      </c>
      <c r="L71" s="26" t="s">
        <v>1796</v>
      </c>
      <c r="M71" s="27" t="s">
        <v>1590</v>
      </c>
      <c r="N71" s="27"/>
      <c r="O71" s="28" t="s">
        <v>1789</v>
      </c>
      <c r="P71" s="28" t="s">
        <v>1790</v>
      </c>
    </row>
    <row r="72" spans="1:16" ht="12.75" customHeight="1" thickBot="1" x14ac:dyDescent="0.25">
      <c r="A72" s="17" t="str">
        <f t="shared" si="0"/>
        <v> SAC 28.109 </v>
      </c>
      <c r="B72" s="3" t="str">
        <f t="shared" si="1"/>
        <v>I</v>
      </c>
      <c r="C72" s="17">
        <f t="shared" si="2"/>
        <v>35341.512000000002</v>
      </c>
      <c r="D72" s="2" t="str">
        <f t="shared" si="3"/>
        <v>vis</v>
      </c>
      <c r="E72" s="25">
        <f>VLOOKUP(C72,Active!C$21:E$965,3,FALSE)</f>
        <v>-16040.050370883495</v>
      </c>
      <c r="F72" s="3" t="s">
        <v>1422</v>
      </c>
      <c r="G72" s="2" t="str">
        <f t="shared" si="4"/>
        <v>35341.512</v>
      </c>
      <c r="H72" s="17">
        <f t="shared" si="5"/>
        <v>-16040</v>
      </c>
      <c r="I72" s="26" t="s">
        <v>1797</v>
      </c>
      <c r="J72" s="27" t="s">
        <v>1798</v>
      </c>
      <c r="K72" s="26">
        <v>-16040</v>
      </c>
      <c r="L72" s="26" t="s">
        <v>1780</v>
      </c>
      <c r="M72" s="27" t="s">
        <v>1594</v>
      </c>
      <c r="N72" s="27"/>
      <c r="O72" s="28" t="s">
        <v>1776</v>
      </c>
      <c r="P72" s="28" t="s">
        <v>1777</v>
      </c>
    </row>
    <row r="73" spans="1:16" ht="12.75" customHeight="1" thickBot="1" x14ac:dyDescent="0.25">
      <c r="A73" s="17" t="str">
        <f t="shared" si="0"/>
        <v> SCA 4.403 </v>
      </c>
      <c r="B73" s="3" t="str">
        <f t="shared" si="1"/>
        <v>I</v>
      </c>
      <c r="C73" s="17">
        <f t="shared" si="2"/>
        <v>35568.478000000003</v>
      </c>
      <c r="D73" s="2" t="str">
        <f t="shared" si="3"/>
        <v>vis</v>
      </c>
      <c r="E73" s="25">
        <f>VLOOKUP(C73,Active!C$21:E$965,3,FALSE)</f>
        <v>-15628.039489262332</v>
      </c>
      <c r="F73" s="3" t="s">
        <v>1422</v>
      </c>
      <c r="G73" s="2" t="str">
        <f t="shared" si="4"/>
        <v>35568.478</v>
      </c>
      <c r="H73" s="17">
        <f t="shared" si="5"/>
        <v>-15628</v>
      </c>
      <c r="I73" s="26" t="s">
        <v>1799</v>
      </c>
      <c r="J73" s="27" t="s">
        <v>1800</v>
      </c>
      <c r="K73" s="26">
        <v>-15628</v>
      </c>
      <c r="L73" s="26" t="s">
        <v>1757</v>
      </c>
      <c r="M73" s="27" t="s">
        <v>1590</v>
      </c>
      <c r="N73" s="27"/>
      <c r="O73" s="28" t="s">
        <v>1801</v>
      </c>
      <c r="P73" s="28" t="s">
        <v>1802</v>
      </c>
    </row>
    <row r="74" spans="1:16" ht="12.75" customHeight="1" thickBot="1" x14ac:dyDescent="0.25">
      <c r="A74" s="17" t="str">
        <f t="shared" si="0"/>
        <v> SCA 5.273 </v>
      </c>
      <c r="B74" s="3" t="str">
        <f t="shared" si="1"/>
        <v>I</v>
      </c>
      <c r="C74" s="17">
        <f t="shared" si="2"/>
        <v>35632.375</v>
      </c>
      <c r="D74" s="2" t="str">
        <f t="shared" si="3"/>
        <v>vis</v>
      </c>
      <c r="E74" s="25">
        <f>VLOOKUP(C74,Active!C$21:E$965,3,FALSE)</f>
        <v>-15512.047405413005</v>
      </c>
      <c r="F74" s="3" t="s">
        <v>1422</v>
      </c>
      <c r="G74" s="2" t="str">
        <f t="shared" si="4"/>
        <v>35632.375</v>
      </c>
      <c r="H74" s="17">
        <f t="shared" si="5"/>
        <v>-15512</v>
      </c>
      <c r="I74" s="26" t="s">
        <v>1803</v>
      </c>
      <c r="J74" s="27" t="s">
        <v>1804</v>
      </c>
      <c r="K74" s="26">
        <v>-15512</v>
      </c>
      <c r="L74" s="26" t="s">
        <v>1805</v>
      </c>
      <c r="M74" s="27" t="s">
        <v>1594</v>
      </c>
      <c r="N74" s="27"/>
      <c r="O74" s="28" t="s">
        <v>1801</v>
      </c>
      <c r="P74" s="28" t="s">
        <v>1806</v>
      </c>
    </row>
    <row r="75" spans="1:16" ht="12.75" customHeight="1" thickBot="1" x14ac:dyDescent="0.25">
      <c r="A75" s="17" t="str">
        <f t="shared" ref="A75:A138" si="6">P75</f>
        <v> SCA 4.403 </v>
      </c>
      <c r="B75" s="3" t="str">
        <f t="shared" ref="B75:B138" si="7">IF(H75=INT(H75),"I","II")</f>
        <v>I</v>
      </c>
      <c r="C75" s="17">
        <f t="shared" ref="C75:C138" si="8">1*G75</f>
        <v>35633.470999999998</v>
      </c>
      <c r="D75" s="2" t="str">
        <f t="shared" ref="D75:D138" si="9">VLOOKUP(F75,I$1:J$5,2,FALSE)</f>
        <v>vis</v>
      </c>
      <c r="E75" s="25">
        <f>VLOOKUP(C75,Active!C$21:E$965,3,FALSE)</f>
        <v>-15510.057839018673</v>
      </c>
      <c r="F75" s="3" t="s">
        <v>1422</v>
      </c>
      <c r="G75" s="2" t="str">
        <f t="shared" ref="G75:G138" si="10">MID(I75,3,LEN(I75)-3)</f>
        <v>35633.471</v>
      </c>
      <c r="H75" s="17">
        <f t="shared" ref="H75:H138" si="11">1*K75</f>
        <v>-15510</v>
      </c>
      <c r="I75" s="26" t="s">
        <v>1807</v>
      </c>
      <c r="J75" s="27" t="s">
        <v>1808</v>
      </c>
      <c r="K75" s="26">
        <v>-15510</v>
      </c>
      <c r="L75" s="26" t="s">
        <v>1760</v>
      </c>
      <c r="M75" s="27" t="s">
        <v>1590</v>
      </c>
      <c r="N75" s="27"/>
      <c r="O75" s="28" t="s">
        <v>1809</v>
      </c>
      <c r="P75" s="28" t="s">
        <v>1802</v>
      </c>
    </row>
    <row r="76" spans="1:16" ht="12.75" customHeight="1" thickBot="1" x14ac:dyDescent="0.25">
      <c r="A76" s="17" t="str">
        <f t="shared" si="6"/>
        <v> SCA 4.403 </v>
      </c>
      <c r="B76" s="3" t="str">
        <f t="shared" si="7"/>
        <v>I</v>
      </c>
      <c r="C76" s="17">
        <f t="shared" si="8"/>
        <v>35638.434999999998</v>
      </c>
      <c r="D76" s="2" t="str">
        <f t="shared" si="9"/>
        <v>vis</v>
      </c>
      <c r="E76" s="25">
        <f>VLOOKUP(C76,Active!C$21:E$965,3,FALSE)</f>
        <v>-15501.046700714402</v>
      </c>
      <c r="F76" s="3" t="s">
        <v>1422</v>
      </c>
      <c r="G76" s="2" t="str">
        <f t="shared" si="10"/>
        <v>35638.435</v>
      </c>
      <c r="H76" s="17">
        <f t="shared" si="11"/>
        <v>-15501</v>
      </c>
      <c r="I76" s="26" t="s">
        <v>1810</v>
      </c>
      <c r="J76" s="27" t="s">
        <v>1811</v>
      </c>
      <c r="K76" s="26">
        <v>-15501</v>
      </c>
      <c r="L76" s="26" t="s">
        <v>1805</v>
      </c>
      <c r="M76" s="27" t="s">
        <v>1590</v>
      </c>
      <c r="N76" s="27"/>
      <c r="O76" s="28" t="s">
        <v>1801</v>
      </c>
      <c r="P76" s="28" t="s">
        <v>1802</v>
      </c>
    </row>
    <row r="77" spans="1:16" ht="12.75" customHeight="1" thickBot="1" x14ac:dyDescent="0.25">
      <c r="A77" s="17" t="str">
        <f t="shared" si="6"/>
        <v> SCA 5.273 </v>
      </c>
      <c r="B77" s="3" t="str">
        <f t="shared" si="7"/>
        <v>I</v>
      </c>
      <c r="C77" s="17">
        <f t="shared" si="8"/>
        <v>35669.288999999997</v>
      </c>
      <c r="D77" s="2" t="str">
        <f t="shared" si="9"/>
        <v>vis</v>
      </c>
      <c r="E77" s="25">
        <f>VLOOKUP(C77,Active!C$21:E$965,3,FALSE)</f>
        <v>-15445.037502237365</v>
      </c>
      <c r="F77" s="3" t="str">
        <f>LEFT(M77,1)</f>
        <v>V</v>
      </c>
      <c r="G77" s="2" t="str">
        <f t="shared" si="10"/>
        <v>35669.289</v>
      </c>
      <c r="H77" s="17">
        <f t="shared" si="11"/>
        <v>-15445</v>
      </c>
      <c r="I77" s="26" t="s">
        <v>1812</v>
      </c>
      <c r="J77" s="27" t="s">
        <v>1813</v>
      </c>
      <c r="K77" s="26">
        <v>-15445</v>
      </c>
      <c r="L77" s="26" t="s">
        <v>1814</v>
      </c>
      <c r="M77" s="27" t="s">
        <v>1594</v>
      </c>
      <c r="N77" s="27"/>
      <c r="O77" s="28" t="s">
        <v>1801</v>
      </c>
      <c r="P77" s="28" t="s">
        <v>1806</v>
      </c>
    </row>
    <row r="78" spans="1:16" ht="12.75" customHeight="1" thickBot="1" x14ac:dyDescent="0.25">
      <c r="A78" s="17" t="str">
        <f t="shared" si="6"/>
        <v> SCA 5.273 </v>
      </c>
      <c r="B78" s="3" t="str">
        <f t="shared" si="7"/>
        <v>I</v>
      </c>
      <c r="C78" s="17">
        <f t="shared" si="8"/>
        <v>35670.39</v>
      </c>
      <c r="D78" s="2" t="str">
        <f t="shared" si="9"/>
        <v>vis</v>
      </c>
      <c r="E78" s="25">
        <f>VLOOKUP(C78,Active!C$21:E$965,3,FALSE)</f>
        <v>-15443.038859353999</v>
      </c>
      <c r="F78" s="3" t="str">
        <f>LEFT(M78,1)</f>
        <v>V</v>
      </c>
      <c r="G78" s="2" t="str">
        <f t="shared" si="10"/>
        <v>35670.390</v>
      </c>
      <c r="H78" s="17">
        <f t="shared" si="11"/>
        <v>-15443</v>
      </c>
      <c r="I78" s="26" t="s">
        <v>1815</v>
      </c>
      <c r="J78" s="27" t="s">
        <v>1816</v>
      </c>
      <c r="K78" s="26">
        <v>-15443</v>
      </c>
      <c r="L78" s="26" t="s">
        <v>1814</v>
      </c>
      <c r="M78" s="27" t="s">
        <v>1594</v>
      </c>
      <c r="N78" s="27"/>
      <c r="O78" s="28" t="s">
        <v>1801</v>
      </c>
      <c r="P78" s="28" t="s">
        <v>1806</v>
      </c>
    </row>
    <row r="79" spans="1:16" ht="12.75" customHeight="1" thickBot="1" x14ac:dyDescent="0.25">
      <c r="A79" s="17" t="str">
        <f t="shared" si="6"/>
        <v> SCA 5.273 </v>
      </c>
      <c r="B79" s="3" t="str">
        <f t="shared" si="7"/>
        <v>I</v>
      </c>
      <c r="C79" s="17">
        <f t="shared" si="8"/>
        <v>35671.487999999998</v>
      </c>
      <c r="D79" s="2" t="str">
        <f t="shared" si="9"/>
        <v>vis</v>
      </c>
      <c r="E79" s="25">
        <f>VLOOKUP(C79,Active!C$21:E$965,3,FALSE)</f>
        <v>-15441.045662364057</v>
      </c>
      <c r="F79" s="3" t="str">
        <f>LEFT(M79,1)</f>
        <v>V</v>
      </c>
      <c r="G79" s="2" t="str">
        <f t="shared" si="10"/>
        <v>35671.488</v>
      </c>
      <c r="H79" s="17">
        <f t="shared" si="11"/>
        <v>-15441</v>
      </c>
      <c r="I79" s="26" t="s">
        <v>1817</v>
      </c>
      <c r="J79" s="27" t="s">
        <v>1818</v>
      </c>
      <c r="K79" s="26">
        <v>-15441</v>
      </c>
      <c r="L79" s="26" t="s">
        <v>1793</v>
      </c>
      <c r="M79" s="27" t="s">
        <v>1594</v>
      </c>
      <c r="N79" s="27"/>
      <c r="O79" s="28" t="s">
        <v>1801</v>
      </c>
      <c r="P79" s="28" t="s">
        <v>1806</v>
      </c>
    </row>
    <row r="80" spans="1:16" ht="12.75" customHeight="1" thickBot="1" x14ac:dyDescent="0.25">
      <c r="A80" s="17" t="str">
        <f t="shared" si="6"/>
        <v> SCA 5.273 </v>
      </c>
      <c r="B80" s="3" t="str">
        <f t="shared" si="7"/>
        <v>I</v>
      </c>
      <c r="C80" s="17">
        <f t="shared" si="8"/>
        <v>35677.54</v>
      </c>
      <c r="D80" s="2" t="str">
        <f t="shared" si="9"/>
        <v>vis</v>
      </c>
      <c r="E80" s="25">
        <f>VLOOKUP(C80,Active!C$21:E$965,3,FALSE)</f>
        <v>-15430.059480047883</v>
      </c>
      <c r="F80" s="3" t="str">
        <f>LEFT(M80,1)</f>
        <v>V</v>
      </c>
      <c r="G80" s="2" t="str">
        <f t="shared" si="10"/>
        <v>35677.540</v>
      </c>
      <c r="H80" s="17">
        <f t="shared" si="11"/>
        <v>-15430</v>
      </c>
      <c r="I80" s="26" t="s">
        <v>1819</v>
      </c>
      <c r="J80" s="27" t="s">
        <v>1820</v>
      </c>
      <c r="K80" s="26">
        <v>-15430</v>
      </c>
      <c r="L80" s="26" t="s">
        <v>1772</v>
      </c>
      <c r="M80" s="27" t="s">
        <v>1594</v>
      </c>
      <c r="N80" s="27"/>
      <c r="O80" s="28" t="s">
        <v>1801</v>
      </c>
      <c r="P80" s="28" t="s">
        <v>1806</v>
      </c>
    </row>
    <row r="81" spans="1:16" ht="12.75" customHeight="1" thickBot="1" x14ac:dyDescent="0.25">
      <c r="A81" s="17" t="str">
        <f t="shared" si="6"/>
        <v> SCA 5.273 </v>
      </c>
      <c r="B81" s="3" t="str">
        <f t="shared" si="7"/>
        <v>I</v>
      </c>
      <c r="C81" s="17">
        <f t="shared" si="8"/>
        <v>35692.425000000003</v>
      </c>
      <c r="D81" s="2" t="str">
        <f t="shared" si="9"/>
        <v>vis</v>
      </c>
      <c r="E81" s="25">
        <f>VLOOKUP(C81,Active!C$21:E$965,3,FALSE)</f>
        <v>-15403.038772219699</v>
      </c>
      <c r="F81" s="3" t="str">
        <f>LEFT(M81,1)</f>
        <v>V</v>
      </c>
      <c r="G81" s="2" t="str">
        <f t="shared" si="10"/>
        <v>35692.425</v>
      </c>
      <c r="H81" s="17">
        <f t="shared" si="11"/>
        <v>-15403</v>
      </c>
      <c r="I81" s="26" t="s">
        <v>1821</v>
      </c>
      <c r="J81" s="27" t="s">
        <v>1822</v>
      </c>
      <c r="K81" s="26">
        <v>-15403</v>
      </c>
      <c r="L81" s="26" t="s">
        <v>1814</v>
      </c>
      <c r="M81" s="27" t="s">
        <v>1594</v>
      </c>
      <c r="N81" s="27"/>
      <c r="O81" s="28" t="s">
        <v>1801</v>
      </c>
      <c r="P81" s="28" t="s">
        <v>1806</v>
      </c>
    </row>
    <row r="82" spans="1:16" ht="12.75" customHeight="1" thickBot="1" x14ac:dyDescent="0.25">
      <c r="A82" s="17" t="str">
        <f t="shared" si="6"/>
        <v> SCA 5.273 </v>
      </c>
      <c r="B82" s="3" t="str">
        <f t="shared" si="7"/>
        <v>I</v>
      </c>
      <c r="C82" s="17">
        <f t="shared" si="8"/>
        <v>35693.525999999998</v>
      </c>
      <c r="D82" s="2" t="str">
        <f t="shared" si="9"/>
        <v>vis</v>
      </c>
      <c r="E82" s="25">
        <f>VLOOKUP(C82,Active!C$21:E$965,3,FALSE)</f>
        <v>-15401.040129336347</v>
      </c>
      <c r="F82" s="3" t="s">
        <v>1422</v>
      </c>
      <c r="G82" s="2" t="str">
        <f t="shared" si="10"/>
        <v>35693.526</v>
      </c>
      <c r="H82" s="17">
        <f t="shared" si="11"/>
        <v>-15401</v>
      </c>
      <c r="I82" s="26" t="s">
        <v>1823</v>
      </c>
      <c r="J82" s="27" t="s">
        <v>1824</v>
      </c>
      <c r="K82" s="26">
        <v>-15401</v>
      </c>
      <c r="L82" s="26" t="s">
        <v>1757</v>
      </c>
      <c r="M82" s="27" t="s">
        <v>1594</v>
      </c>
      <c r="N82" s="27"/>
      <c r="O82" s="28" t="s">
        <v>1801</v>
      </c>
      <c r="P82" s="28" t="s">
        <v>1806</v>
      </c>
    </row>
    <row r="83" spans="1:16" ht="12.75" customHeight="1" thickBot="1" x14ac:dyDescent="0.25">
      <c r="A83" s="17" t="str">
        <f t="shared" si="6"/>
        <v> SCA 5.273 </v>
      </c>
      <c r="B83" s="3" t="str">
        <f t="shared" si="7"/>
        <v>I</v>
      </c>
      <c r="C83" s="17">
        <f t="shared" si="8"/>
        <v>35707.300999999999</v>
      </c>
      <c r="D83" s="2" t="str">
        <f t="shared" si="9"/>
        <v>vis</v>
      </c>
      <c r="E83" s="25">
        <f>VLOOKUP(C83,Active!C$21:E$965,3,FALSE)</f>
        <v>-15376.034402071769</v>
      </c>
      <c r="F83" s="3" t="s">
        <v>1422</v>
      </c>
      <c r="G83" s="2" t="str">
        <f t="shared" si="10"/>
        <v>35707.301</v>
      </c>
      <c r="H83" s="17">
        <f t="shared" si="11"/>
        <v>-15376</v>
      </c>
      <c r="I83" s="26" t="s">
        <v>1825</v>
      </c>
      <c r="J83" s="27" t="s">
        <v>1826</v>
      </c>
      <c r="K83" s="26">
        <v>-15376</v>
      </c>
      <c r="L83" s="26" t="s">
        <v>1827</v>
      </c>
      <c r="M83" s="27" t="s">
        <v>1594</v>
      </c>
      <c r="N83" s="27"/>
      <c r="O83" s="28" t="s">
        <v>1801</v>
      </c>
      <c r="P83" s="28" t="s">
        <v>1806</v>
      </c>
    </row>
    <row r="84" spans="1:16" ht="12.75" customHeight="1" thickBot="1" x14ac:dyDescent="0.25">
      <c r="A84" s="17" t="str">
        <f t="shared" si="6"/>
        <v> SCA 5.273 </v>
      </c>
      <c r="B84" s="3" t="str">
        <f t="shared" si="7"/>
        <v>I</v>
      </c>
      <c r="C84" s="17">
        <f t="shared" si="8"/>
        <v>35719.415000000001</v>
      </c>
      <c r="D84" s="2" t="str">
        <f t="shared" si="9"/>
        <v>vis</v>
      </c>
      <c r="E84" s="25">
        <f>VLOOKUP(C84,Active!C$21:E$965,3,FALSE)</f>
        <v>-15354.04388446138</v>
      </c>
      <c r="F84" s="3" t="s">
        <v>1422</v>
      </c>
      <c r="G84" s="2" t="str">
        <f t="shared" si="10"/>
        <v>35719.415</v>
      </c>
      <c r="H84" s="17">
        <f t="shared" si="11"/>
        <v>-15354</v>
      </c>
      <c r="I84" s="26" t="s">
        <v>1828</v>
      </c>
      <c r="J84" s="27" t="s">
        <v>1829</v>
      </c>
      <c r="K84" s="26">
        <v>-15354</v>
      </c>
      <c r="L84" s="26" t="s">
        <v>1765</v>
      </c>
      <c r="M84" s="27" t="s">
        <v>1594</v>
      </c>
      <c r="N84" s="27"/>
      <c r="O84" s="28" t="s">
        <v>1801</v>
      </c>
      <c r="P84" s="28" t="s">
        <v>1806</v>
      </c>
    </row>
    <row r="85" spans="1:16" ht="12.75" customHeight="1" thickBot="1" x14ac:dyDescent="0.25">
      <c r="A85" s="17" t="str">
        <f t="shared" si="6"/>
        <v> SCA 5.273 </v>
      </c>
      <c r="B85" s="3" t="str">
        <f t="shared" si="7"/>
        <v>I</v>
      </c>
      <c r="C85" s="17">
        <f t="shared" si="8"/>
        <v>35735.387000000002</v>
      </c>
      <c r="D85" s="2" t="str">
        <f t="shared" si="9"/>
        <v>vis</v>
      </c>
      <c r="E85" s="25">
        <f>VLOOKUP(C85,Active!C$21:E$965,3,FALSE)</f>
        <v>-15325.049947919106</v>
      </c>
      <c r="F85" s="3" t="s">
        <v>1422</v>
      </c>
      <c r="G85" s="2" t="str">
        <f t="shared" si="10"/>
        <v>35735.387</v>
      </c>
      <c r="H85" s="17">
        <f t="shared" si="11"/>
        <v>-15325</v>
      </c>
      <c r="I85" s="26" t="s">
        <v>1830</v>
      </c>
      <c r="J85" s="27" t="s">
        <v>1831</v>
      </c>
      <c r="K85" s="26">
        <v>-15325</v>
      </c>
      <c r="L85" s="26" t="s">
        <v>1780</v>
      </c>
      <c r="M85" s="27" t="s">
        <v>1594</v>
      </c>
      <c r="N85" s="27"/>
      <c r="O85" s="28" t="s">
        <v>1801</v>
      </c>
      <c r="P85" s="28" t="s">
        <v>1806</v>
      </c>
    </row>
    <row r="86" spans="1:16" ht="12.75" customHeight="1" thickBot="1" x14ac:dyDescent="0.25">
      <c r="A86" s="17" t="str">
        <f t="shared" si="6"/>
        <v> SCA 5.273 </v>
      </c>
      <c r="B86" s="3" t="str">
        <f t="shared" si="7"/>
        <v>I</v>
      </c>
      <c r="C86" s="17">
        <f t="shared" si="8"/>
        <v>35740.343999999997</v>
      </c>
      <c r="D86" s="2" t="str">
        <f t="shared" si="9"/>
        <v>vis</v>
      </c>
      <c r="E86" s="25">
        <f>VLOOKUP(C86,Active!C$21:E$965,3,FALSE)</f>
        <v>-15316.051516699479</v>
      </c>
      <c r="F86" s="3" t="s">
        <v>1422</v>
      </c>
      <c r="G86" s="2" t="str">
        <f t="shared" si="10"/>
        <v>35740.344</v>
      </c>
      <c r="H86" s="17">
        <f t="shared" si="11"/>
        <v>-15316</v>
      </c>
      <c r="I86" s="26" t="s">
        <v>1832</v>
      </c>
      <c r="J86" s="27" t="s">
        <v>1833</v>
      </c>
      <c r="K86" s="26">
        <v>-15316</v>
      </c>
      <c r="L86" s="26" t="s">
        <v>1780</v>
      </c>
      <c r="M86" s="27" t="s">
        <v>1594</v>
      </c>
      <c r="N86" s="27"/>
      <c r="O86" s="28" t="s">
        <v>1801</v>
      </c>
      <c r="P86" s="28" t="s">
        <v>1806</v>
      </c>
    </row>
    <row r="87" spans="1:16" ht="12.75" customHeight="1" thickBot="1" x14ac:dyDescent="0.25">
      <c r="A87" s="17" t="str">
        <f t="shared" si="6"/>
        <v> SCA 5.273 </v>
      </c>
      <c r="B87" s="3" t="str">
        <f t="shared" si="7"/>
        <v>I</v>
      </c>
      <c r="C87" s="17">
        <f t="shared" si="8"/>
        <v>35768.436000000002</v>
      </c>
      <c r="D87" s="2" t="str">
        <f t="shared" si="9"/>
        <v>vis</v>
      </c>
      <c r="E87" s="25">
        <f>VLOOKUP(C87,Active!C$21:E$965,3,FALSE)</f>
        <v>-15265.056170759985</v>
      </c>
      <c r="F87" s="3" t="s">
        <v>1422</v>
      </c>
      <c r="G87" s="2" t="str">
        <f t="shared" si="10"/>
        <v>35768.436</v>
      </c>
      <c r="H87" s="17">
        <f t="shared" si="11"/>
        <v>-15265</v>
      </c>
      <c r="I87" s="26" t="s">
        <v>1834</v>
      </c>
      <c r="J87" s="27" t="s">
        <v>1835</v>
      </c>
      <c r="K87" s="26">
        <v>-15265</v>
      </c>
      <c r="L87" s="26" t="s">
        <v>1736</v>
      </c>
      <c r="M87" s="27" t="s">
        <v>1594</v>
      </c>
      <c r="N87" s="27"/>
      <c r="O87" s="28" t="s">
        <v>1801</v>
      </c>
      <c r="P87" s="28" t="s">
        <v>1806</v>
      </c>
    </row>
    <row r="88" spans="1:16" ht="12.75" customHeight="1" thickBot="1" x14ac:dyDescent="0.25">
      <c r="A88" s="17" t="str">
        <f t="shared" si="6"/>
        <v> SCA 5.273 </v>
      </c>
      <c r="B88" s="3" t="str">
        <f t="shared" si="7"/>
        <v>I</v>
      </c>
      <c r="C88" s="17">
        <f t="shared" si="8"/>
        <v>35771.194000000003</v>
      </c>
      <c r="D88" s="2" t="str">
        <f t="shared" si="9"/>
        <v>vis</v>
      </c>
      <c r="E88" s="25">
        <f>VLOOKUP(C88,Active!C$21:E$965,3,FALSE)</f>
        <v>-15260.049579413651</v>
      </c>
      <c r="F88" s="3" t="s">
        <v>1422</v>
      </c>
      <c r="G88" s="2" t="str">
        <f t="shared" si="10"/>
        <v>35771.194</v>
      </c>
      <c r="H88" s="17">
        <f t="shared" si="11"/>
        <v>-15260</v>
      </c>
      <c r="I88" s="26" t="s">
        <v>1836</v>
      </c>
      <c r="J88" s="27" t="s">
        <v>1837</v>
      </c>
      <c r="K88" s="26">
        <v>-15260</v>
      </c>
      <c r="L88" s="26" t="s">
        <v>1796</v>
      </c>
      <c r="M88" s="27" t="s">
        <v>1594</v>
      </c>
      <c r="N88" s="27"/>
      <c r="O88" s="28" t="s">
        <v>1801</v>
      </c>
      <c r="P88" s="28" t="s">
        <v>1806</v>
      </c>
    </row>
    <row r="89" spans="1:16" ht="12.75" customHeight="1" thickBot="1" x14ac:dyDescent="0.25">
      <c r="A89" s="17" t="str">
        <f t="shared" si="6"/>
        <v> SCA 5.273 </v>
      </c>
      <c r="B89" s="3" t="str">
        <f t="shared" si="7"/>
        <v>I</v>
      </c>
      <c r="C89" s="17">
        <f t="shared" si="8"/>
        <v>35772.294999999998</v>
      </c>
      <c r="D89" s="2" t="str">
        <f t="shared" si="9"/>
        <v>vis</v>
      </c>
      <c r="E89" s="25">
        <f>VLOOKUP(C89,Active!C$21:E$965,3,FALSE)</f>
        <v>-15258.050936530299</v>
      </c>
      <c r="F89" s="3" t="s">
        <v>1422</v>
      </c>
      <c r="G89" s="2" t="str">
        <f t="shared" si="10"/>
        <v>35772.295</v>
      </c>
      <c r="H89" s="17">
        <f t="shared" si="11"/>
        <v>-15258</v>
      </c>
      <c r="I89" s="26" t="s">
        <v>1838</v>
      </c>
      <c r="J89" s="27" t="s">
        <v>1839</v>
      </c>
      <c r="K89" s="26">
        <v>-15258</v>
      </c>
      <c r="L89" s="26" t="s">
        <v>1780</v>
      </c>
      <c r="M89" s="27" t="s">
        <v>1594</v>
      </c>
      <c r="N89" s="27"/>
      <c r="O89" s="28" t="s">
        <v>1801</v>
      </c>
      <c r="P89" s="28" t="s">
        <v>1806</v>
      </c>
    </row>
    <row r="90" spans="1:16" ht="12.75" customHeight="1" thickBot="1" x14ac:dyDescent="0.25">
      <c r="A90" s="17" t="str">
        <f t="shared" si="6"/>
        <v> SCA 5.273 </v>
      </c>
      <c r="B90" s="3" t="str">
        <f t="shared" si="7"/>
        <v>I</v>
      </c>
      <c r="C90" s="17">
        <f t="shared" si="8"/>
        <v>35793.232000000004</v>
      </c>
      <c r="D90" s="2" t="str">
        <f t="shared" si="9"/>
        <v>vis</v>
      </c>
      <c r="E90" s="25">
        <f>VLOOKUP(C90,Active!C$21:E$965,3,FALSE)</f>
        <v>-15220.04404638594</v>
      </c>
      <c r="F90" s="3" t="s">
        <v>1422</v>
      </c>
      <c r="G90" s="2" t="str">
        <f t="shared" si="10"/>
        <v>35793.232</v>
      </c>
      <c r="H90" s="17">
        <f t="shared" si="11"/>
        <v>-15220</v>
      </c>
      <c r="I90" s="26" t="s">
        <v>1840</v>
      </c>
      <c r="J90" s="27" t="s">
        <v>1841</v>
      </c>
      <c r="K90" s="26">
        <v>-15220</v>
      </c>
      <c r="L90" s="26" t="s">
        <v>1765</v>
      </c>
      <c r="M90" s="27" t="s">
        <v>1594</v>
      </c>
      <c r="N90" s="27"/>
      <c r="O90" s="28" t="s">
        <v>1801</v>
      </c>
      <c r="P90" s="28" t="s">
        <v>1806</v>
      </c>
    </row>
    <row r="91" spans="1:16" ht="12.75" customHeight="1" thickBot="1" x14ac:dyDescent="0.25">
      <c r="A91" s="17" t="str">
        <f t="shared" si="6"/>
        <v> SCA 5.273 </v>
      </c>
      <c r="B91" s="3" t="str">
        <f t="shared" si="7"/>
        <v>I</v>
      </c>
      <c r="C91" s="17">
        <f t="shared" si="8"/>
        <v>35799.285000000003</v>
      </c>
      <c r="D91" s="2" t="str">
        <f t="shared" si="9"/>
        <v>vis</v>
      </c>
      <c r="E91" s="25">
        <f>VLOOKUP(C91,Active!C$21:E$965,3,FALSE)</f>
        <v>-15209.056048771969</v>
      </c>
      <c r="F91" s="3" t="s">
        <v>1422</v>
      </c>
      <c r="G91" s="2" t="str">
        <f t="shared" si="10"/>
        <v>35799.285</v>
      </c>
      <c r="H91" s="17">
        <f t="shared" si="11"/>
        <v>-15209</v>
      </c>
      <c r="I91" s="26" t="s">
        <v>1842</v>
      </c>
      <c r="J91" s="27" t="s">
        <v>1843</v>
      </c>
      <c r="K91" s="26">
        <v>-15209</v>
      </c>
      <c r="L91" s="26" t="s">
        <v>1736</v>
      </c>
      <c r="M91" s="27" t="s">
        <v>1594</v>
      </c>
      <c r="N91" s="27"/>
      <c r="O91" s="28" t="s">
        <v>1801</v>
      </c>
      <c r="P91" s="28" t="s">
        <v>1806</v>
      </c>
    </row>
    <row r="92" spans="1:16" ht="12.75" customHeight="1" thickBot="1" x14ac:dyDescent="0.25">
      <c r="A92" s="17" t="str">
        <f t="shared" si="6"/>
        <v> SCA 5.273 </v>
      </c>
      <c r="B92" s="3" t="str">
        <f t="shared" si="7"/>
        <v>I</v>
      </c>
      <c r="C92" s="17">
        <f t="shared" si="8"/>
        <v>35905.612999999998</v>
      </c>
      <c r="D92" s="2" t="str">
        <f t="shared" si="9"/>
        <v>vis</v>
      </c>
      <c r="E92" s="25">
        <f>VLOOKUP(C92,Active!C$21:E$965,3,FALSE)</f>
        <v>-15016.039063756536</v>
      </c>
      <c r="F92" s="3" t="s">
        <v>1422</v>
      </c>
      <c r="G92" s="2" t="str">
        <f t="shared" si="10"/>
        <v>35905.613</v>
      </c>
      <c r="H92" s="17">
        <f t="shared" si="11"/>
        <v>-15016</v>
      </c>
      <c r="I92" s="26" t="s">
        <v>1844</v>
      </c>
      <c r="J92" s="27" t="s">
        <v>1845</v>
      </c>
      <c r="K92" s="26">
        <v>-15016</v>
      </c>
      <c r="L92" s="26" t="s">
        <v>1757</v>
      </c>
      <c r="M92" s="27" t="s">
        <v>1594</v>
      </c>
      <c r="N92" s="27"/>
      <c r="O92" s="28" t="s">
        <v>1801</v>
      </c>
      <c r="P92" s="28" t="s">
        <v>1806</v>
      </c>
    </row>
    <row r="93" spans="1:16" ht="12.75" customHeight="1" thickBot="1" x14ac:dyDescent="0.25">
      <c r="A93" s="17" t="str">
        <f t="shared" si="6"/>
        <v> SCA 5.273 </v>
      </c>
      <c r="B93" s="3" t="str">
        <f t="shared" si="7"/>
        <v>I</v>
      </c>
      <c r="C93" s="17">
        <f t="shared" si="8"/>
        <v>35909.466</v>
      </c>
      <c r="D93" s="2" t="str">
        <f t="shared" si="9"/>
        <v>vis</v>
      </c>
      <c r="E93" s="25">
        <f>VLOOKUP(C93,Active!C$21:E$965,3,FALSE)</f>
        <v>-15009.04472131367</v>
      </c>
      <c r="F93" s="3" t="s">
        <v>1422</v>
      </c>
      <c r="G93" s="2" t="str">
        <f t="shared" si="10"/>
        <v>35909.466</v>
      </c>
      <c r="H93" s="17">
        <f t="shared" si="11"/>
        <v>-15009</v>
      </c>
      <c r="I93" s="26" t="s">
        <v>1846</v>
      </c>
      <c r="J93" s="27" t="s">
        <v>1847</v>
      </c>
      <c r="K93" s="26">
        <v>-15009</v>
      </c>
      <c r="L93" s="26" t="s">
        <v>1793</v>
      </c>
      <c r="M93" s="27" t="s">
        <v>1594</v>
      </c>
      <c r="N93" s="27"/>
      <c r="O93" s="28" t="s">
        <v>1801</v>
      </c>
      <c r="P93" s="28" t="s">
        <v>1806</v>
      </c>
    </row>
    <row r="94" spans="1:16" ht="12.75" customHeight="1" thickBot="1" x14ac:dyDescent="0.25">
      <c r="A94" s="17" t="str">
        <f t="shared" si="6"/>
        <v> SCA 5.273 </v>
      </c>
      <c r="B94" s="3" t="str">
        <f t="shared" si="7"/>
        <v>I</v>
      </c>
      <c r="C94" s="17">
        <f t="shared" si="8"/>
        <v>35921.587</v>
      </c>
      <c r="D94" s="2" t="str">
        <f t="shared" si="9"/>
        <v>vis</v>
      </c>
      <c r="E94" s="25">
        <f>VLOOKUP(C94,Active!C$21:E$965,3,FALSE)</f>
        <v>-14987.041496618651</v>
      </c>
      <c r="F94" s="3" t="s">
        <v>1422</v>
      </c>
      <c r="G94" s="2" t="str">
        <f t="shared" si="10"/>
        <v>35921.587</v>
      </c>
      <c r="H94" s="17">
        <f t="shared" si="11"/>
        <v>-14987</v>
      </c>
      <c r="I94" s="26" t="s">
        <v>1848</v>
      </c>
      <c r="J94" s="27" t="s">
        <v>1849</v>
      </c>
      <c r="K94" s="26">
        <v>-14987</v>
      </c>
      <c r="L94" s="26" t="s">
        <v>1788</v>
      </c>
      <c r="M94" s="27" t="s">
        <v>1594</v>
      </c>
      <c r="N94" s="27"/>
      <c r="O94" s="28" t="s">
        <v>1801</v>
      </c>
      <c r="P94" s="28" t="s">
        <v>1806</v>
      </c>
    </row>
    <row r="95" spans="1:16" ht="12.75" customHeight="1" thickBot="1" x14ac:dyDescent="0.25">
      <c r="A95" s="17" t="str">
        <f t="shared" si="6"/>
        <v> SCA 5.273 </v>
      </c>
      <c r="B95" s="3" t="str">
        <f t="shared" si="7"/>
        <v>I</v>
      </c>
      <c r="C95" s="17">
        <f t="shared" si="8"/>
        <v>35926.540999999997</v>
      </c>
      <c r="D95" s="2" t="str">
        <f t="shared" si="9"/>
        <v>vis</v>
      </c>
      <c r="E95" s="25">
        <f>VLOOKUP(C95,Active!C$21:E$965,3,FALSE)</f>
        <v>-14978.048511292433</v>
      </c>
      <c r="F95" s="3" t="s">
        <v>1422</v>
      </c>
      <c r="G95" s="2" t="str">
        <f t="shared" si="10"/>
        <v>35926.541</v>
      </c>
      <c r="H95" s="17">
        <f t="shared" si="11"/>
        <v>-14978</v>
      </c>
      <c r="I95" s="26" t="s">
        <v>1850</v>
      </c>
      <c r="J95" s="27" t="s">
        <v>1851</v>
      </c>
      <c r="K95" s="26">
        <v>-14978</v>
      </c>
      <c r="L95" s="26" t="s">
        <v>1796</v>
      </c>
      <c r="M95" s="27" t="s">
        <v>1594</v>
      </c>
      <c r="N95" s="27"/>
      <c r="O95" s="28" t="s">
        <v>1801</v>
      </c>
      <c r="P95" s="28" t="s">
        <v>1806</v>
      </c>
    </row>
    <row r="96" spans="1:16" ht="12.75" customHeight="1" thickBot="1" x14ac:dyDescent="0.25">
      <c r="A96" s="17" t="str">
        <f t="shared" si="6"/>
        <v> AA 9.46 </v>
      </c>
      <c r="B96" s="3" t="str">
        <f t="shared" si="7"/>
        <v>I</v>
      </c>
      <c r="C96" s="17">
        <f t="shared" si="8"/>
        <v>35930.408000000003</v>
      </c>
      <c r="D96" s="2" t="str">
        <f t="shared" si="9"/>
        <v>vis</v>
      </c>
      <c r="E96" s="25">
        <f>VLOOKUP(C96,Active!C$21:E$965,3,FALSE)</f>
        <v>-14971.02875468029</v>
      </c>
      <c r="F96" s="3" t="s">
        <v>1422</v>
      </c>
      <c r="G96" s="2" t="str">
        <f t="shared" si="10"/>
        <v>35930.408</v>
      </c>
      <c r="H96" s="17">
        <f t="shared" si="11"/>
        <v>-14971</v>
      </c>
      <c r="I96" s="26" t="s">
        <v>1852</v>
      </c>
      <c r="J96" s="27" t="s">
        <v>1853</v>
      </c>
      <c r="K96" s="26">
        <v>-14971</v>
      </c>
      <c r="L96" s="26" t="s">
        <v>1854</v>
      </c>
      <c r="M96" s="27" t="s">
        <v>1594</v>
      </c>
      <c r="N96" s="27"/>
      <c r="O96" s="28" t="s">
        <v>1855</v>
      </c>
      <c r="P96" s="28" t="s">
        <v>1856</v>
      </c>
    </row>
    <row r="97" spans="1:16" ht="12.75" customHeight="1" thickBot="1" x14ac:dyDescent="0.25">
      <c r="A97" s="17" t="str">
        <f t="shared" si="6"/>
        <v> SCA 5.273 </v>
      </c>
      <c r="B97" s="3" t="str">
        <f t="shared" si="7"/>
        <v>I</v>
      </c>
      <c r="C97" s="17">
        <f t="shared" si="8"/>
        <v>35931.5</v>
      </c>
      <c r="D97" s="2" t="str">
        <f t="shared" si="9"/>
        <v>vis</v>
      </c>
      <c r="E97" s="25">
        <f>VLOOKUP(C97,Active!C$21:E$965,3,FALSE)</f>
        <v>-14969.04644947718</v>
      </c>
      <c r="F97" s="3" t="s">
        <v>1422</v>
      </c>
      <c r="G97" s="2" t="str">
        <f t="shared" si="10"/>
        <v>35931.500</v>
      </c>
      <c r="H97" s="17">
        <f t="shared" si="11"/>
        <v>-14969</v>
      </c>
      <c r="I97" s="26" t="s">
        <v>1857</v>
      </c>
      <c r="J97" s="27" t="s">
        <v>1858</v>
      </c>
      <c r="K97" s="26">
        <v>-14969</v>
      </c>
      <c r="L97" s="26" t="s">
        <v>1805</v>
      </c>
      <c r="M97" s="27" t="s">
        <v>1594</v>
      </c>
      <c r="N97" s="27"/>
      <c r="O97" s="28" t="s">
        <v>1801</v>
      </c>
      <c r="P97" s="28" t="s">
        <v>1806</v>
      </c>
    </row>
    <row r="98" spans="1:16" ht="12.75" customHeight="1" thickBot="1" x14ac:dyDescent="0.25">
      <c r="A98" s="17" t="str">
        <f t="shared" si="6"/>
        <v> AJ 64.261 </v>
      </c>
      <c r="B98" s="3" t="str">
        <f t="shared" si="7"/>
        <v>I</v>
      </c>
      <c r="C98" s="17">
        <f t="shared" si="8"/>
        <v>36079.692999999999</v>
      </c>
      <c r="D98" s="2" t="str">
        <f t="shared" si="9"/>
        <v>vis</v>
      </c>
      <c r="E98" s="25">
        <f>VLOOKUP(C98,Active!C$21:E$965,3,FALSE)</f>
        <v>-14700.032021853287</v>
      </c>
      <c r="F98" s="3" t="s">
        <v>1422</v>
      </c>
      <c r="G98" s="2" t="str">
        <f t="shared" si="10"/>
        <v>36079.693</v>
      </c>
      <c r="H98" s="17">
        <f t="shared" si="11"/>
        <v>-14700</v>
      </c>
      <c r="I98" s="26" t="s">
        <v>1859</v>
      </c>
      <c r="J98" s="27" t="s">
        <v>1860</v>
      </c>
      <c r="K98" s="26">
        <v>-14700</v>
      </c>
      <c r="L98" s="26" t="s">
        <v>1861</v>
      </c>
      <c r="M98" s="27" t="s">
        <v>1590</v>
      </c>
      <c r="N98" s="27"/>
      <c r="O98" s="28" t="s">
        <v>1789</v>
      </c>
      <c r="P98" s="28" t="s">
        <v>1790</v>
      </c>
    </row>
    <row r="99" spans="1:16" ht="12.75" customHeight="1" thickBot="1" x14ac:dyDescent="0.25">
      <c r="A99" s="17" t="str">
        <f t="shared" si="6"/>
        <v> SCA 5.331 </v>
      </c>
      <c r="B99" s="3" t="str">
        <f t="shared" si="7"/>
        <v>I</v>
      </c>
      <c r="C99" s="17">
        <f t="shared" si="8"/>
        <v>36822.266000000003</v>
      </c>
      <c r="D99" s="2" t="str">
        <f t="shared" si="9"/>
        <v>vis</v>
      </c>
      <c r="E99" s="25">
        <f>VLOOKUP(C99,Active!C$21:E$965,3,FALSE)</f>
        <v>-13352.040884863283</v>
      </c>
      <c r="F99" s="3" t="s">
        <v>1422</v>
      </c>
      <c r="G99" s="2" t="str">
        <f t="shared" si="10"/>
        <v>36822.266</v>
      </c>
      <c r="H99" s="17">
        <f t="shared" si="11"/>
        <v>-13352</v>
      </c>
      <c r="I99" s="26" t="s">
        <v>1862</v>
      </c>
      <c r="J99" s="27" t="s">
        <v>1863</v>
      </c>
      <c r="K99" s="26">
        <v>-13352</v>
      </c>
      <c r="L99" s="26" t="s">
        <v>1788</v>
      </c>
      <c r="M99" s="27" t="s">
        <v>1594</v>
      </c>
      <c r="N99" s="27"/>
      <c r="O99" s="28" t="s">
        <v>1801</v>
      </c>
      <c r="P99" s="28" t="s">
        <v>1864</v>
      </c>
    </row>
    <row r="100" spans="1:16" ht="12.75" customHeight="1" thickBot="1" x14ac:dyDescent="0.25">
      <c r="A100" s="17" t="str">
        <f t="shared" si="6"/>
        <v> SCA 5.331 </v>
      </c>
      <c r="B100" s="3" t="str">
        <f t="shared" si="7"/>
        <v>I</v>
      </c>
      <c r="C100" s="17">
        <f t="shared" si="8"/>
        <v>36823.370000000003</v>
      </c>
      <c r="D100" s="2" t="str">
        <f t="shared" si="9"/>
        <v>vis</v>
      </c>
      <c r="E100" s="25">
        <f>VLOOKUP(C100,Active!C$21:E$965,3,FALSE)</f>
        <v>-13350.036796086508</v>
      </c>
      <c r="F100" s="3" t="s">
        <v>1422</v>
      </c>
      <c r="G100" s="2" t="str">
        <f t="shared" si="10"/>
        <v>36823.370</v>
      </c>
      <c r="H100" s="17">
        <f t="shared" si="11"/>
        <v>-13350</v>
      </c>
      <c r="I100" s="26" t="s">
        <v>1865</v>
      </c>
      <c r="J100" s="27" t="s">
        <v>1866</v>
      </c>
      <c r="K100" s="26">
        <v>-13350</v>
      </c>
      <c r="L100" s="26" t="s">
        <v>1867</v>
      </c>
      <c r="M100" s="27" t="s">
        <v>1594</v>
      </c>
      <c r="N100" s="27"/>
      <c r="O100" s="28" t="s">
        <v>1801</v>
      </c>
      <c r="P100" s="28" t="s">
        <v>1864</v>
      </c>
    </row>
    <row r="101" spans="1:16" ht="12.75" customHeight="1" thickBot="1" x14ac:dyDescent="0.25">
      <c r="A101" s="17" t="str">
        <f t="shared" si="6"/>
        <v> SCA 5.331 </v>
      </c>
      <c r="B101" s="3" t="str">
        <f t="shared" si="7"/>
        <v>I</v>
      </c>
      <c r="C101" s="17">
        <f t="shared" si="8"/>
        <v>36860.283000000003</v>
      </c>
      <c r="D101" s="2" t="str">
        <f t="shared" si="9"/>
        <v>vis</v>
      </c>
      <c r="E101" s="25">
        <f>VLOOKUP(C101,Active!C$21:E$965,3,FALSE)</f>
        <v>-13283.028708208667</v>
      </c>
      <c r="F101" s="3" t="s">
        <v>1422</v>
      </c>
      <c r="G101" s="2" t="str">
        <f t="shared" si="10"/>
        <v>36860.283</v>
      </c>
      <c r="H101" s="17">
        <f t="shared" si="11"/>
        <v>-13283</v>
      </c>
      <c r="I101" s="26" t="s">
        <v>1868</v>
      </c>
      <c r="J101" s="27" t="s">
        <v>1869</v>
      </c>
      <c r="K101" s="26">
        <v>-13283</v>
      </c>
      <c r="L101" s="26" t="s">
        <v>1854</v>
      </c>
      <c r="M101" s="27" t="s">
        <v>1594</v>
      </c>
      <c r="N101" s="27"/>
      <c r="O101" s="28" t="s">
        <v>1801</v>
      </c>
      <c r="P101" s="28" t="s">
        <v>1864</v>
      </c>
    </row>
    <row r="102" spans="1:16" ht="12.75" customHeight="1" thickBot="1" x14ac:dyDescent="0.25">
      <c r="A102" s="17" t="str">
        <f t="shared" si="6"/>
        <v> SCA 5.331 </v>
      </c>
      <c r="B102" s="3" t="str">
        <f t="shared" si="7"/>
        <v>I</v>
      </c>
      <c r="C102" s="17">
        <f t="shared" si="8"/>
        <v>36861.39</v>
      </c>
      <c r="D102" s="2" t="str">
        <f t="shared" si="9"/>
        <v>vis</v>
      </c>
      <c r="E102" s="25">
        <f>VLOOKUP(C102,Active!C$21:E$965,3,FALSE)</f>
        <v>-13281.019173538481</v>
      </c>
      <c r="F102" s="3" t="s">
        <v>1422</v>
      </c>
      <c r="G102" s="2" t="str">
        <f t="shared" si="10"/>
        <v>36861.390</v>
      </c>
      <c r="H102" s="17">
        <f t="shared" si="11"/>
        <v>-13281</v>
      </c>
      <c r="I102" s="26" t="s">
        <v>1870</v>
      </c>
      <c r="J102" s="27" t="s">
        <v>1871</v>
      </c>
      <c r="K102" s="26">
        <v>-13281</v>
      </c>
      <c r="L102" s="26" t="s">
        <v>1872</v>
      </c>
      <c r="M102" s="27" t="s">
        <v>1594</v>
      </c>
      <c r="N102" s="27"/>
      <c r="O102" s="28" t="s">
        <v>1801</v>
      </c>
      <c r="P102" s="28" t="s">
        <v>1864</v>
      </c>
    </row>
    <row r="103" spans="1:16" ht="12.75" customHeight="1" thickBot="1" x14ac:dyDescent="0.25">
      <c r="A103" s="17" t="str">
        <f t="shared" si="6"/>
        <v> SCA 8.244 </v>
      </c>
      <c r="B103" s="3" t="str">
        <f t="shared" si="7"/>
        <v>I</v>
      </c>
      <c r="C103" s="17">
        <f t="shared" si="8"/>
        <v>37127.459000000003</v>
      </c>
      <c r="D103" s="2" t="str">
        <f t="shared" si="9"/>
        <v>vis</v>
      </c>
      <c r="E103" s="25">
        <f>VLOOKUP(C103,Active!C$21:E$965,3,FALSE)</f>
        <v>-12798.024701846412</v>
      </c>
      <c r="F103" s="3" t="s">
        <v>1422</v>
      </c>
      <c r="G103" s="2" t="str">
        <f t="shared" si="10"/>
        <v>37127.459</v>
      </c>
      <c r="H103" s="17">
        <f t="shared" si="11"/>
        <v>-12798</v>
      </c>
      <c r="I103" s="26" t="s">
        <v>1873</v>
      </c>
      <c r="J103" s="27" t="s">
        <v>1874</v>
      </c>
      <c r="K103" s="26">
        <v>-12798</v>
      </c>
      <c r="L103" s="26" t="s">
        <v>1875</v>
      </c>
      <c r="M103" s="27" t="s">
        <v>1594</v>
      </c>
      <c r="N103" s="27"/>
      <c r="O103" s="28" t="s">
        <v>1801</v>
      </c>
      <c r="P103" s="28" t="s">
        <v>1876</v>
      </c>
    </row>
    <row r="104" spans="1:16" ht="12.75" customHeight="1" thickBot="1" x14ac:dyDescent="0.25">
      <c r="A104" s="17" t="str">
        <f t="shared" si="6"/>
        <v> SCA 8.244 </v>
      </c>
      <c r="B104" s="3" t="str">
        <f t="shared" si="7"/>
        <v>I</v>
      </c>
      <c r="C104" s="17">
        <f t="shared" si="8"/>
        <v>37132.417999999998</v>
      </c>
      <c r="D104" s="2" t="str">
        <f t="shared" si="9"/>
        <v>vis</v>
      </c>
      <c r="E104" s="25">
        <f>VLOOKUP(C104,Active!C$21:E$965,3,FALSE)</f>
        <v>-12789.022640031173</v>
      </c>
      <c r="F104" s="3" t="s">
        <v>1422</v>
      </c>
      <c r="G104" s="2" t="str">
        <f t="shared" si="10"/>
        <v>37132.418</v>
      </c>
      <c r="H104" s="17">
        <f t="shared" si="11"/>
        <v>-12789</v>
      </c>
      <c r="I104" s="26" t="s">
        <v>1877</v>
      </c>
      <c r="J104" s="27" t="s">
        <v>1878</v>
      </c>
      <c r="K104" s="26">
        <v>-12789</v>
      </c>
      <c r="L104" s="26" t="s">
        <v>1879</v>
      </c>
      <c r="M104" s="27" t="s">
        <v>1594</v>
      </c>
      <c r="N104" s="27"/>
      <c r="O104" s="28" t="s">
        <v>1801</v>
      </c>
      <c r="P104" s="28" t="s">
        <v>1876</v>
      </c>
    </row>
    <row r="105" spans="1:16" ht="12.75" customHeight="1" thickBot="1" x14ac:dyDescent="0.25">
      <c r="A105" s="17" t="str">
        <f t="shared" si="6"/>
        <v> SCA 8.244 </v>
      </c>
      <c r="B105" s="3" t="str">
        <f t="shared" si="7"/>
        <v>I</v>
      </c>
      <c r="C105" s="17">
        <f t="shared" si="8"/>
        <v>37133.519</v>
      </c>
      <c r="D105" s="2" t="str">
        <f t="shared" si="9"/>
        <v>vis</v>
      </c>
      <c r="E105" s="25">
        <f>VLOOKUP(C105,Active!C$21:E$965,3,FALSE)</f>
        <v>-12787.023997147808</v>
      </c>
      <c r="F105" s="3" t="s">
        <v>1422</v>
      </c>
      <c r="G105" s="2" t="str">
        <f t="shared" si="10"/>
        <v>37133.519</v>
      </c>
      <c r="H105" s="17">
        <f t="shared" si="11"/>
        <v>-12787</v>
      </c>
      <c r="I105" s="26" t="s">
        <v>1880</v>
      </c>
      <c r="J105" s="27" t="s">
        <v>1881</v>
      </c>
      <c r="K105" s="26">
        <v>-12787</v>
      </c>
      <c r="L105" s="26" t="s">
        <v>1746</v>
      </c>
      <c r="M105" s="27" t="s">
        <v>1594</v>
      </c>
      <c r="N105" s="27"/>
      <c r="O105" s="28" t="s">
        <v>1801</v>
      </c>
      <c r="P105" s="28" t="s">
        <v>1876</v>
      </c>
    </row>
    <row r="106" spans="1:16" ht="12.75" customHeight="1" thickBot="1" x14ac:dyDescent="0.25">
      <c r="A106" s="17" t="str">
        <f t="shared" si="6"/>
        <v>IBVS 187 </v>
      </c>
      <c r="B106" s="3" t="str">
        <f t="shared" si="7"/>
        <v>I</v>
      </c>
      <c r="C106" s="17">
        <f t="shared" si="8"/>
        <v>37149.497000000003</v>
      </c>
      <c r="D106" s="2" t="str">
        <f t="shared" si="9"/>
        <v>vis</v>
      </c>
      <c r="E106" s="25">
        <f>VLOOKUP(C106,Active!C$21:E$965,3,FALSE)</f>
        <v>-12758.019168818701</v>
      </c>
      <c r="F106" s="3" t="s">
        <v>1422</v>
      </c>
      <c r="G106" s="2" t="str">
        <f t="shared" si="10"/>
        <v>37149.497</v>
      </c>
      <c r="H106" s="17">
        <f t="shared" si="11"/>
        <v>-12758</v>
      </c>
      <c r="I106" s="26" t="s">
        <v>1882</v>
      </c>
      <c r="J106" s="27" t="s">
        <v>1883</v>
      </c>
      <c r="K106" s="26">
        <v>-12758</v>
      </c>
      <c r="L106" s="26" t="s">
        <v>1872</v>
      </c>
      <c r="M106" s="27" t="s">
        <v>1594</v>
      </c>
      <c r="N106" s="27"/>
      <c r="O106" s="28" t="s">
        <v>1884</v>
      </c>
      <c r="P106" s="29" t="s">
        <v>1885</v>
      </c>
    </row>
    <row r="107" spans="1:16" ht="12.75" customHeight="1" thickBot="1" x14ac:dyDescent="0.25">
      <c r="A107" s="17" t="str">
        <f t="shared" si="6"/>
        <v> SCA 8.244 </v>
      </c>
      <c r="B107" s="3" t="str">
        <f t="shared" si="7"/>
        <v>I</v>
      </c>
      <c r="C107" s="17">
        <f t="shared" si="8"/>
        <v>37165.476000000002</v>
      </c>
      <c r="D107" s="2" t="str">
        <f t="shared" si="9"/>
        <v>vis</v>
      </c>
      <c r="E107" s="25">
        <f>VLOOKUP(C107,Active!C$21:E$965,3,FALSE)</f>
        <v>-12729.012525191796</v>
      </c>
      <c r="F107" s="3" t="s">
        <v>1422</v>
      </c>
      <c r="G107" s="2" t="str">
        <f t="shared" si="10"/>
        <v>37165.476</v>
      </c>
      <c r="H107" s="17">
        <f t="shared" si="11"/>
        <v>-12729</v>
      </c>
      <c r="I107" s="26" t="s">
        <v>1886</v>
      </c>
      <c r="J107" s="27" t="s">
        <v>1887</v>
      </c>
      <c r="K107" s="26">
        <v>-12729</v>
      </c>
      <c r="L107" s="26" t="s">
        <v>1888</v>
      </c>
      <c r="M107" s="27" t="s">
        <v>1590</v>
      </c>
      <c r="N107" s="27"/>
      <c r="O107" s="28" t="s">
        <v>1801</v>
      </c>
      <c r="P107" s="28" t="s">
        <v>1876</v>
      </c>
    </row>
    <row r="108" spans="1:16" ht="12.75" customHeight="1" thickBot="1" x14ac:dyDescent="0.25">
      <c r="A108" s="17" t="str">
        <f t="shared" si="6"/>
        <v> SCA 8.244 </v>
      </c>
      <c r="B108" s="3" t="str">
        <f t="shared" si="7"/>
        <v>I</v>
      </c>
      <c r="C108" s="17">
        <f t="shared" si="8"/>
        <v>37170.434000000001</v>
      </c>
      <c r="D108" s="2" t="str">
        <f t="shared" si="9"/>
        <v>vis</v>
      </c>
      <c r="E108" s="25">
        <f>VLOOKUP(C108,Active!C$21:E$965,3,FALSE)</f>
        <v>-12720.012278674356</v>
      </c>
      <c r="F108" s="3" t="s">
        <v>1422</v>
      </c>
      <c r="G108" s="2" t="str">
        <f t="shared" si="10"/>
        <v>37170.434</v>
      </c>
      <c r="H108" s="17">
        <f t="shared" si="11"/>
        <v>-12720</v>
      </c>
      <c r="I108" s="26" t="s">
        <v>1889</v>
      </c>
      <c r="J108" s="27" t="s">
        <v>1890</v>
      </c>
      <c r="K108" s="26">
        <v>-12720</v>
      </c>
      <c r="L108" s="26" t="s">
        <v>1888</v>
      </c>
      <c r="M108" s="27" t="s">
        <v>1590</v>
      </c>
      <c r="N108" s="27"/>
      <c r="O108" s="28" t="s">
        <v>1801</v>
      </c>
      <c r="P108" s="28" t="s">
        <v>1876</v>
      </c>
    </row>
    <row r="109" spans="1:16" ht="12.75" customHeight="1" thickBot="1" x14ac:dyDescent="0.25">
      <c r="A109" s="17" t="str">
        <f t="shared" si="6"/>
        <v> SCA 8.244 </v>
      </c>
      <c r="B109" s="3" t="str">
        <f t="shared" si="7"/>
        <v>I</v>
      </c>
      <c r="C109" s="17">
        <f t="shared" si="8"/>
        <v>37175.385000000002</v>
      </c>
      <c r="D109" s="2" t="str">
        <f t="shared" si="9"/>
        <v>vis</v>
      </c>
      <c r="E109" s="25">
        <f>VLOOKUP(C109,Active!C$21:E$965,3,FALSE)</f>
        <v>-12711.024739241548</v>
      </c>
      <c r="F109" s="3" t="s">
        <v>1422</v>
      </c>
      <c r="G109" s="2" t="str">
        <f t="shared" si="10"/>
        <v>37175.385</v>
      </c>
      <c r="H109" s="17">
        <f t="shared" si="11"/>
        <v>-12711</v>
      </c>
      <c r="I109" s="26" t="s">
        <v>1891</v>
      </c>
      <c r="J109" s="27" t="s">
        <v>1892</v>
      </c>
      <c r="K109" s="26">
        <v>-12711</v>
      </c>
      <c r="L109" s="26" t="s">
        <v>1875</v>
      </c>
      <c r="M109" s="27" t="s">
        <v>1594</v>
      </c>
      <c r="N109" s="27"/>
      <c r="O109" s="28" t="s">
        <v>1801</v>
      </c>
      <c r="P109" s="28" t="s">
        <v>1876</v>
      </c>
    </row>
    <row r="110" spans="1:16" ht="12.75" customHeight="1" thickBot="1" x14ac:dyDescent="0.25">
      <c r="A110" s="17" t="str">
        <f t="shared" si="6"/>
        <v> SCA 8.244 </v>
      </c>
      <c r="B110" s="3" t="str">
        <f t="shared" si="7"/>
        <v>I</v>
      </c>
      <c r="C110" s="17">
        <f t="shared" si="8"/>
        <v>37176.489000000001</v>
      </c>
      <c r="D110" s="2" t="str">
        <f t="shared" si="9"/>
        <v>vis</v>
      </c>
      <c r="E110" s="25">
        <f>VLOOKUP(C110,Active!C$21:E$965,3,FALSE)</f>
        <v>-12709.020650464772</v>
      </c>
      <c r="F110" s="3" t="s">
        <v>1422</v>
      </c>
      <c r="G110" s="2" t="str">
        <f t="shared" si="10"/>
        <v>37176.489</v>
      </c>
      <c r="H110" s="17">
        <f t="shared" si="11"/>
        <v>-12709</v>
      </c>
      <c r="I110" s="26" t="s">
        <v>1893</v>
      </c>
      <c r="J110" s="27" t="s">
        <v>1894</v>
      </c>
      <c r="K110" s="26">
        <v>-12709</v>
      </c>
      <c r="L110" s="26" t="s">
        <v>1872</v>
      </c>
      <c r="M110" s="27" t="s">
        <v>1590</v>
      </c>
      <c r="N110" s="27"/>
      <c r="O110" s="28" t="s">
        <v>1801</v>
      </c>
      <c r="P110" s="28" t="s">
        <v>1876</v>
      </c>
    </row>
    <row r="111" spans="1:16" ht="12.75" customHeight="1" thickBot="1" x14ac:dyDescent="0.25">
      <c r="A111" s="17" t="str">
        <f t="shared" si="6"/>
        <v> SCA 8.244 </v>
      </c>
      <c r="B111" s="3" t="str">
        <f t="shared" si="7"/>
        <v>I</v>
      </c>
      <c r="C111" s="17">
        <f t="shared" si="8"/>
        <v>37192.462</v>
      </c>
      <c r="D111" s="2" t="str">
        <f t="shared" si="9"/>
        <v>vis</v>
      </c>
      <c r="E111" s="25">
        <f>VLOOKUP(C111,Active!C$21:E$965,3,FALSE)</f>
        <v>-12680.024898624699</v>
      </c>
      <c r="F111" s="3" t="s">
        <v>1422</v>
      </c>
      <c r="G111" s="2" t="str">
        <f t="shared" si="10"/>
        <v>37192.462</v>
      </c>
      <c r="H111" s="17">
        <f t="shared" si="11"/>
        <v>-12680</v>
      </c>
      <c r="I111" s="26" t="s">
        <v>1895</v>
      </c>
      <c r="J111" s="27" t="s">
        <v>1896</v>
      </c>
      <c r="K111" s="26">
        <v>-12680</v>
      </c>
      <c r="L111" s="26" t="s">
        <v>1875</v>
      </c>
      <c r="M111" s="27" t="s">
        <v>1594</v>
      </c>
      <c r="N111" s="27"/>
      <c r="O111" s="28" t="s">
        <v>1801</v>
      </c>
      <c r="P111" s="28" t="s">
        <v>1876</v>
      </c>
    </row>
    <row r="112" spans="1:16" ht="12.75" customHeight="1" thickBot="1" x14ac:dyDescent="0.25">
      <c r="A112" s="17" t="str">
        <f t="shared" si="6"/>
        <v> SCA 8.244 </v>
      </c>
      <c r="B112" s="3" t="str">
        <f t="shared" si="7"/>
        <v>I</v>
      </c>
      <c r="C112" s="17">
        <f t="shared" si="8"/>
        <v>37196.319000000003</v>
      </c>
      <c r="D112" s="2" t="str">
        <f t="shared" si="9"/>
        <v>vis</v>
      </c>
      <c r="E112" s="25">
        <f>VLOOKUP(C112,Active!C$21:E$965,3,FALSE)</f>
        <v>-12673.023294990611</v>
      </c>
      <c r="F112" s="3" t="s">
        <v>1422</v>
      </c>
      <c r="G112" s="2" t="str">
        <f t="shared" si="10"/>
        <v>37196.319</v>
      </c>
      <c r="H112" s="17">
        <f t="shared" si="11"/>
        <v>-12673</v>
      </c>
      <c r="I112" s="26" t="s">
        <v>1897</v>
      </c>
      <c r="J112" s="27" t="s">
        <v>1898</v>
      </c>
      <c r="K112" s="26">
        <v>-12673</v>
      </c>
      <c r="L112" s="26" t="s">
        <v>1746</v>
      </c>
      <c r="M112" s="27" t="s">
        <v>1594</v>
      </c>
      <c r="N112" s="27"/>
      <c r="O112" s="28" t="s">
        <v>1801</v>
      </c>
      <c r="P112" s="28" t="s">
        <v>1876</v>
      </c>
    </row>
    <row r="113" spans="1:16" ht="12.75" customHeight="1" thickBot="1" x14ac:dyDescent="0.25">
      <c r="A113" s="17" t="str">
        <f t="shared" si="6"/>
        <v>IBVS 187 </v>
      </c>
      <c r="B113" s="3" t="str">
        <f t="shared" si="7"/>
        <v>I</v>
      </c>
      <c r="C113" s="17">
        <f t="shared" si="8"/>
        <v>37197.421999999999</v>
      </c>
      <c r="D113" s="2" t="str">
        <f t="shared" si="9"/>
        <v>vis</v>
      </c>
      <c r="E113" s="25">
        <f>VLOOKUP(C113,Active!C$21:E$965,3,FALSE)</f>
        <v>-12671.021021511649</v>
      </c>
      <c r="F113" s="3" t="s">
        <v>1422</v>
      </c>
      <c r="G113" s="2" t="str">
        <f t="shared" si="10"/>
        <v>37197.422</v>
      </c>
      <c r="H113" s="17">
        <f t="shared" si="11"/>
        <v>-12671</v>
      </c>
      <c r="I113" s="26" t="s">
        <v>1899</v>
      </c>
      <c r="J113" s="27" t="s">
        <v>1900</v>
      </c>
      <c r="K113" s="26">
        <v>-12671</v>
      </c>
      <c r="L113" s="26" t="s">
        <v>1879</v>
      </c>
      <c r="M113" s="27" t="s">
        <v>1594</v>
      </c>
      <c r="N113" s="27"/>
      <c r="O113" s="28" t="s">
        <v>1884</v>
      </c>
      <c r="P113" s="29" t="s">
        <v>1885</v>
      </c>
    </row>
    <row r="114" spans="1:16" ht="12.75" customHeight="1" thickBot="1" x14ac:dyDescent="0.25">
      <c r="A114" s="17" t="str">
        <f t="shared" si="6"/>
        <v> SCA 8.244 </v>
      </c>
      <c r="B114" s="3" t="str">
        <f t="shared" si="7"/>
        <v>I</v>
      </c>
      <c r="C114" s="17">
        <f t="shared" si="8"/>
        <v>37202.377999999997</v>
      </c>
      <c r="D114" s="2" t="str">
        <f t="shared" si="9"/>
        <v>vis</v>
      </c>
      <c r="E114" s="25">
        <f>VLOOKUP(C114,Active!C$21:E$965,3,FALSE)</f>
        <v>-12662.02440558982</v>
      </c>
      <c r="F114" s="3" t="s">
        <v>1422</v>
      </c>
      <c r="G114" s="2" t="str">
        <f t="shared" si="10"/>
        <v>37202.378</v>
      </c>
      <c r="H114" s="17">
        <f t="shared" si="11"/>
        <v>-12662</v>
      </c>
      <c r="I114" s="26" t="s">
        <v>1901</v>
      </c>
      <c r="J114" s="27" t="s">
        <v>1902</v>
      </c>
      <c r="K114" s="26">
        <v>-12662</v>
      </c>
      <c r="L114" s="26" t="s">
        <v>1746</v>
      </c>
      <c r="M114" s="27" t="s">
        <v>1594</v>
      </c>
      <c r="N114" s="27"/>
      <c r="O114" s="28" t="s">
        <v>1801</v>
      </c>
      <c r="P114" s="28" t="s">
        <v>1876</v>
      </c>
    </row>
    <row r="115" spans="1:16" ht="12.75" customHeight="1" thickBot="1" x14ac:dyDescent="0.25">
      <c r="A115" s="17" t="str">
        <f t="shared" si="6"/>
        <v> SCA 8.244 </v>
      </c>
      <c r="B115" s="3" t="str">
        <f t="shared" si="7"/>
        <v>I</v>
      </c>
      <c r="C115" s="17">
        <f t="shared" si="8"/>
        <v>37208.436000000002</v>
      </c>
      <c r="D115" s="2" t="str">
        <f t="shared" si="9"/>
        <v>vis</v>
      </c>
      <c r="E115" s="25">
        <f>VLOOKUP(C115,Active!C$21:E$965,3,FALSE)</f>
        <v>-12651.027331486814</v>
      </c>
      <c r="F115" s="3" t="s">
        <v>1422</v>
      </c>
      <c r="G115" s="2" t="str">
        <f t="shared" si="10"/>
        <v>37208.436</v>
      </c>
      <c r="H115" s="17">
        <f t="shared" si="11"/>
        <v>-12651</v>
      </c>
      <c r="I115" s="26" t="s">
        <v>1903</v>
      </c>
      <c r="J115" s="27" t="s">
        <v>1904</v>
      </c>
      <c r="K115" s="26">
        <v>-12651</v>
      </c>
      <c r="L115" s="26" t="s">
        <v>1905</v>
      </c>
      <c r="M115" s="27" t="s">
        <v>1594</v>
      </c>
      <c r="N115" s="27"/>
      <c r="O115" s="28" t="s">
        <v>1801</v>
      </c>
      <c r="P115" s="28" t="s">
        <v>1876</v>
      </c>
    </row>
    <row r="116" spans="1:16" ht="12.75" customHeight="1" thickBot="1" x14ac:dyDescent="0.25">
      <c r="A116" s="17" t="str">
        <f t="shared" si="6"/>
        <v> SCA 8.244 </v>
      </c>
      <c r="B116" s="3" t="str">
        <f t="shared" si="7"/>
        <v>I</v>
      </c>
      <c r="C116" s="17">
        <f t="shared" si="8"/>
        <v>37212.294999999998</v>
      </c>
      <c r="D116" s="2" t="str">
        <f t="shared" si="9"/>
        <v>vis</v>
      </c>
      <c r="E116" s="25">
        <f>VLOOKUP(C116,Active!C$21:E$965,3,FALSE)</f>
        <v>-12644.02209725713</v>
      </c>
      <c r="F116" s="3" t="s">
        <v>1422</v>
      </c>
      <c r="G116" s="2" t="str">
        <f t="shared" si="10"/>
        <v>37212.295</v>
      </c>
      <c r="H116" s="17">
        <f t="shared" si="11"/>
        <v>-12644</v>
      </c>
      <c r="I116" s="26" t="s">
        <v>1906</v>
      </c>
      <c r="J116" s="27" t="s">
        <v>1907</v>
      </c>
      <c r="K116" s="26">
        <v>-12644</v>
      </c>
      <c r="L116" s="26" t="s">
        <v>1879</v>
      </c>
      <c r="M116" s="27" t="s">
        <v>1594</v>
      </c>
      <c r="N116" s="27"/>
      <c r="O116" s="28" t="s">
        <v>1801</v>
      </c>
      <c r="P116" s="28" t="s">
        <v>1876</v>
      </c>
    </row>
    <row r="117" spans="1:16" ht="12.75" customHeight="1" thickBot="1" x14ac:dyDescent="0.25">
      <c r="A117" s="17" t="str">
        <f t="shared" si="6"/>
        <v>IBVS 187 </v>
      </c>
      <c r="B117" s="3" t="str">
        <f t="shared" si="7"/>
        <v>I</v>
      </c>
      <c r="C117" s="17">
        <f t="shared" si="8"/>
        <v>37213.396999999997</v>
      </c>
      <c r="D117" s="2" t="str">
        <f t="shared" si="9"/>
        <v>vis</v>
      </c>
      <c r="E117" s="25">
        <f>VLOOKUP(C117,Active!C$21:E$965,3,FALSE)</f>
        <v>-12642.021639075965</v>
      </c>
      <c r="F117" s="3" t="s">
        <v>1422</v>
      </c>
      <c r="G117" s="2" t="str">
        <f t="shared" si="10"/>
        <v>37213.397</v>
      </c>
      <c r="H117" s="17">
        <f t="shared" si="11"/>
        <v>-12642</v>
      </c>
      <c r="I117" s="26" t="s">
        <v>1908</v>
      </c>
      <c r="J117" s="27" t="s">
        <v>1909</v>
      </c>
      <c r="K117" s="26">
        <v>-12642</v>
      </c>
      <c r="L117" s="26" t="s">
        <v>1879</v>
      </c>
      <c r="M117" s="27" t="s">
        <v>1594</v>
      </c>
      <c r="N117" s="27"/>
      <c r="O117" s="28" t="s">
        <v>1884</v>
      </c>
      <c r="P117" s="29" t="s">
        <v>1885</v>
      </c>
    </row>
    <row r="118" spans="1:16" ht="12.75" customHeight="1" thickBot="1" x14ac:dyDescent="0.25">
      <c r="A118" s="17" t="str">
        <f t="shared" si="6"/>
        <v> SCA 8.244 </v>
      </c>
      <c r="B118" s="3" t="str">
        <f t="shared" si="7"/>
        <v>I</v>
      </c>
      <c r="C118" s="17">
        <f t="shared" si="8"/>
        <v>37446.423999999999</v>
      </c>
      <c r="D118" s="2" t="str">
        <f t="shared" si="9"/>
        <v>vis</v>
      </c>
      <c r="E118" s="25">
        <f>VLOOKUP(C118,Active!C$21:E$965,3,FALSE)</f>
        <v>-12219.008237458385</v>
      </c>
      <c r="F118" s="3" t="s">
        <v>1422</v>
      </c>
      <c r="G118" s="2" t="str">
        <f t="shared" si="10"/>
        <v>37446.424</v>
      </c>
      <c r="H118" s="17">
        <f t="shared" si="11"/>
        <v>-12219</v>
      </c>
      <c r="I118" s="26" t="s">
        <v>1910</v>
      </c>
      <c r="J118" s="27" t="s">
        <v>1911</v>
      </c>
      <c r="K118" s="26">
        <v>-12219</v>
      </c>
      <c r="L118" s="26" t="s">
        <v>1912</v>
      </c>
      <c r="M118" s="27" t="s">
        <v>1594</v>
      </c>
      <c r="N118" s="27"/>
      <c r="O118" s="28" t="s">
        <v>1801</v>
      </c>
      <c r="P118" s="28" t="s">
        <v>1876</v>
      </c>
    </row>
    <row r="119" spans="1:16" ht="12.75" customHeight="1" thickBot="1" x14ac:dyDescent="0.25">
      <c r="A119" s="17" t="str">
        <f t="shared" si="6"/>
        <v> SCA 8.244 </v>
      </c>
      <c r="B119" s="3" t="str">
        <f t="shared" si="7"/>
        <v>I</v>
      </c>
      <c r="C119" s="17">
        <f t="shared" si="8"/>
        <v>37468.46</v>
      </c>
      <c r="D119" s="2" t="str">
        <f t="shared" si="9"/>
        <v>vis</v>
      </c>
      <c r="E119" s="25">
        <f>VLOOKUP(C119,Active!C$21:E$965,3,FALSE)</f>
        <v>-12179.006335026286</v>
      </c>
      <c r="F119" s="3" t="s">
        <v>1422</v>
      </c>
      <c r="G119" s="2" t="str">
        <f t="shared" si="10"/>
        <v>37468.460</v>
      </c>
      <c r="H119" s="17">
        <f t="shared" si="11"/>
        <v>-12179</v>
      </c>
      <c r="I119" s="26" t="s">
        <v>1913</v>
      </c>
      <c r="J119" s="27" t="s">
        <v>1914</v>
      </c>
      <c r="K119" s="26">
        <v>-12179</v>
      </c>
      <c r="L119" s="26" t="s">
        <v>1589</v>
      </c>
      <c r="M119" s="27" t="s">
        <v>1590</v>
      </c>
      <c r="N119" s="27"/>
      <c r="O119" s="28" t="s">
        <v>1801</v>
      </c>
      <c r="P119" s="28" t="s">
        <v>1876</v>
      </c>
    </row>
    <row r="120" spans="1:16" ht="12.75" customHeight="1" thickBot="1" x14ac:dyDescent="0.25">
      <c r="A120" s="17" t="str">
        <f t="shared" si="6"/>
        <v> SCA 8.244 </v>
      </c>
      <c r="B120" s="3" t="str">
        <f t="shared" si="7"/>
        <v>I</v>
      </c>
      <c r="C120" s="17">
        <f t="shared" si="8"/>
        <v>37484.432000000001</v>
      </c>
      <c r="D120" s="2" t="str">
        <f t="shared" si="9"/>
        <v>vis</v>
      </c>
      <c r="E120" s="25">
        <f>VLOOKUP(C120,Active!C$21:E$965,3,FALSE)</f>
        <v>-12150.012398484012</v>
      </c>
      <c r="F120" s="3" t="s">
        <v>1422</v>
      </c>
      <c r="G120" s="2" t="str">
        <f t="shared" si="10"/>
        <v>37484.432</v>
      </c>
      <c r="H120" s="17">
        <f t="shared" si="11"/>
        <v>-12150</v>
      </c>
      <c r="I120" s="26" t="s">
        <v>1915</v>
      </c>
      <c r="J120" s="27" t="s">
        <v>1916</v>
      </c>
      <c r="K120" s="26">
        <v>-12150</v>
      </c>
      <c r="L120" s="26" t="s">
        <v>1888</v>
      </c>
      <c r="M120" s="27" t="s">
        <v>1590</v>
      </c>
      <c r="N120" s="27"/>
      <c r="O120" s="28" t="s">
        <v>1801</v>
      </c>
      <c r="P120" s="28" t="s">
        <v>1876</v>
      </c>
    </row>
    <row r="121" spans="1:16" ht="12.75" customHeight="1" thickBot="1" x14ac:dyDescent="0.25">
      <c r="A121" s="17" t="str">
        <f t="shared" si="6"/>
        <v> AAP 285.459 </v>
      </c>
      <c r="B121" s="3" t="str">
        <f t="shared" si="7"/>
        <v>I</v>
      </c>
      <c r="C121" s="17">
        <f t="shared" si="8"/>
        <v>37492.691099999996</v>
      </c>
      <c r="D121" s="2" t="str">
        <f t="shared" si="9"/>
        <v>vis</v>
      </c>
      <c r="E121" s="25">
        <f>VLOOKUP(C121,Active!C$21:E$965,3,FALSE)</f>
        <v>-12135.019672382325</v>
      </c>
      <c r="F121" s="3" t="s">
        <v>1422</v>
      </c>
      <c r="G121" s="2" t="str">
        <f t="shared" si="10"/>
        <v>37492.6911</v>
      </c>
      <c r="H121" s="17">
        <f t="shared" si="11"/>
        <v>-12135</v>
      </c>
      <c r="I121" s="26" t="s">
        <v>1917</v>
      </c>
      <c r="J121" s="27" t="s">
        <v>1918</v>
      </c>
      <c r="K121" s="26">
        <v>-12135</v>
      </c>
      <c r="L121" s="26" t="s">
        <v>1919</v>
      </c>
      <c r="M121" s="27" t="s">
        <v>1920</v>
      </c>
      <c r="N121" s="27" t="s">
        <v>1921</v>
      </c>
      <c r="O121" s="28" t="s">
        <v>1922</v>
      </c>
      <c r="P121" s="28" t="s">
        <v>1708</v>
      </c>
    </row>
    <row r="122" spans="1:16" ht="12.75" customHeight="1" thickBot="1" x14ac:dyDescent="0.25">
      <c r="A122" s="17" t="str">
        <f t="shared" si="6"/>
        <v> SCA 8.244 </v>
      </c>
      <c r="B122" s="3" t="str">
        <f t="shared" si="7"/>
        <v>I</v>
      </c>
      <c r="C122" s="17">
        <f t="shared" si="8"/>
        <v>37495.453000000001</v>
      </c>
      <c r="D122" s="2" t="str">
        <f t="shared" si="9"/>
        <v>vis</v>
      </c>
      <c r="E122" s="25">
        <f>VLOOKUP(C122,Active!C$21:E$965,3,FALSE)</f>
        <v>-12130.006001374546</v>
      </c>
      <c r="F122" s="3" t="s">
        <v>1422</v>
      </c>
      <c r="G122" s="2" t="str">
        <f t="shared" si="10"/>
        <v>37495.453</v>
      </c>
      <c r="H122" s="17">
        <f t="shared" si="11"/>
        <v>-12130</v>
      </c>
      <c r="I122" s="26" t="s">
        <v>1923</v>
      </c>
      <c r="J122" s="27" t="s">
        <v>1924</v>
      </c>
      <c r="K122" s="26">
        <v>-12130</v>
      </c>
      <c r="L122" s="26" t="s">
        <v>1589</v>
      </c>
      <c r="M122" s="27" t="s">
        <v>1594</v>
      </c>
      <c r="N122" s="27"/>
      <c r="O122" s="28" t="s">
        <v>1801</v>
      </c>
      <c r="P122" s="28" t="s">
        <v>1876</v>
      </c>
    </row>
    <row r="123" spans="1:16" ht="12.75" customHeight="1" thickBot="1" x14ac:dyDescent="0.25">
      <c r="A123" s="17" t="str">
        <f t="shared" si="6"/>
        <v> SCA 8.244 </v>
      </c>
      <c r="B123" s="3" t="str">
        <f t="shared" si="7"/>
        <v>I</v>
      </c>
      <c r="C123" s="17">
        <f t="shared" si="8"/>
        <v>37506.47</v>
      </c>
      <c r="D123" s="2" t="str">
        <f t="shared" si="9"/>
        <v>vis</v>
      </c>
      <c r="E123" s="25">
        <f>VLOOKUP(C123,Active!C$21:E$965,3,FALSE)</f>
        <v>-12110.006865456302</v>
      </c>
      <c r="F123" s="3" t="s">
        <v>1422</v>
      </c>
      <c r="G123" s="2" t="str">
        <f t="shared" si="10"/>
        <v>37506.470</v>
      </c>
      <c r="H123" s="17">
        <f t="shared" si="11"/>
        <v>-12110</v>
      </c>
      <c r="I123" s="26" t="s">
        <v>1925</v>
      </c>
      <c r="J123" s="27" t="s">
        <v>1926</v>
      </c>
      <c r="K123" s="26">
        <v>-12110</v>
      </c>
      <c r="L123" s="26" t="s">
        <v>1927</v>
      </c>
      <c r="M123" s="27" t="s">
        <v>1594</v>
      </c>
      <c r="N123" s="27"/>
      <c r="O123" s="28" t="s">
        <v>1801</v>
      </c>
      <c r="P123" s="28" t="s">
        <v>1876</v>
      </c>
    </row>
    <row r="124" spans="1:16" ht="12.75" customHeight="1" thickBot="1" x14ac:dyDescent="0.25">
      <c r="A124" s="17" t="str">
        <f t="shared" si="6"/>
        <v> AAP 285.459 </v>
      </c>
      <c r="B124" s="3" t="str">
        <f t="shared" si="7"/>
        <v>I</v>
      </c>
      <c r="C124" s="17">
        <f t="shared" si="8"/>
        <v>37529.599300000002</v>
      </c>
      <c r="D124" s="2" t="str">
        <f t="shared" si="9"/>
        <v>vis</v>
      </c>
      <c r="E124" s="25">
        <f>VLOOKUP(C124,Active!C$21:E$965,3,FALSE)</f>
        <v>-12068.020297933939</v>
      </c>
      <c r="F124" s="3" t="s">
        <v>1422</v>
      </c>
      <c r="G124" s="2" t="str">
        <f t="shared" si="10"/>
        <v>37529.5993</v>
      </c>
      <c r="H124" s="17">
        <f t="shared" si="11"/>
        <v>-12068</v>
      </c>
      <c r="I124" s="26" t="s">
        <v>1928</v>
      </c>
      <c r="J124" s="27" t="s">
        <v>1929</v>
      </c>
      <c r="K124" s="26">
        <v>-12068</v>
      </c>
      <c r="L124" s="26" t="s">
        <v>1930</v>
      </c>
      <c r="M124" s="27" t="s">
        <v>1920</v>
      </c>
      <c r="N124" s="27" t="s">
        <v>1921</v>
      </c>
      <c r="O124" s="28" t="s">
        <v>1922</v>
      </c>
      <c r="P124" s="28" t="s">
        <v>1708</v>
      </c>
    </row>
    <row r="125" spans="1:16" ht="12.75" customHeight="1" thickBot="1" x14ac:dyDescent="0.25">
      <c r="A125" s="17" t="str">
        <f t="shared" si="6"/>
        <v> SCA 8.244 </v>
      </c>
      <c r="B125" s="3" t="str">
        <f t="shared" si="7"/>
        <v>I</v>
      </c>
      <c r="C125" s="17">
        <f t="shared" si="8"/>
        <v>37564.311999999998</v>
      </c>
      <c r="D125" s="2" t="str">
        <f t="shared" si="9"/>
        <v>vis</v>
      </c>
      <c r="E125" s="25">
        <f>VLOOKUP(C125,Active!C$21:E$965,3,FALSE)</f>
        <v>-12005.006409816559</v>
      </c>
      <c r="F125" s="3" t="s">
        <v>1422</v>
      </c>
      <c r="G125" s="2" t="str">
        <f t="shared" si="10"/>
        <v>37564.312</v>
      </c>
      <c r="H125" s="17">
        <f t="shared" si="11"/>
        <v>-12005</v>
      </c>
      <c r="I125" s="26" t="s">
        <v>1931</v>
      </c>
      <c r="J125" s="27" t="s">
        <v>1932</v>
      </c>
      <c r="K125" s="26">
        <v>-12005</v>
      </c>
      <c r="L125" s="26" t="s">
        <v>1927</v>
      </c>
      <c r="M125" s="27" t="s">
        <v>1594</v>
      </c>
      <c r="N125" s="27"/>
      <c r="O125" s="28" t="s">
        <v>1801</v>
      </c>
      <c r="P125" s="28" t="s">
        <v>1876</v>
      </c>
    </row>
    <row r="126" spans="1:16" ht="12.75" customHeight="1" thickBot="1" x14ac:dyDescent="0.25">
      <c r="A126" s="17" t="str">
        <f t="shared" si="6"/>
        <v> SCA 8.244 </v>
      </c>
      <c r="B126" s="3" t="str">
        <f t="shared" si="7"/>
        <v>I</v>
      </c>
      <c r="C126" s="17">
        <f t="shared" si="8"/>
        <v>37565.406999999999</v>
      </c>
      <c r="D126" s="2" t="str">
        <f t="shared" si="9"/>
        <v>vis</v>
      </c>
      <c r="E126" s="25">
        <f>VLOOKUP(C126,Active!C$21:E$965,3,FALSE)</f>
        <v>-12003.018658720024</v>
      </c>
      <c r="F126" s="3" t="s">
        <v>1422</v>
      </c>
      <c r="G126" s="2" t="str">
        <f t="shared" si="10"/>
        <v>37565.407</v>
      </c>
      <c r="H126" s="17">
        <f t="shared" si="11"/>
        <v>-12003</v>
      </c>
      <c r="I126" s="26" t="s">
        <v>1933</v>
      </c>
      <c r="J126" s="27" t="s">
        <v>1934</v>
      </c>
      <c r="K126" s="26">
        <v>-12003</v>
      </c>
      <c r="L126" s="26" t="s">
        <v>1935</v>
      </c>
      <c r="M126" s="27" t="s">
        <v>1594</v>
      </c>
      <c r="N126" s="27"/>
      <c r="O126" s="28" t="s">
        <v>1801</v>
      </c>
      <c r="P126" s="28" t="s">
        <v>1876</v>
      </c>
    </row>
    <row r="127" spans="1:16" ht="12.75" customHeight="1" thickBot="1" x14ac:dyDescent="0.25">
      <c r="A127" s="17" t="str">
        <f t="shared" si="6"/>
        <v> SCA 8.244 </v>
      </c>
      <c r="B127" s="3" t="str">
        <f t="shared" si="7"/>
        <v>I</v>
      </c>
      <c r="C127" s="17">
        <f t="shared" si="8"/>
        <v>37831.483</v>
      </c>
      <c r="D127" s="2" t="str">
        <f t="shared" si="9"/>
        <v>vis</v>
      </c>
      <c r="E127" s="25">
        <f>VLOOKUP(C127,Active!C$21:E$965,3,FALSE)</f>
        <v>-11520.011479943323</v>
      </c>
      <c r="F127" s="3" t="s">
        <v>1422</v>
      </c>
      <c r="G127" s="2" t="str">
        <f t="shared" si="10"/>
        <v>37831.483</v>
      </c>
      <c r="H127" s="17">
        <f t="shared" si="11"/>
        <v>-11520</v>
      </c>
      <c r="I127" s="26" t="s">
        <v>1936</v>
      </c>
      <c r="J127" s="27" t="s">
        <v>1937</v>
      </c>
      <c r="K127" s="26">
        <v>-11520</v>
      </c>
      <c r="L127" s="26" t="s">
        <v>1938</v>
      </c>
      <c r="M127" s="27" t="s">
        <v>1590</v>
      </c>
      <c r="N127" s="27"/>
      <c r="O127" s="28" t="s">
        <v>1801</v>
      </c>
      <c r="P127" s="28" t="s">
        <v>1876</v>
      </c>
    </row>
    <row r="128" spans="1:16" ht="12.75" customHeight="1" thickBot="1" x14ac:dyDescent="0.25">
      <c r="A128" s="17" t="str">
        <f t="shared" si="6"/>
        <v> SCA 8.244 </v>
      </c>
      <c r="B128" s="3" t="str">
        <f t="shared" si="7"/>
        <v>I</v>
      </c>
      <c r="C128" s="17">
        <f t="shared" si="8"/>
        <v>37880.51</v>
      </c>
      <c r="D128" s="2" t="str">
        <f t="shared" si="9"/>
        <v>vis</v>
      </c>
      <c r="E128" s="25">
        <f>VLOOKUP(C128,Active!C$21:E$965,3,FALSE)</f>
        <v>-11431.012874455095</v>
      </c>
      <c r="F128" s="3" t="s">
        <v>1422</v>
      </c>
      <c r="G128" s="2" t="str">
        <f t="shared" si="10"/>
        <v>37880.510</v>
      </c>
      <c r="H128" s="17">
        <f t="shared" si="11"/>
        <v>-11431</v>
      </c>
      <c r="I128" s="26" t="s">
        <v>1939</v>
      </c>
      <c r="J128" s="27" t="s">
        <v>1940</v>
      </c>
      <c r="K128" s="26">
        <v>-11431</v>
      </c>
      <c r="L128" s="26" t="s">
        <v>1888</v>
      </c>
      <c r="M128" s="27" t="s">
        <v>1590</v>
      </c>
      <c r="N128" s="27"/>
      <c r="O128" s="28" t="s">
        <v>1801</v>
      </c>
      <c r="P128" s="28" t="s">
        <v>1876</v>
      </c>
    </row>
    <row r="129" spans="1:16" ht="12.75" customHeight="1" thickBot="1" x14ac:dyDescent="0.25">
      <c r="A129" s="17" t="str">
        <f t="shared" si="6"/>
        <v> SCA 8.244 </v>
      </c>
      <c r="B129" s="3" t="str">
        <f t="shared" si="7"/>
        <v>I</v>
      </c>
      <c r="C129" s="17">
        <f t="shared" si="8"/>
        <v>37890.428999999996</v>
      </c>
      <c r="D129" s="2" t="str">
        <f t="shared" si="9"/>
        <v>vis</v>
      </c>
      <c r="E129" s="25">
        <f>VLOOKUP(C129,Active!C$21:E$965,3,FALSE)</f>
        <v>-11413.006935526804</v>
      </c>
      <c r="F129" s="3" t="s">
        <v>1422</v>
      </c>
      <c r="G129" s="2" t="str">
        <f t="shared" si="10"/>
        <v>37890.429</v>
      </c>
      <c r="H129" s="17">
        <f t="shared" si="11"/>
        <v>-11413</v>
      </c>
      <c r="I129" s="26" t="s">
        <v>1941</v>
      </c>
      <c r="J129" s="27" t="s">
        <v>1942</v>
      </c>
      <c r="K129" s="26">
        <v>-11413</v>
      </c>
      <c r="L129" s="26" t="s">
        <v>1927</v>
      </c>
      <c r="M129" s="27" t="s">
        <v>1590</v>
      </c>
      <c r="N129" s="27"/>
      <c r="O129" s="28" t="s">
        <v>1801</v>
      </c>
      <c r="P129" s="28" t="s">
        <v>1876</v>
      </c>
    </row>
    <row r="130" spans="1:16" ht="12.75" customHeight="1" thickBot="1" x14ac:dyDescent="0.25">
      <c r="A130" s="17" t="str">
        <f t="shared" si="6"/>
        <v> SCA 8.244 </v>
      </c>
      <c r="B130" s="3" t="str">
        <f t="shared" si="7"/>
        <v>I</v>
      </c>
      <c r="C130" s="17">
        <f t="shared" si="8"/>
        <v>37922.374000000003</v>
      </c>
      <c r="D130" s="2" t="str">
        <f t="shared" si="9"/>
        <v>vis</v>
      </c>
      <c r="E130" s="25">
        <f>VLOOKUP(C130,Active!C$21:E$965,3,FALSE)</f>
        <v>-11355.017247144444</v>
      </c>
      <c r="F130" s="3" t="s">
        <v>1422</v>
      </c>
      <c r="G130" s="2" t="str">
        <f t="shared" si="10"/>
        <v>37922.374</v>
      </c>
      <c r="H130" s="17">
        <f t="shared" si="11"/>
        <v>-11355</v>
      </c>
      <c r="I130" s="26" t="s">
        <v>1943</v>
      </c>
      <c r="J130" s="27" t="s">
        <v>1944</v>
      </c>
      <c r="K130" s="26">
        <v>-11355</v>
      </c>
      <c r="L130" s="26" t="s">
        <v>1935</v>
      </c>
      <c r="M130" s="27" t="s">
        <v>1590</v>
      </c>
      <c r="N130" s="27"/>
      <c r="O130" s="28" t="s">
        <v>1801</v>
      </c>
      <c r="P130" s="28" t="s">
        <v>1876</v>
      </c>
    </row>
    <row r="131" spans="1:16" ht="12.75" customHeight="1" thickBot="1" x14ac:dyDescent="0.25">
      <c r="A131" s="17" t="str">
        <f t="shared" si="6"/>
        <v> SCA 8.244 </v>
      </c>
      <c r="B131" s="3" t="str">
        <f t="shared" si="7"/>
        <v>I</v>
      </c>
      <c r="C131" s="17">
        <f t="shared" si="8"/>
        <v>37923.478000000003</v>
      </c>
      <c r="D131" s="2" t="str">
        <f t="shared" si="9"/>
        <v>vis</v>
      </c>
      <c r="E131" s="25">
        <f>VLOOKUP(C131,Active!C$21:E$965,3,FALSE)</f>
        <v>-11353.013158367668</v>
      </c>
      <c r="F131" s="3" t="s">
        <v>1422</v>
      </c>
      <c r="G131" s="2" t="str">
        <f t="shared" si="10"/>
        <v>37923.478</v>
      </c>
      <c r="H131" s="17">
        <f t="shared" si="11"/>
        <v>-11353</v>
      </c>
      <c r="I131" s="26" t="s">
        <v>1945</v>
      </c>
      <c r="J131" s="27" t="s">
        <v>1946</v>
      </c>
      <c r="K131" s="26">
        <v>-11353</v>
      </c>
      <c r="L131" s="26" t="s">
        <v>1888</v>
      </c>
      <c r="M131" s="27" t="s">
        <v>1590</v>
      </c>
      <c r="N131" s="27"/>
      <c r="O131" s="28" t="s">
        <v>1801</v>
      </c>
      <c r="P131" s="28" t="s">
        <v>1876</v>
      </c>
    </row>
    <row r="132" spans="1:16" ht="12.75" customHeight="1" thickBot="1" x14ac:dyDescent="0.25">
      <c r="A132" s="17" t="str">
        <f t="shared" si="6"/>
        <v> SCA 8.244 </v>
      </c>
      <c r="B132" s="3" t="str">
        <f t="shared" si="7"/>
        <v>I</v>
      </c>
      <c r="C132" s="17">
        <f t="shared" si="8"/>
        <v>37948.264999999999</v>
      </c>
      <c r="D132" s="2" t="str">
        <f t="shared" si="9"/>
        <v>vis</v>
      </c>
      <c r="E132" s="25">
        <f>VLOOKUP(C132,Active!C$21:E$965,3,FALSE)</f>
        <v>-11308.017371673881</v>
      </c>
      <c r="F132" s="3" t="s">
        <v>1422</v>
      </c>
      <c r="G132" s="2" t="str">
        <f t="shared" si="10"/>
        <v>37948.265</v>
      </c>
      <c r="H132" s="17">
        <f t="shared" si="11"/>
        <v>-11308</v>
      </c>
      <c r="I132" s="26" t="s">
        <v>1947</v>
      </c>
      <c r="J132" s="27" t="s">
        <v>1948</v>
      </c>
      <c r="K132" s="26">
        <v>-11308</v>
      </c>
      <c r="L132" s="26" t="s">
        <v>1935</v>
      </c>
      <c r="M132" s="27" t="s">
        <v>1590</v>
      </c>
      <c r="N132" s="27"/>
      <c r="O132" s="28" t="s">
        <v>1801</v>
      </c>
      <c r="P132" s="28" t="s">
        <v>1876</v>
      </c>
    </row>
    <row r="133" spans="1:16" ht="12.75" customHeight="1" thickBot="1" x14ac:dyDescent="0.25">
      <c r="A133" s="17" t="str">
        <f t="shared" si="6"/>
        <v> BRNO 6 </v>
      </c>
      <c r="B133" s="3" t="str">
        <f t="shared" si="7"/>
        <v>I</v>
      </c>
      <c r="C133" s="17">
        <f t="shared" si="8"/>
        <v>38172.463000000003</v>
      </c>
      <c r="D133" s="2" t="str">
        <f t="shared" si="9"/>
        <v>vis</v>
      </c>
      <c r="E133" s="25">
        <f>VLOOKUP(C133,Active!C$21:E$965,3,FALSE)</f>
        <v>-10901.031234377091</v>
      </c>
      <c r="F133" s="3" t="s">
        <v>1422</v>
      </c>
      <c r="G133" s="2" t="str">
        <f t="shared" si="10"/>
        <v>38172.463</v>
      </c>
      <c r="H133" s="17">
        <f t="shared" si="11"/>
        <v>-10901</v>
      </c>
      <c r="I133" s="26" t="s">
        <v>1949</v>
      </c>
      <c r="J133" s="27" t="s">
        <v>1950</v>
      </c>
      <c r="K133" s="26">
        <v>-10901</v>
      </c>
      <c r="L133" s="26" t="s">
        <v>1951</v>
      </c>
      <c r="M133" s="27" t="s">
        <v>1594</v>
      </c>
      <c r="N133" s="27"/>
      <c r="O133" s="28" t="s">
        <v>1952</v>
      </c>
      <c r="P133" s="28" t="s">
        <v>1953</v>
      </c>
    </row>
    <row r="134" spans="1:16" ht="12.75" customHeight="1" thickBot="1" x14ac:dyDescent="0.25">
      <c r="A134" s="17" t="str">
        <f t="shared" si="6"/>
        <v> BRNO 6 </v>
      </c>
      <c r="B134" s="3" t="str">
        <f t="shared" si="7"/>
        <v>I</v>
      </c>
      <c r="C134" s="17">
        <f t="shared" si="8"/>
        <v>38177.423000000003</v>
      </c>
      <c r="D134" s="2" t="str">
        <f t="shared" si="9"/>
        <v>vis</v>
      </c>
      <c r="E134" s="25">
        <f>VLOOKUP(C134,Active!C$21:E$965,3,FALSE)</f>
        <v>-10892.027357264042</v>
      </c>
      <c r="F134" s="3" t="s">
        <v>1422</v>
      </c>
      <c r="G134" s="2" t="str">
        <f t="shared" si="10"/>
        <v>38177.423</v>
      </c>
      <c r="H134" s="17">
        <f t="shared" si="11"/>
        <v>-10892</v>
      </c>
      <c r="I134" s="26" t="s">
        <v>1954</v>
      </c>
      <c r="J134" s="27" t="s">
        <v>1955</v>
      </c>
      <c r="K134" s="26">
        <v>-10892</v>
      </c>
      <c r="L134" s="26" t="s">
        <v>1905</v>
      </c>
      <c r="M134" s="27" t="s">
        <v>1594</v>
      </c>
      <c r="N134" s="27"/>
      <c r="O134" s="28" t="s">
        <v>1952</v>
      </c>
      <c r="P134" s="28" t="s">
        <v>1953</v>
      </c>
    </row>
    <row r="135" spans="1:16" ht="12.75" customHeight="1" thickBot="1" x14ac:dyDescent="0.25">
      <c r="A135" s="17" t="str">
        <f t="shared" si="6"/>
        <v>IBVS 187 </v>
      </c>
      <c r="B135" s="3" t="str">
        <f t="shared" si="7"/>
        <v>I</v>
      </c>
      <c r="C135" s="17">
        <f t="shared" si="8"/>
        <v>38198.364999999998</v>
      </c>
      <c r="D135" s="2" t="str">
        <f t="shared" si="9"/>
        <v>vis</v>
      </c>
      <c r="E135" s="25">
        <f>VLOOKUP(C135,Active!C$21:E$965,3,FALSE)</f>
        <v>-10854.011390630676</v>
      </c>
      <c r="F135" s="3" t="s">
        <v>1422</v>
      </c>
      <c r="G135" s="2" t="str">
        <f t="shared" si="10"/>
        <v>38198.365</v>
      </c>
      <c r="H135" s="17">
        <f t="shared" si="11"/>
        <v>-10854</v>
      </c>
      <c r="I135" s="26" t="s">
        <v>1956</v>
      </c>
      <c r="J135" s="27" t="s">
        <v>1957</v>
      </c>
      <c r="K135" s="26">
        <v>-10854</v>
      </c>
      <c r="L135" s="26" t="s">
        <v>1938</v>
      </c>
      <c r="M135" s="27" t="s">
        <v>1594</v>
      </c>
      <c r="N135" s="27"/>
      <c r="O135" s="28" t="s">
        <v>1884</v>
      </c>
      <c r="P135" s="29" t="s">
        <v>1885</v>
      </c>
    </row>
    <row r="136" spans="1:16" ht="12.75" customHeight="1" thickBot="1" x14ac:dyDescent="0.25">
      <c r="A136" s="17" t="str">
        <f t="shared" si="6"/>
        <v>IBVS 187 </v>
      </c>
      <c r="B136" s="3" t="str">
        <f t="shared" si="7"/>
        <v>I</v>
      </c>
      <c r="C136" s="17">
        <f t="shared" si="8"/>
        <v>38199.463000000003</v>
      </c>
      <c r="D136" s="2" t="str">
        <f t="shared" si="9"/>
        <v>vis</v>
      </c>
      <c r="E136" s="25">
        <f>VLOOKUP(C136,Active!C$21:E$965,3,FALSE)</f>
        <v>-10852.018193640721</v>
      </c>
      <c r="F136" s="3" t="s">
        <v>1422</v>
      </c>
      <c r="G136" s="2" t="str">
        <f t="shared" si="10"/>
        <v>38199.463</v>
      </c>
      <c r="H136" s="17">
        <f t="shared" si="11"/>
        <v>-10852</v>
      </c>
      <c r="I136" s="26" t="s">
        <v>1958</v>
      </c>
      <c r="J136" s="27" t="s">
        <v>1959</v>
      </c>
      <c r="K136" s="26">
        <v>-10852</v>
      </c>
      <c r="L136" s="26" t="s">
        <v>1935</v>
      </c>
      <c r="M136" s="27" t="s">
        <v>1594</v>
      </c>
      <c r="N136" s="27"/>
      <c r="O136" s="28" t="s">
        <v>1884</v>
      </c>
      <c r="P136" s="29" t="s">
        <v>1885</v>
      </c>
    </row>
    <row r="137" spans="1:16" ht="12.75" customHeight="1" thickBot="1" x14ac:dyDescent="0.25">
      <c r="A137" s="17" t="str">
        <f t="shared" si="6"/>
        <v>IBVS 187 </v>
      </c>
      <c r="B137" s="3" t="str">
        <f t="shared" si="7"/>
        <v>I</v>
      </c>
      <c r="C137" s="17">
        <f t="shared" si="8"/>
        <v>38209.377999999997</v>
      </c>
      <c r="D137" s="2" t="str">
        <f t="shared" si="9"/>
        <v>vis</v>
      </c>
      <c r="E137" s="25">
        <f>VLOOKUP(C137,Active!C$21:E$965,3,FALSE)</f>
        <v>-10834.019515903652</v>
      </c>
      <c r="F137" s="3" t="s">
        <v>1422</v>
      </c>
      <c r="G137" s="2" t="str">
        <f t="shared" si="10"/>
        <v>38209.378</v>
      </c>
      <c r="H137" s="17">
        <f t="shared" si="11"/>
        <v>-10834</v>
      </c>
      <c r="I137" s="26" t="s">
        <v>1960</v>
      </c>
      <c r="J137" s="27" t="s">
        <v>1961</v>
      </c>
      <c r="K137" s="26">
        <v>-10834</v>
      </c>
      <c r="L137" s="26" t="s">
        <v>1872</v>
      </c>
      <c r="M137" s="27" t="s">
        <v>1594</v>
      </c>
      <c r="N137" s="27"/>
      <c r="O137" s="28" t="s">
        <v>1801</v>
      </c>
      <c r="P137" s="29" t="s">
        <v>1885</v>
      </c>
    </row>
    <row r="138" spans="1:16" ht="12.75" customHeight="1" thickBot="1" x14ac:dyDescent="0.25">
      <c r="A138" s="17" t="str">
        <f t="shared" si="6"/>
        <v>IBVS 187 </v>
      </c>
      <c r="B138" s="3" t="str">
        <f t="shared" si="7"/>
        <v>I</v>
      </c>
      <c r="C138" s="17">
        <f t="shared" si="8"/>
        <v>38210.480000000003</v>
      </c>
      <c r="D138" s="2" t="str">
        <f t="shared" si="9"/>
        <v>vis</v>
      </c>
      <c r="E138" s="25">
        <f>VLOOKUP(C138,Active!C$21:E$965,3,FALSE)</f>
        <v>-10832.019057722475</v>
      </c>
      <c r="F138" s="3" t="s">
        <v>1422</v>
      </c>
      <c r="G138" s="2" t="str">
        <f t="shared" si="10"/>
        <v>38210.480</v>
      </c>
      <c r="H138" s="17">
        <f t="shared" si="11"/>
        <v>-10832</v>
      </c>
      <c r="I138" s="26" t="s">
        <v>1962</v>
      </c>
      <c r="J138" s="27" t="s">
        <v>1963</v>
      </c>
      <c r="K138" s="26">
        <v>-10832</v>
      </c>
      <c r="L138" s="26" t="s">
        <v>1935</v>
      </c>
      <c r="M138" s="27" t="s">
        <v>1594</v>
      </c>
      <c r="N138" s="27"/>
      <c r="O138" s="28" t="s">
        <v>1801</v>
      </c>
      <c r="P138" s="29" t="s">
        <v>1885</v>
      </c>
    </row>
    <row r="139" spans="1:16" ht="12.75" customHeight="1" thickBot="1" x14ac:dyDescent="0.25">
      <c r="A139" s="17" t="str">
        <f t="shared" ref="A139:A202" si="12">P139</f>
        <v>IBVS 187 </v>
      </c>
      <c r="B139" s="3" t="str">
        <f t="shared" ref="B139:B202" si="13">IF(H139=INT(H139),"I","II")</f>
        <v>I</v>
      </c>
      <c r="C139" s="17">
        <f t="shared" ref="C139:C202" si="14">1*G139</f>
        <v>38210.482000000004</v>
      </c>
      <c r="D139" s="2" t="str">
        <f t="shared" ref="D139:D202" si="15">VLOOKUP(F139,I$1:J$5,2,FALSE)</f>
        <v>vis</v>
      </c>
      <c r="E139" s="25">
        <f>VLOOKUP(C139,Active!C$21:E$965,3,FALSE)</f>
        <v>-10832.015427126864</v>
      </c>
      <c r="F139" s="3" t="s">
        <v>1422</v>
      </c>
      <c r="G139" s="2" t="str">
        <f t="shared" ref="G139:G202" si="16">MID(I139,3,LEN(I139)-3)</f>
        <v>38210.482</v>
      </c>
      <c r="H139" s="17">
        <f t="shared" ref="H139:H202" si="17">1*K139</f>
        <v>-10832</v>
      </c>
      <c r="I139" s="26" t="s">
        <v>1964</v>
      </c>
      <c r="J139" s="27" t="s">
        <v>1965</v>
      </c>
      <c r="K139" s="26">
        <v>-10832</v>
      </c>
      <c r="L139" s="26" t="s">
        <v>1966</v>
      </c>
      <c r="M139" s="27" t="s">
        <v>1594</v>
      </c>
      <c r="N139" s="27"/>
      <c r="O139" s="28" t="s">
        <v>1884</v>
      </c>
      <c r="P139" s="29" t="s">
        <v>1885</v>
      </c>
    </row>
    <row r="140" spans="1:16" ht="12.75" customHeight="1" thickBot="1" x14ac:dyDescent="0.25">
      <c r="A140" s="17" t="str">
        <f t="shared" si="12"/>
        <v>IBVS 187 </v>
      </c>
      <c r="B140" s="3" t="str">
        <f t="shared" si="13"/>
        <v>I</v>
      </c>
      <c r="C140" s="17">
        <f t="shared" si="14"/>
        <v>38215.447</v>
      </c>
      <c r="D140" s="2" t="str">
        <f t="shared" si="15"/>
        <v>vis</v>
      </c>
      <c r="E140" s="25">
        <f>VLOOKUP(C140,Active!C$21:E$965,3,FALSE)</f>
        <v>-10823.002473524793</v>
      </c>
      <c r="F140" s="3" t="s">
        <v>1422</v>
      </c>
      <c r="G140" s="2" t="str">
        <f t="shared" si="16"/>
        <v>38215.447</v>
      </c>
      <c r="H140" s="17">
        <f t="shared" si="17"/>
        <v>-10823</v>
      </c>
      <c r="I140" s="26" t="s">
        <v>1967</v>
      </c>
      <c r="J140" s="27" t="s">
        <v>1968</v>
      </c>
      <c r="K140" s="26">
        <v>-10823</v>
      </c>
      <c r="L140" s="26" t="s">
        <v>1969</v>
      </c>
      <c r="M140" s="27" t="s">
        <v>1594</v>
      </c>
      <c r="N140" s="27"/>
      <c r="O140" s="28" t="s">
        <v>1884</v>
      </c>
      <c r="P140" s="29" t="s">
        <v>1885</v>
      </c>
    </row>
    <row r="141" spans="1:16" ht="12.75" customHeight="1" thickBot="1" x14ac:dyDescent="0.25">
      <c r="A141" s="17" t="str">
        <f t="shared" si="12"/>
        <v>IBVS 187 </v>
      </c>
      <c r="B141" s="3" t="str">
        <f t="shared" si="13"/>
        <v>I</v>
      </c>
      <c r="C141" s="17">
        <f t="shared" si="14"/>
        <v>38220.398000000001</v>
      </c>
      <c r="D141" s="2" t="str">
        <f t="shared" si="15"/>
        <v>vis</v>
      </c>
      <c r="E141" s="25">
        <f>VLOOKUP(C141,Active!C$21:E$965,3,FALSE)</f>
        <v>-10814.014934091985</v>
      </c>
      <c r="F141" s="3" t="s">
        <v>1422</v>
      </c>
      <c r="G141" s="2" t="str">
        <f t="shared" si="16"/>
        <v>38220.398</v>
      </c>
      <c r="H141" s="17">
        <f t="shared" si="17"/>
        <v>-10814</v>
      </c>
      <c r="I141" s="26" t="s">
        <v>1970</v>
      </c>
      <c r="J141" s="27" t="s">
        <v>1971</v>
      </c>
      <c r="K141" s="26">
        <v>-10814</v>
      </c>
      <c r="L141" s="26" t="s">
        <v>1966</v>
      </c>
      <c r="M141" s="27" t="s">
        <v>1594</v>
      </c>
      <c r="N141" s="27"/>
      <c r="O141" s="28" t="s">
        <v>1884</v>
      </c>
      <c r="P141" s="29" t="s">
        <v>1885</v>
      </c>
    </row>
    <row r="142" spans="1:16" ht="12.75" customHeight="1" thickBot="1" x14ac:dyDescent="0.25">
      <c r="A142" s="17" t="str">
        <f t="shared" si="12"/>
        <v> BRNO 6 </v>
      </c>
      <c r="B142" s="3" t="str">
        <f t="shared" si="13"/>
        <v>I</v>
      </c>
      <c r="C142" s="17">
        <f t="shared" si="14"/>
        <v>38242.43</v>
      </c>
      <c r="D142" s="2" t="str">
        <f t="shared" si="15"/>
        <v>vis</v>
      </c>
      <c r="E142" s="25">
        <f>VLOOKUP(C142,Active!C$21:E$965,3,FALSE)</f>
        <v>-10774.020292851108</v>
      </c>
      <c r="F142" s="3" t="s">
        <v>1422</v>
      </c>
      <c r="G142" s="2" t="str">
        <f t="shared" si="16"/>
        <v>38242.430</v>
      </c>
      <c r="H142" s="17">
        <f t="shared" si="17"/>
        <v>-10774</v>
      </c>
      <c r="I142" s="26" t="s">
        <v>1972</v>
      </c>
      <c r="J142" s="27" t="s">
        <v>1973</v>
      </c>
      <c r="K142" s="26">
        <v>-10774</v>
      </c>
      <c r="L142" s="26" t="s">
        <v>1872</v>
      </c>
      <c r="M142" s="27" t="s">
        <v>1594</v>
      </c>
      <c r="N142" s="27"/>
      <c r="O142" s="28" t="s">
        <v>1952</v>
      </c>
      <c r="P142" s="28" t="s">
        <v>1953</v>
      </c>
    </row>
    <row r="143" spans="1:16" ht="12.75" customHeight="1" thickBot="1" x14ac:dyDescent="0.25">
      <c r="A143" s="17" t="str">
        <f t="shared" si="12"/>
        <v> BRNO 6 </v>
      </c>
      <c r="B143" s="3" t="str">
        <f t="shared" si="13"/>
        <v>I</v>
      </c>
      <c r="C143" s="17">
        <f t="shared" si="14"/>
        <v>38258.404000000002</v>
      </c>
      <c r="D143" s="2" t="str">
        <f t="shared" si="15"/>
        <v>vis</v>
      </c>
      <c r="E143" s="25">
        <f>VLOOKUP(C143,Active!C$21:E$965,3,FALSE)</f>
        <v>-10745.022725713223</v>
      </c>
      <c r="F143" s="3" t="s">
        <v>1422</v>
      </c>
      <c r="G143" s="2" t="str">
        <f t="shared" si="16"/>
        <v>38258.404</v>
      </c>
      <c r="H143" s="17">
        <f t="shared" si="17"/>
        <v>-10745</v>
      </c>
      <c r="I143" s="26" t="s">
        <v>1978</v>
      </c>
      <c r="J143" s="27" t="s">
        <v>1979</v>
      </c>
      <c r="K143" s="26">
        <v>-10745</v>
      </c>
      <c r="L143" s="26" t="s">
        <v>1746</v>
      </c>
      <c r="M143" s="27" t="s">
        <v>1594</v>
      </c>
      <c r="N143" s="27"/>
      <c r="O143" s="28" t="s">
        <v>1952</v>
      </c>
      <c r="P143" s="28" t="s">
        <v>1953</v>
      </c>
    </row>
    <row r="144" spans="1:16" ht="12.75" customHeight="1" thickBot="1" x14ac:dyDescent="0.25">
      <c r="A144" s="17" t="str">
        <f t="shared" si="12"/>
        <v>IBVS 187 </v>
      </c>
      <c r="B144" s="3" t="str">
        <f t="shared" si="13"/>
        <v>I</v>
      </c>
      <c r="C144" s="17">
        <f t="shared" si="14"/>
        <v>38258.406000000003</v>
      </c>
      <c r="D144" s="2" t="str">
        <f t="shared" si="15"/>
        <v>vis</v>
      </c>
      <c r="E144" s="25">
        <f>VLOOKUP(C144,Active!C$21:E$965,3,FALSE)</f>
        <v>-10745.019095117612</v>
      </c>
      <c r="F144" s="3" t="s">
        <v>1422</v>
      </c>
      <c r="G144" s="2" t="str">
        <f t="shared" si="16"/>
        <v>38258.406</v>
      </c>
      <c r="H144" s="17">
        <f t="shared" si="17"/>
        <v>-10745</v>
      </c>
      <c r="I144" s="26" t="s">
        <v>1980</v>
      </c>
      <c r="J144" s="27" t="s">
        <v>1981</v>
      </c>
      <c r="K144" s="26">
        <v>-10745</v>
      </c>
      <c r="L144" s="26" t="s">
        <v>1872</v>
      </c>
      <c r="M144" s="27" t="s">
        <v>1594</v>
      </c>
      <c r="N144" s="27"/>
      <c r="O144" s="28" t="s">
        <v>1801</v>
      </c>
      <c r="P144" s="29" t="s">
        <v>1885</v>
      </c>
    </row>
    <row r="145" spans="1:16" ht="12.75" customHeight="1" thickBot="1" x14ac:dyDescent="0.25">
      <c r="A145" s="17" t="str">
        <f t="shared" si="12"/>
        <v> BRNO 6 </v>
      </c>
      <c r="B145" s="3" t="str">
        <f t="shared" si="13"/>
        <v>I</v>
      </c>
      <c r="C145" s="17">
        <f t="shared" si="14"/>
        <v>38269.421999999999</v>
      </c>
      <c r="D145" s="2" t="str">
        <f t="shared" si="15"/>
        <v>vis</v>
      </c>
      <c r="E145" s="25">
        <f>VLOOKUP(C145,Active!C$21:E$965,3,FALSE)</f>
        <v>-10725.021774497178</v>
      </c>
      <c r="F145" s="3" t="s">
        <v>1422</v>
      </c>
      <c r="G145" s="2" t="str">
        <f t="shared" si="16"/>
        <v>38269.422</v>
      </c>
      <c r="H145" s="17">
        <f t="shared" si="17"/>
        <v>-10725</v>
      </c>
      <c r="I145" s="26" t="s">
        <v>1982</v>
      </c>
      <c r="J145" s="27" t="s">
        <v>1983</v>
      </c>
      <c r="K145" s="26">
        <v>-10725</v>
      </c>
      <c r="L145" s="26" t="s">
        <v>1879</v>
      </c>
      <c r="M145" s="27" t="s">
        <v>1594</v>
      </c>
      <c r="N145" s="27"/>
      <c r="O145" s="28" t="s">
        <v>1952</v>
      </c>
      <c r="P145" s="28" t="s">
        <v>1953</v>
      </c>
    </row>
    <row r="146" spans="1:16" ht="12.75" customHeight="1" thickBot="1" x14ac:dyDescent="0.25">
      <c r="A146" s="17" t="str">
        <f t="shared" si="12"/>
        <v>IBVS 187 </v>
      </c>
      <c r="B146" s="3" t="str">
        <f t="shared" si="13"/>
        <v>I</v>
      </c>
      <c r="C146" s="17">
        <f t="shared" si="14"/>
        <v>38306.334000000003</v>
      </c>
      <c r="D146" s="2" t="str">
        <f t="shared" si="15"/>
        <v>vis</v>
      </c>
      <c r="E146" s="25">
        <f>VLOOKUP(C146,Active!C$21:E$965,3,FALSE)</f>
        <v>-10658.015501917136</v>
      </c>
      <c r="F146" s="3" t="s">
        <v>1422</v>
      </c>
      <c r="G146" s="2" t="str">
        <f t="shared" si="16"/>
        <v>38306.334</v>
      </c>
      <c r="H146" s="17">
        <f t="shared" si="17"/>
        <v>-10658</v>
      </c>
      <c r="I146" s="26" t="s">
        <v>1984</v>
      </c>
      <c r="J146" s="27" t="s">
        <v>1985</v>
      </c>
      <c r="K146" s="26">
        <v>-10658</v>
      </c>
      <c r="L146" s="26" t="s">
        <v>1986</v>
      </c>
      <c r="M146" s="27" t="s">
        <v>1590</v>
      </c>
      <c r="N146" s="27"/>
      <c r="O146" s="28" t="s">
        <v>1801</v>
      </c>
      <c r="P146" s="29" t="s">
        <v>1885</v>
      </c>
    </row>
    <row r="147" spans="1:16" ht="12.75" customHeight="1" thickBot="1" x14ac:dyDescent="0.25">
      <c r="A147" s="17" t="str">
        <f t="shared" si="12"/>
        <v> BRNO 6 </v>
      </c>
      <c r="B147" s="3" t="str">
        <f t="shared" si="13"/>
        <v>I</v>
      </c>
      <c r="C147" s="17">
        <f t="shared" si="14"/>
        <v>38387.313000000002</v>
      </c>
      <c r="D147" s="2" t="str">
        <f t="shared" si="15"/>
        <v>vis</v>
      </c>
      <c r="E147" s="25">
        <f>VLOOKUP(C147,Active!C$21:E$965,3,FALSE)</f>
        <v>-10511.014500961928</v>
      </c>
      <c r="F147" s="3" t="s">
        <v>1422</v>
      </c>
      <c r="G147" s="2" t="str">
        <f t="shared" si="16"/>
        <v>38387.313</v>
      </c>
      <c r="H147" s="17">
        <f t="shared" si="17"/>
        <v>-10511</v>
      </c>
      <c r="I147" s="26" t="s">
        <v>1987</v>
      </c>
      <c r="J147" s="27" t="s">
        <v>1988</v>
      </c>
      <c r="K147" s="26">
        <v>-10511</v>
      </c>
      <c r="L147" s="26" t="s">
        <v>1966</v>
      </c>
      <c r="M147" s="27" t="s">
        <v>1594</v>
      </c>
      <c r="N147" s="27"/>
      <c r="O147" s="28" t="s">
        <v>1989</v>
      </c>
      <c r="P147" s="28" t="s">
        <v>1953</v>
      </c>
    </row>
    <row r="148" spans="1:16" ht="12.75" customHeight="1" thickBot="1" x14ac:dyDescent="0.25">
      <c r="A148" s="17" t="str">
        <f t="shared" si="12"/>
        <v> BRNO 6 </v>
      </c>
      <c r="B148" s="3" t="str">
        <f t="shared" si="13"/>
        <v>I</v>
      </c>
      <c r="C148" s="17">
        <f t="shared" si="14"/>
        <v>38392.267</v>
      </c>
      <c r="D148" s="2" t="str">
        <f t="shared" si="15"/>
        <v>vis</v>
      </c>
      <c r="E148" s="25">
        <f>VLOOKUP(C148,Active!C$21:E$965,3,FALSE)</f>
        <v>-10502.02151563571</v>
      </c>
      <c r="F148" s="3" t="s">
        <v>1422</v>
      </c>
      <c r="G148" s="2" t="str">
        <f t="shared" si="16"/>
        <v>38392.267</v>
      </c>
      <c r="H148" s="17">
        <f t="shared" si="17"/>
        <v>-10502</v>
      </c>
      <c r="I148" s="26" t="s">
        <v>1990</v>
      </c>
      <c r="J148" s="27" t="s">
        <v>1991</v>
      </c>
      <c r="K148" s="26">
        <v>-10502</v>
      </c>
      <c r="L148" s="26" t="s">
        <v>1879</v>
      </c>
      <c r="M148" s="27" t="s">
        <v>1594</v>
      </c>
      <c r="N148" s="27"/>
      <c r="O148" s="28" t="s">
        <v>1989</v>
      </c>
      <c r="P148" s="28" t="s">
        <v>1953</v>
      </c>
    </row>
    <row r="149" spans="1:16" ht="12.75" customHeight="1" thickBot="1" x14ac:dyDescent="0.25">
      <c r="A149" s="17" t="str">
        <f t="shared" si="12"/>
        <v> BRNO 6 </v>
      </c>
      <c r="B149" s="3" t="str">
        <f t="shared" si="13"/>
        <v>I</v>
      </c>
      <c r="C149" s="17">
        <f t="shared" si="14"/>
        <v>38525.578000000001</v>
      </c>
      <c r="D149" s="2" t="str">
        <f t="shared" si="15"/>
        <v>vis</v>
      </c>
      <c r="E149" s="25">
        <f>VLOOKUP(C149,Active!C$21:E$965,3,FALSE)</f>
        <v>-10260.022349946577</v>
      </c>
      <c r="F149" s="3" t="s">
        <v>1422</v>
      </c>
      <c r="G149" s="2" t="str">
        <f t="shared" si="16"/>
        <v>38525.578</v>
      </c>
      <c r="H149" s="17">
        <f t="shared" si="17"/>
        <v>-10260</v>
      </c>
      <c r="I149" s="26" t="s">
        <v>1992</v>
      </c>
      <c r="J149" s="27" t="s">
        <v>1993</v>
      </c>
      <c r="K149" s="26">
        <v>-10260</v>
      </c>
      <c r="L149" s="26" t="s">
        <v>1879</v>
      </c>
      <c r="M149" s="27" t="s">
        <v>1594</v>
      </c>
      <c r="N149" s="27"/>
      <c r="O149" s="28" t="s">
        <v>1989</v>
      </c>
      <c r="P149" s="28" t="s">
        <v>1953</v>
      </c>
    </row>
    <row r="150" spans="1:16" ht="12.75" customHeight="1" thickBot="1" x14ac:dyDescent="0.25">
      <c r="A150" s="17" t="str">
        <f t="shared" si="12"/>
        <v> BRNO 6 </v>
      </c>
      <c r="B150" s="3" t="str">
        <f t="shared" si="13"/>
        <v>I</v>
      </c>
      <c r="C150" s="17">
        <f t="shared" si="14"/>
        <v>38529.444000000003</v>
      </c>
      <c r="D150" s="2" t="str">
        <f t="shared" si="15"/>
        <v>vis</v>
      </c>
      <c r="E150" s="25">
        <f>VLOOKUP(C150,Active!C$21:E$965,3,FALSE)</f>
        <v>-10253.004408632249</v>
      </c>
      <c r="F150" s="3" t="s">
        <v>1422</v>
      </c>
      <c r="G150" s="2" t="str">
        <f t="shared" si="16"/>
        <v>38529.444</v>
      </c>
      <c r="H150" s="17">
        <f t="shared" si="17"/>
        <v>-10253</v>
      </c>
      <c r="I150" s="26" t="s">
        <v>1994</v>
      </c>
      <c r="J150" s="27" t="s">
        <v>1995</v>
      </c>
      <c r="K150" s="26">
        <v>-10253</v>
      </c>
      <c r="L150" s="26" t="s">
        <v>1996</v>
      </c>
      <c r="M150" s="27" t="s">
        <v>1594</v>
      </c>
      <c r="N150" s="27"/>
      <c r="O150" s="28" t="s">
        <v>1997</v>
      </c>
      <c r="P150" s="28" t="s">
        <v>1953</v>
      </c>
    </row>
    <row r="151" spans="1:16" ht="12.75" customHeight="1" thickBot="1" x14ac:dyDescent="0.25">
      <c r="A151" s="17" t="str">
        <f t="shared" si="12"/>
        <v> BRNO 6 </v>
      </c>
      <c r="B151" s="3" t="str">
        <f t="shared" si="13"/>
        <v>I</v>
      </c>
      <c r="C151" s="17">
        <f t="shared" si="14"/>
        <v>38529.444000000003</v>
      </c>
      <c r="D151" s="2" t="str">
        <f t="shared" si="15"/>
        <v>vis</v>
      </c>
      <c r="E151" s="25">
        <f>VLOOKUP(C151,Active!C$21:E$965,3,FALSE)</f>
        <v>-10253.004408632249</v>
      </c>
      <c r="F151" s="3" t="s">
        <v>1422</v>
      </c>
      <c r="G151" s="2" t="str">
        <f t="shared" si="16"/>
        <v>38529.444</v>
      </c>
      <c r="H151" s="17">
        <f t="shared" si="17"/>
        <v>-10253</v>
      </c>
      <c r="I151" s="26" t="s">
        <v>1994</v>
      </c>
      <c r="J151" s="27" t="s">
        <v>1995</v>
      </c>
      <c r="K151" s="26">
        <v>-10253</v>
      </c>
      <c r="L151" s="26" t="s">
        <v>1996</v>
      </c>
      <c r="M151" s="27" t="s">
        <v>1594</v>
      </c>
      <c r="N151" s="27"/>
      <c r="O151" s="28" t="s">
        <v>1998</v>
      </c>
      <c r="P151" s="28" t="s">
        <v>1953</v>
      </c>
    </row>
    <row r="152" spans="1:16" ht="12.75" customHeight="1" thickBot="1" x14ac:dyDescent="0.25">
      <c r="A152" s="17" t="str">
        <f t="shared" si="12"/>
        <v> BRNO 6 </v>
      </c>
      <c r="B152" s="3" t="str">
        <f t="shared" si="13"/>
        <v>I</v>
      </c>
      <c r="C152" s="17">
        <f t="shared" si="14"/>
        <v>38529.445</v>
      </c>
      <c r="D152" s="2" t="str">
        <f t="shared" si="15"/>
        <v>vis</v>
      </c>
      <c r="E152" s="25">
        <f>VLOOKUP(C152,Active!C$21:E$965,3,FALSE)</f>
        <v>-10253.00259333445</v>
      </c>
      <c r="F152" s="3" t="s">
        <v>1422</v>
      </c>
      <c r="G152" s="2" t="str">
        <f t="shared" si="16"/>
        <v>38529.445</v>
      </c>
      <c r="H152" s="17">
        <f t="shared" si="17"/>
        <v>-10253</v>
      </c>
      <c r="I152" s="26" t="s">
        <v>1999</v>
      </c>
      <c r="J152" s="27" t="s">
        <v>2000</v>
      </c>
      <c r="K152" s="26">
        <v>-10253</v>
      </c>
      <c r="L152" s="26" t="s">
        <v>1969</v>
      </c>
      <c r="M152" s="27" t="s">
        <v>1594</v>
      </c>
      <c r="N152" s="27"/>
      <c r="O152" s="28" t="s">
        <v>2001</v>
      </c>
      <c r="P152" s="28" t="s">
        <v>1953</v>
      </c>
    </row>
    <row r="153" spans="1:16" ht="12.75" customHeight="1" thickBot="1" x14ac:dyDescent="0.25">
      <c r="A153" s="17" t="str">
        <f t="shared" si="12"/>
        <v> BRNO 6 </v>
      </c>
      <c r="B153" s="3" t="str">
        <f t="shared" si="13"/>
        <v>I</v>
      </c>
      <c r="C153" s="17">
        <f t="shared" si="14"/>
        <v>38551.468000000001</v>
      </c>
      <c r="D153" s="2" t="str">
        <f t="shared" si="15"/>
        <v>vis</v>
      </c>
      <c r="E153" s="25">
        <f>VLOOKUP(C153,Active!C$21:E$965,3,FALSE)</f>
        <v>-10213.024289773814</v>
      </c>
      <c r="F153" s="3" t="s">
        <v>1422</v>
      </c>
      <c r="G153" s="2" t="str">
        <f t="shared" si="16"/>
        <v>38551.468</v>
      </c>
      <c r="H153" s="17">
        <f t="shared" si="17"/>
        <v>-10213</v>
      </c>
      <c r="I153" s="26" t="s">
        <v>2002</v>
      </c>
      <c r="J153" s="27" t="s">
        <v>2003</v>
      </c>
      <c r="K153" s="26">
        <v>-10213</v>
      </c>
      <c r="L153" s="26" t="s">
        <v>1746</v>
      </c>
      <c r="M153" s="27" t="s">
        <v>1594</v>
      </c>
      <c r="N153" s="27"/>
      <c r="O153" s="28" t="s">
        <v>2004</v>
      </c>
      <c r="P153" s="28" t="s">
        <v>1953</v>
      </c>
    </row>
    <row r="154" spans="1:16" ht="12.75" customHeight="1" thickBot="1" x14ac:dyDescent="0.25">
      <c r="A154" s="17" t="str">
        <f t="shared" si="12"/>
        <v> BRNO 6 </v>
      </c>
      <c r="B154" s="3" t="str">
        <f t="shared" si="13"/>
        <v>I</v>
      </c>
      <c r="C154" s="17">
        <f t="shared" si="14"/>
        <v>38551.485999999997</v>
      </c>
      <c r="D154" s="2" t="str">
        <f t="shared" si="15"/>
        <v>vis</v>
      </c>
      <c r="E154" s="25">
        <f>VLOOKUP(C154,Active!C$21:E$965,3,FALSE)</f>
        <v>-10212.991614413329</v>
      </c>
      <c r="F154" s="3" t="s">
        <v>1422</v>
      </c>
      <c r="G154" s="2" t="str">
        <f t="shared" si="16"/>
        <v>38551.486</v>
      </c>
      <c r="H154" s="17">
        <f t="shared" si="17"/>
        <v>-10213</v>
      </c>
      <c r="I154" s="26" t="s">
        <v>2005</v>
      </c>
      <c r="J154" s="27" t="s">
        <v>2006</v>
      </c>
      <c r="K154" s="26">
        <v>-10213</v>
      </c>
      <c r="L154" s="26" t="s">
        <v>2007</v>
      </c>
      <c r="M154" s="27" t="s">
        <v>1594</v>
      </c>
      <c r="N154" s="27"/>
      <c r="O154" s="28" t="s">
        <v>2008</v>
      </c>
      <c r="P154" s="28" t="s">
        <v>1953</v>
      </c>
    </row>
    <row r="155" spans="1:16" ht="12.75" customHeight="1" thickBot="1" x14ac:dyDescent="0.25">
      <c r="A155" s="17" t="str">
        <f t="shared" si="12"/>
        <v> BRNO 6 </v>
      </c>
      <c r="B155" s="3" t="str">
        <f t="shared" si="13"/>
        <v>I</v>
      </c>
      <c r="C155" s="17">
        <f t="shared" si="14"/>
        <v>38583.427000000003</v>
      </c>
      <c r="D155" s="2" t="str">
        <f t="shared" si="15"/>
        <v>vis</v>
      </c>
      <c r="E155" s="25">
        <f>VLOOKUP(C155,Active!C$21:E$965,3,FALSE)</f>
        <v>-10155.009187222189</v>
      </c>
      <c r="F155" s="3" t="s">
        <v>1422</v>
      </c>
      <c r="G155" s="2" t="str">
        <f t="shared" si="16"/>
        <v>38583.427</v>
      </c>
      <c r="H155" s="17">
        <f t="shared" si="17"/>
        <v>-10155</v>
      </c>
      <c r="I155" s="26" t="s">
        <v>2009</v>
      </c>
      <c r="J155" s="27" t="s">
        <v>2010</v>
      </c>
      <c r="K155" s="26">
        <v>-10155</v>
      </c>
      <c r="L155" s="26" t="s">
        <v>1912</v>
      </c>
      <c r="M155" s="27" t="s">
        <v>1594</v>
      </c>
      <c r="N155" s="27"/>
      <c r="O155" s="28" t="s">
        <v>2011</v>
      </c>
      <c r="P155" s="28" t="s">
        <v>1953</v>
      </c>
    </row>
    <row r="156" spans="1:16" ht="12.75" customHeight="1" thickBot="1" x14ac:dyDescent="0.25">
      <c r="A156" s="17" t="str">
        <f t="shared" si="12"/>
        <v> BRNO 6 </v>
      </c>
      <c r="B156" s="3" t="str">
        <f t="shared" si="13"/>
        <v>I</v>
      </c>
      <c r="C156" s="17">
        <f t="shared" si="14"/>
        <v>38588.383000000002</v>
      </c>
      <c r="D156" s="2" t="str">
        <f t="shared" si="15"/>
        <v>vis</v>
      </c>
      <c r="E156" s="25">
        <f>VLOOKUP(C156,Active!C$21:E$965,3,FALSE)</f>
        <v>-10146.012571300362</v>
      </c>
      <c r="F156" s="3" t="s">
        <v>1422</v>
      </c>
      <c r="G156" s="2" t="str">
        <f t="shared" si="16"/>
        <v>38588.383</v>
      </c>
      <c r="H156" s="17">
        <f t="shared" si="17"/>
        <v>-10146</v>
      </c>
      <c r="I156" s="26" t="s">
        <v>2012</v>
      </c>
      <c r="J156" s="27" t="s">
        <v>2013</v>
      </c>
      <c r="K156" s="26">
        <v>-10146</v>
      </c>
      <c r="L156" s="26" t="s">
        <v>1888</v>
      </c>
      <c r="M156" s="27" t="s">
        <v>1594</v>
      </c>
      <c r="N156" s="27"/>
      <c r="O156" s="28" t="s">
        <v>1989</v>
      </c>
      <c r="P156" s="28" t="s">
        <v>1953</v>
      </c>
    </row>
    <row r="157" spans="1:16" ht="12.75" customHeight="1" thickBot="1" x14ac:dyDescent="0.25">
      <c r="A157" s="17" t="str">
        <f t="shared" si="12"/>
        <v> BRNO 6 </v>
      </c>
      <c r="B157" s="3" t="str">
        <f t="shared" si="13"/>
        <v>I</v>
      </c>
      <c r="C157" s="17">
        <f t="shared" si="14"/>
        <v>38594.446000000004</v>
      </c>
      <c r="D157" s="2" t="str">
        <f t="shared" si="15"/>
        <v>vis</v>
      </c>
      <c r="E157" s="25">
        <f>VLOOKUP(C157,Active!C$21:E$965,3,FALSE)</f>
        <v>-10135.006420708334</v>
      </c>
      <c r="F157" s="3" t="s">
        <v>1422</v>
      </c>
      <c r="G157" s="2" t="str">
        <f t="shared" si="16"/>
        <v>38594.446</v>
      </c>
      <c r="H157" s="17">
        <f t="shared" si="17"/>
        <v>-10135</v>
      </c>
      <c r="I157" s="26" t="s">
        <v>2014</v>
      </c>
      <c r="J157" s="27" t="s">
        <v>2015</v>
      </c>
      <c r="K157" s="26">
        <v>-10135</v>
      </c>
      <c r="L157" s="26" t="s">
        <v>1927</v>
      </c>
      <c r="M157" s="27" t="s">
        <v>1594</v>
      </c>
      <c r="N157" s="27"/>
      <c r="O157" s="28" t="s">
        <v>1989</v>
      </c>
      <c r="P157" s="28" t="s">
        <v>1953</v>
      </c>
    </row>
    <row r="158" spans="1:16" ht="12.75" customHeight="1" thickBot="1" x14ac:dyDescent="0.25">
      <c r="A158" s="17" t="str">
        <f t="shared" si="12"/>
        <v>IBVS 187 </v>
      </c>
      <c r="B158" s="3" t="str">
        <f t="shared" si="13"/>
        <v>I</v>
      </c>
      <c r="C158" s="17">
        <f t="shared" si="14"/>
        <v>38605.464999999997</v>
      </c>
      <c r="D158" s="2" t="str">
        <f t="shared" si="15"/>
        <v>vis</v>
      </c>
      <c r="E158" s="25">
        <f>VLOOKUP(C158,Active!C$21:E$965,3,FALSE)</f>
        <v>-10115.003654194492</v>
      </c>
      <c r="F158" s="3" t="s">
        <v>1422</v>
      </c>
      <c r="G158" s="2" t="str">
        <f t="shared" si="16"/>
        <v>38605.465</v>
      </c>
      <c r="H158" s="17">
        <f t="shared" si="17"/>
        <v>-10115</v>
      </c>
      <c r="I158" s="26" t="s">
        <v>2016</v>
      </c>
      <c r="J158" s="27" t="s">
        <v>2017</v>
      </c>
      <c r="K158" s="26">
        <v>-10115</v>
      </c>
      <c r="L158" s="26" t="s">
        <v>1996</v>
      </c>
      <c r="M158" s="27" t="s">
        <v>1594</v>
      </c>
      <c r="N158" s="27"/>
      <c r="O158" s="28" t="s">
        <v>1884</v>
      </c>
      <c r="P158" s="29" t="s">
        <v>1885</v>
      </c>
    </row>
    <row r="159" spans="1:16" ht="12.75" customHeight="1" thickBot="1" x14ac:dyDescent="0.25">
      <c r="A159" s="17" t="str">
        <f t="shared" si="12"/>
        <v> BRNO 6 </v>
      </c>
      <c r="B159" s="3" t="str">
        <f t="shared" si="13"/>
        <v>I</v>
      </c>
      <c r="C159" s="17">
        <f t="shared" si="14"/>
        <v>38642.370000000003</v>
      </c>
      <c r="D159" s="2" t="str">
        <f t="shared" si="15"/>
        <v>vis</v>
      </c>
      <c r="E159" s="25">
        <f>VLOOKUP(C159,Active!C$21:E$965,3,FALSE)</f>
        <v>-10048.01008869908</v>
      </c>
      <c r="F159" s="3" t="s">
        <v>1422</v>
      </c>
      <c r="G159" s="2" t="str">
        <f t="shared" si="16"/>
        <v>38642.370</v>
      </c>
      <c r="H159" s="17">
        <f t="shared" si="17"/>
        <v>-10048</v>
      </c>
      <c r="I159" s="26" t="s">
        <v>2018</v>
      </c>
      <c r="J159" s="27" t="s">
        <v>2019</v>
      </c>
      <c r="K159" s="26">
        <v>-10048</v>
      </c>
      <c r="L159" s="26" t="s">
        <v>1938</v>
      </c>
      <c r="M159" s="27" t="s">
        <v>1594</v>
      </c>
      <c r="N159" s="27"/>
      <c r="O159" s="28" t="s">
        <v>1989</v>
      </c>
      <c r="P159" s="28" t="s">
        <v>1953</v>
      </c>
    </row>
    <row r="160" spans="1:16" ht="12.75" customHeight="1" thickBot="1" x14ac:dyDescent="0.25">
      <c r="A160" s="17" t="str">
        <f t="shared" si="12"/>
        <v> BRNO 5 </v>
      </c>
      <c r="B160" s="3" t="str">
        <f t="shared" si="13"/>
        <v>I</v>
      </c>
      <c r="C160" s="17">
        <f t="shared" si="14"/>
        <v>38754.212</v>
      </c>
      <c r="D160" s="2" t="str">
        <f t="shared" si="15"/>
        <v>vis</v>
      </c>
      <c r="E160" s="25">
        <f>VLOOKUP(C160,Active!C$21:E$965,3,FALSE)</f>
        <v>-9844.9835515865943</v>
      </c>
      <c r="F160" s="3" t="s">
        <v>1422</v>
      </c>
      <c r="G160" s="2" t="str">
        <f t="shared" si="16"/>
        <v>38754.212</v>
      </c>
      <c r="H160" s="17">
        <f t="shared" si="17"/>
        <v>-9845</v>
      </c>
      <c r="I160" s="26" t="s">
        <v>2020</v>
      </c>
      <c r="J160" s="27" t="s">
        <v>2021</v>
      </c>
      <c r="K160" s="26">
        <v>-9845</v>
      </c>
      <c r="L160" s="26" t="s">
        <v>2022</v>
      </c>
      <c r="M160" s="27" t="s">
        <v>1594</v>
      </c>
      <c r="N160" s="27"/>
      <c r="O160" s="28" t="s">
        <v>1989</v>
      </c>
      <c r="P160" s="28" t="s">
        <v>2023</v>
      </c>
    </row>
    <row r="161" spans="1:16" ht="12.75" customHeight="1" thickBot="1" x14ac:dyDescent="0.25">
      <c r="A161" s="17" t="str">
        <f t="shared" si="12"/>
        <v>IBVS 187 </v>
      </c>
      <c r="B161" s="3" t="str">
        <f t="shared" si="13"/>
        <v>I</v>
      </c>
      <c r="C161" s="17">
        <f t="shared" si="14"/>
        <v>38885.305</v>
      </c>
      <c r="D161" s="2" t="str">
        <f t="shared" si="15"/>
        <v>vis</v>
      </c>
      <c r="E161" s="25">
        <f>VLOOKUP(C161,Active!C$21:E$965,3,FALSE)</f>
        <v>-9607.0107164290657</v>
      </c>
      <c r="F161" s="3" t="s">
        <v>1422</v>
      </c>
      <c r="G161" s="2" t="str">
        <f t="shared" si="16"/>
        <v>38885.305</v>
      </c>
      <c r="H161" s="17">
        <f t="shared" si="17"/>
        <v>-9607</v>
      </c>
      <c r="I161" s="26" t="s">
        <v>2026</v>
      </c>
      <c r="J161" s="27" t="s">
        <v>2027</v>
      </c>
      <c r="K161" s="26">
        <v>-9607</v>
      </c>
      <c r="L161" s="26" t="s">
        <v>1938</v>
      </c>
      <c r="M161" s="27" t="s">
        <v>1594</v>
      </c>
      <c r="N161" s="27"/>
      <c r="O161" s="28" t="s">
        <v>1884</v>
      </c>
      <c r="P161" s="29" t="s">
        <v>1885</v>
      </c>
    </row>
    <row r="162" spans="1:16" ht="12.75" customHeight="1" thickBot="1" x14ac:dyDescent="0.25">
      <c r="A162" s="17" t="str">
        <f t="shared" si="12"/>
        <v>IBVS 187 </v>
      </c>
      <c r="B162" s="3" t="str">
        <f t="shared" si="13"/>
        <v>I</v>
      </c>
      <c r="C162" s="17">
        <f t="shared" si="14"/>
        <v>38885.307999999997</v>
      </c>
      <c r="D162" s="2" t="str">
        <f t="shared" si="15"/>
        <v>vis</v>
      </c>
      <c r="E162" s="25">
        <f>VLOOKUP(C162,Active!C$21:E$965,3,FALSE)</f>
        <v>-9607.0052705356575</v>
      </c>
      <c r="F162" s="3" t="s">
        <v>1422</v>
      </c>
      <c r="G162" s="2" t="str">
        <f t="shared" si="16"/>
        <v>38885.308</v>
      </c>
      <c r="H162" s="17">
        <f t="shared" si="17"/>
        <v>-9607</v>
      </c>
      <c r="I162" s="26" t="s">
        <v>2028</v>
      </c>
      <c r="J162" s="27" t="s">
        <v>2029</v>
      </c>
      <c r="K162" s="26">
        <v>-9607</v>
      </c>
      <c r="L162" s="26" t="s">
        <v>1589</v>
      </c>
      <c r="M162" s="27" t="s">
        <v>1590</v>
      </c>
      <c r="N162" s="27"/>
      <c r="O162" s="28" t="s">
        <v>1801</v>
      </c>
      <c r="P162" s="29" t="s">
        <v>1885</v>
      </c>
    </row>
    <row r="163" spans="1:16" ht="12.75" customHeight="1" thickBot="1" x14ac:dyDescent="0.25">
      <c r="A163" s="17" t="str">
        <f t="shared" si="12"/>
        <v> BRNO 5 </v>
      </c>
      <c r="B163" s="3" t="str">
        <f t="shared" si="13"/>
        <v>I</v>
      </c>
      <c r="C163" s="17">
        <f t="shared" si="14"/>
        <v>38902.375</v>
      </c>
      <c r="D163" s="2" t="str">
        <f t="shared" si="15"/>
        <v>vis</v>
      </c>
      <c r="E163" s="25">
        <f>VLOOKUP(C163,Active!C$21:E$965,3,FALSE)</f>
        <v>-9576.0235828968489</v>
      </c>
      <c r="F163" s="3" t="s">
        <v>1422</v>
      </c>
      <c r="G163" s="2" t="str">
        <f t="shared" si="16"/>
        <v>38902.375</v>
      </c>
      <c r="H163" s="17">
        <f t="shared" si="17"/>
        <v>-9576</v>
      </c>
      <c r="I163" s="26" t="s">
        <v>2030</v>
      </c>
      <c r="J163" s="27" t="s">
        <v>2031</v>
      </c>
      <c r="K163" s="26">
        <v>-9576</v>
      </c>
      <c r="L163" s="26" t="s">
        <v>1746</v>
      </c>
      <c r="M163" s="27" t="s">
        <v>1594</v>
      </c>
      <c r="N163" s="27"/>
      <c r="O163" s="28" t="s">
        <v>1989</v>
      </c>
      <c r="P163" s="28" t="s">
        <v>2023</v>
      </c>
    </row>
    <row r="164" spans="1:16" ht="12.75" customHeight="1" thickBot="1" x14ac:dyDescent="0.25">
      <c r="A164" s="17" t="str">
        <f t="shared" si="12"/>
        <v> BRNO 5 </v>
      </c>
      <c r="B164" s="3" t="str">
        <f t="shared" si="13"/>
        <v>I</v>
      </c>
      <c r="C164" s="17">
        <f t="shared" si="14"/>
        <v>38919.455999999998</v>
      </c>
      <c r="D164" s="2" t="str">
        <f t="shared" si="15"/>
        <v>vis</v>
      </c>
      <c r="E164" s="25">
        <f>VLOOKUP(C164,Active!C$21:E$965,3,FALSE)</f>
        <v>-9545.01648108878</v>
      </c>
      <c r="F164" s="3" t="s">
        <v>1422</v>
      </c>
      <c r="G164" s="2" t="str">
        <f t="shared" si="16"/>
        <v>38919.456</v>
      </c>
      <c r="H164" s="17">
        <f t="shared" si="17"/>
        <v>-9545</v>
      </c>
      <c r="I164" s="26" t="s">
        <v>2032</v>
      </c>
      <c r="J164" s="27" t="s">
        <v>2033</v>
      </c>
      <c r="K164" s="26">
        <v>-9545</v>
      </c>
      <c r="L164" s="26" t="s">
        <v>1986</v>
      </c>
      <c r="M164" s="27" t="s">
        <v>1594</v>
      </c>
      <c r="N164" s="27"/>
      <c r="O164" s="28" t="s">
        <v>1989</v>
      </c>
      <c r="P164" s="28" t="s">
        <v>2023</v>
      </c>
    </row>
    <row r="165" spans="1:16" ht="12.75" customHeight="1" thickBot="1" x14ac:dyDescent="0.25">
      <c r="A165" s="17" t="str">
        <f t="shared" si="12"/>
        <v>IBVS 187 </v>
      </c>
      <c r="B165" s="3" t="str">
        <f t="shared" si="13"/>
        <v>I</v>
      </c>
      <c r="C165" s="17">
        <f t="shared" si="14"/>
        <v>38951.410000000003</v>
      </c>
      <c r="D165" s="2" t="str">
        <f t="shared" si="15"/>
        <v>vis</v>
      </c>
      <c r="E165" s="25">
        <f>VLOOKUP(C165,Active!C$21:E$965,3,FALSE)</f>
        <v>-9487.0104550261767</v>
      </c>
      <c r="F165" s="3" t="s">
        <v>1422</v>
      </c>
      <c r="G165" s="2" t="str">
        <f t="shared" si="16"/>
        <v>38951.410</v>
      </c>
      <c r="H165" s="17">
        <f t="shared" si="17"/>
        <v>-9487</v>
      </c>
      <c r="I165" s="26" t="s">
        <v>2034</v>
      </c>
      <c r="J165" s="27" t="s">
        <v>2035</v>
      </c>
      <c r="K165" s="26">
        <v>-9487</v>
      </c>
      <c r="L165" s="26" t="s">
        <v>1938</v>
      </c>
      <c r="M165" s="27" t="s">
        <v>1594</v>
      </c>
      <c r="N165" s="27"/>
      <c r="O165" s="28" t="s">
        <v>1884</v>
      </c>
      <c r="P165" s="29" t="s">
        <v>1885</v>
      </c>
    </row>
    <row r="166" spans="1:16" ht="12.75" customHeight="1" thickBot="1" x14ac:dyDescent="0.25">
      <c r="A166" s="17" t="str">
        <f t="shared" si="12"/>
        <v> BRNO 5 </v>
      </c>
      <c r="B166" s="3" t="str">
        <f t="shared" si="13"/>
        <v>I</v>
      </c>
      <c r="C166" s="17">
        <f t="shared" si="14"/>
        <v>38963.533000000003</v>
      </c>
      <c r="D166" s="2" t="str">
        <f t="shared" si="15"/>
        <v>vis</v>
      </c>
      <c r="E166" s="25">
        <f>VLOOKUP(C166,Active!C$21:E$965,3,FALSE)</f>
        <v>-9465.0035997355462</v>
      </c>
      <c r="F166" s="3" t="s">
        <v>1422</v>
      </c>
      <c r="G166" s="2" t="str">
        <f t="shared" si="16"/>
        <v>38963.533</v>
      </c>
      <c r="H166" s="17">
        <f t="shared" si="17"/>
        <v>-9465</v>
      </c>
      <c r="I166" s="26" t="s">
        <v>2036</v>
      </c>
      <c r="J166" s="27" t="s">
        <v>2037</v>
      </c>
      <c r="K166" s="26">
        <v>-9465</v>
      </c>
      <c r="L166" s="26" t="s">
        <v>1996</v>
      </c>
      <c r="M166" s="27" t="s">
        <v>1594</v>
      </c>
      <c r="N166" s="27"/>
      <c r="O166" s="28" t="s">
        <v>2038</v>
      </c>
      <c r="P166" s="28" t="s">
        <v>2023</v>
      </c>
    </row>
    <row r="167" spans="1:16" ht="12.75" customHeight="1" thickBot="1" x14ac:dyDescent="0.25">
      <c r="A167" s="17" t="str">
        <f t="shared" si="12"/>
        <v>IBVS 187 </v>
      </c>
      <c r="B167" s="3" t="str">
        <f t="shared" si="13"/>
        <v>I</v>
      </c>
      <c r="C167" s="17">
        <f t="shared" si="14"/>
        <v>38972.341999999997</v>
      </c>
      <c r="D167" s="2" t="str">
        <f t="shared" si="15"/>
        <v>vis</v>
      </c>
      <c r="E167" s="25">
        <f>VLOOKUP(C167,Active!C$21:E$965,3,FALSE)</f>
        <v>-9449.0126413708658</v>
      </c>
      <c r="F167" s="3" t="s">
        <v>1422</v>
      </c>
      <c r="G167" s="2" t="str">
        <f t="shared" si="16"/>
        <v>38972.342</v>
      </c>
      <c r="H167" s="17">
        <f t="shared" si="17"/>
        <v>-9449</v>
      </c>
      <c r="I167" s="26" t="s">
        <v>2039</v>
      </c>
      <c r="J167" s="27" t="s">
        <v>2040</v>
      </c>
      <c r="K167" s="26">
        <v>-9449</v>
      </c>
      <c r="L167" s="26" t="s">
        <v>1888</v>
      </c>
      <c r="M167" s="27" t="s">
        <v>1594</v>
      </c>
      <c r="N167" s="27"/>
      <c r="O167" s="28" t="s">
        <v>1884</v>
      </c>
      <c r="P167" s="29" t="s">
        <v>1885</v>
      </c>
    </row>
    <row r="168" spans="1:16" ht="12.75" customHeight="1" thickBot="1" x14ac:dyDescent="0.25">
      <c r="A168" s="17" t="str">
        <f t="shared" si="12"/>
        <v>IBVS 187 </v>
      </c>
      <c r="B168" s="3" t="str">
        <f t="shared" si="13"/>
        <v>I</v>
      </c>
      <c r="C168" s="17">
        <f t="shared" si="14"/>
        <v>38977.300000000003</v>
      </c>
      <c r="D168" s="2" t="str">
        <f t="shared" si="15"/>
        <v>vis</v>
      </c>
      <c r="E168" s="25">
        <f>VLOOKUP(C168,Active!C$21:E$965,3,FALSE)</f>
        <v>-9440.0123948534128</v>
      </c>
      <c r="F168" s="3" t="s">
        <v>1422</v>
      </c>
      <c r="G168" s="2" t="str">
        <f t="shared" si="16"/>
        <v>38977.300</v>
      </c>
      <c r="H168" s="17">
        <f t="shared" si="17"/>
        <v>-9440</v>
      </c>
      <c r="I168" s="26" t="s">
        <v>2041</v>
      </c>
      <c r="J168" s="27" t="s">
        <v>2042</v>
      </c>
      <c r="K168" s="26">
        <v>-9440</v>
      </c>
      <c r="L168" s="26" t="s">
        <v>1888</v>
      </c>
      <c r="M168" s="27" t="s">
        <v>1594</v>
      </c>
      <c r="N168" s="27"/>
      <c r="O168" s="28" t="s">
        <v>1884</v>
      </c>
      <c r="P168" s="29" t="s">
        <v>1885</v>
      </c>
    </row>
    <row r="169" spans="1:16" ht="12.75" customHeight="1" thickBot="1" x14ac:dyDescent="0.25">
      <c r="A169" s="17" t="str">
        <f t="shared" si="12"/>
        <v> BRNO 5 </v>
      </c>
      <c r="B169" s="3" t="str">
        <f t="shared" si="13"/>
        <v>I</v>
      </c>
      <c r="C169" s="17">
        <f t="shared" si="14"/>
        <v>38978.402999999998</v>
      </c>
      <c r="D169" s="2" t="str">
        <f t="shared" si="15"/>
        <v>vis</v>
      </c>
      <c r="E169" s="25">
        <f>VLOOKUP(C169,Active!C$21:E$965,3,FALSE)</f>
        <v>-9438.0101213744492</v>
      </c>
      <c r="F169" s="3" t="s">
        <v>1422</v>
      </c>
      <c r="G169" s="2" t="str">
        <f t="shared" si="16"/>
        <v>38978.403</v>
      </c>
      <c r="H169" s="17">
        <f t="shared" si="17"/>
        <v>-9438</v>
      </c>
      <c r="I169" s="26" t="s">
        <v>2043</v>
      </c>
      <c r="J169" s="27" t="s">
        <v>2044</v>
      </c>
      <c r="K169" s="26">
        <v>-9438</v>
      </c>
      <c r="L169" s="26" t="s">
        <v>1938</v>
      </c>
      <c r="M169" s="27" t="s">
        <v>1594</v>
      </c>
      <c r="N169" s="27"/>
      <c r="O169" s="28" t="s">
        <v>1989</v>
      </c>
      <c r="P169" s="28" t="s">
        <v>2023</v>
      </c>
    </row>
    <row r="170" spans="1:16" ht="12.75" customHeight="1" thickBot="1" x14ac:dyDescent="0.25">
      <c r="A170" s="17" t="str">
        <f t="shared" si="12"/>
        <v> BRNO 5 </v>
      </c>
      <c r="B170" s="3" t="str">
        <f t="shared" si="13"/>
        <v>I</v>
      </c>
      <c r="C170" s="17">
        <f t="shared" si="14"/>
        <v>38978.411</v>
      </c>
      <c r="D170" s="2" t="str">
        <f t="shared" si="15"/>
        <v>vis</v>
      </c>
      <c r="E170" s="25">
        <f>VLOOKUP(C170,Active!C$21:E$965,3,FALSE)</f>
        <v>-9437.9955989920054</v>
      </c>
      <c r="F170" s="3" t="s">
        <v>1422</v>
      </c>
      <c r="G170" s="2" t="str">
        <f t="shared" si="16"/>
        <v>38978.411</v>
      </c>
      <c r="H170" s="17">
        <f t="shared" si="17"/>
        <v>-9438</v>
      </c>
      <c r="I170" s="26" t="s">
        <v>2045</v>
      </c>
      <c r="J170" s="27" t="s">
        <v>2046</v>
      </c>
      <c r="K170" s="26">
        <v>-9438</v>
      </c>
      <c r="L170" s="26" t="s">
        <v>2047</v>
      </c>
      <c r="M170" s="27" t="s">
        <v>1594</v>
      </c>
      <c r="N170" s="27"/>
      <c r="O170" s="28" t="s">
        <v>2048</v>
      </c>
      <c r="P170" s="28" t="s">
        <v>2023</v>
      </c>
    </row>
    <row r="171" spans="1:16" ht="12.75" customHeight="1" thickBot="1" x14ac:dyDescent="0.25">
      <c r="A171" s="17" t="str">
        <f t="shared" si="12"/>
        <v>IBVS 187 </v>
      </c>
      <c r="B171" s="3" t="str">
        <f t="shared" si="13"/>
        <v>I</v>
      </c>
      <c r="C171" s="17">
        <f t="shared" si="14"/>
        <v>38978.411</v>
      </c>
      <c r="D171" s="2" t="str">
        <f t="shared" si="15"/>
        <v>vis</v>
      </c>
      <c r="E171" s="25">
        <f>VLOOKUP(C171,Active!C$21:E$965,3,FALSE)</f>
        <v>-9437.9955989920054</v>
      </c>
      <c r="F171" s="3" t="s">
        <v>1422</v>
      </c>
      <c r="G171" s="2" t="str">
        <f t="shared" si="16"/>
        <v>38978.411</v>
      </c>
      <c r="H171" s="17">
        <f t="shared" si="17"/>
        <v>-9438</v>
      </c>
      <c r="I171" s="26" t="s">
        <v>2045</v>
      </c>
      <c r="J171" s="27" t="s">
        <v>2046</v>
      </c>
      <c r="K171" s="26">
        <v>-9438</v>
      </c>
      <c r="L171" s="26" t="s">
        <v>2047</v>
      </c>
      <c r="M171" s="27" t="s">
        <v>1594</v>
      </c>
      <c r="N171" s="27"/>
      <c r="O171" s="28" t="s">
        <v>1884</v>
      </c>
      <c r="P171" s="29" t="s">
        <v>1885</v>
      </c>
    </row>
    <row r="172" spans="1:16" ht="12.75" customHeight="1" thickBot="1" x14ac:dyDescent="0.25">
      <c r="A172" s="17" t="str">
        <f t="shared" si="12"/>
        <v>IBVS 187 </v>
      </c>
      <c r="B172" s="3" t="str">
        <f t="shared" si="13"/>
        <v>I</v>
      </c>
      <c r="C172" s="17">
        <f t="shared" si="14"/>
        <v>39021.370999999999</v>
      </c>
      <c r="D172" s="2" t="str">
        <f t="shared" si="15"/>
        <v>vis</v>
      </c>
      <c r="E172" s="25">
        <f>VLOOKUP(C172,Active!C$21:E$965,3,FALSE)</f>
        <v>-9360.0104052870247</v>
      </c>
      <c r="F172" s="3" t="s">
        <v>1422</v>
      </c>
      <c r="G172" s="2" t="str">
        <f t="shared" si="16"/>
        <v>39021.371</v>
      </c>
      <c r="H172" s="17">
        <f t="shared" si="17"/>
        <v>-9360</v>
      </c>
      <c r="I172" s="26" t="s">
        <v>2049</v>
      </c>
      <c r="J172" s="27" t="s">
        <v>2050</v>
      </c>
      <c r="K172" s="26">
        <v>-9360</v>
      </c>
      <c r="L172" s="26" t="s">
        <v>1938</v>
      </c>
      <c r="M172" s="27" t="s">
        <v>1590</v>
      </c>
      <c r="N172" s="27"/>
      <c r="O172" s="28" t="s">
        <v>1801</v>
      </c>
      <c r="P172" s="29" t="s">
        <v>1885</v>
      </c>
    </row>
    <row r="173" spans="1:16" ht="12.75" customHeight="1" thickBot="1" x14ac:dyDescent="0.25">
      <c r="A173" s="17" t="str">
        <f t="shared" si="12"/>
        <v> BRNO 5 </v>
      </c>
      <c r="B173" s="3" t="str">
        <f t="shared" si="13"/>
        <v>I</v>
      </c>
      <c r="C173" s="17">
        <f t="shared" si="14"/>
        <v>39021.375</v>
      </c>
      <c r="D173" s="2" t="str">
        <f t="shared" si="15"/>
        <v>vis</v>
      </c>
      <c r="E173" s="25">
        <f>VLOOKUP(C173,Active!C$21:E$965,3,FALSE)</f>
        <v>-9360.0031440958028</v>
      </c>
      <c r="F173" s="3" t="s">
        <v>1422</v>
      </c>
      <c r="G173" s="2" t="str">
        <f t="shared" si="16"/>
        <v>39021.375</v>
      </c>
      <c r="H173" s="17">
        <f t="shared" si="17"/>
        <v>-9360</v>
      </c>
      <c r="I173" s="26" t="s">
        <v>2051</v>
      </c>
      <c r="J173" s="27" t="s">
        <v>2052</v>
      </c>
      <c r="K173" s="26">
        <v>-9360</v>
      </c>
      <c r="L173" s="26" t="s">
        <v>1996</v>
      </c>
      <c r="M173" s="27" t="s">
        <v>1594</v>
      </c>
      <c r="N173" s="27"/>
      <c r="O173" s="28" t="s">
        <v>1989</v>
      </c>
      <c r="P173" s="28" t="s">
        <v>2023</v>
      </c>
    </row>
    <row r="174" spans="1:16" ht="12.75" customHeight="1" thickBot="1" x14ac:dyDescent="0.25">
      <c r="A174" s="17" t="str">
        <f t="shared" si="12"/>
        <v>IBVS 187 </v>
      </c>
      <c r="B174" s="3" t="str">
        <f t="shared" si="13"/>
        <v>I</v>
      </c>
      <c r="C174" s="17">
        <f t="shared" si="14"/>
        <v>39022.472999999998</v>
      </c>
      <c r="D174" s="2" t="str">
        <f t="shared" si="15"/>
        <v>vis</v>
      </c>
      <c r="E174" s="25">
        <f>VLOOKUP(C174,Active!C$21:E$965,3,FALSE)</f>
        <v>-9358.0099471058602</v>
      </c>
      <c r="F174" s="3" t="s">
        <v>1422</v>
      </c>
      <c r="G174" s="2" t="str">
        <f t="shared" si="16"/>
        <v>39022.473</v>
      </c>
      <c r="H174" s="17">
        <f t="shared" si="17"/>
        <v>-9358</v>
      </c>
      <c r="I174" s="26" t="s">
        <v>2053</v>
      </c>
      <c r="J174" s="27" t="s">
        <v>2054</v>
      </c>
      <c r="K174" s="26">
        <v>-9358</v>
      </c>
      <c r="L174" s="26" t="s">
        <v>1912</v>
      </c>
      <c r="M174" s="27" t="s">
        <v>1594</v>
      </c>
      <c r="N174" s="27"/>
      <c r="O174" s="28" t="s">
        <v>1801</v>
      </c>
      <c r="P174" s="29" t="s">
        <v>1885</v>
      </c>
    </row>
    <row r="175" spans="1:16" ht="12.75" customHeight="1" thickBot="1" x14ac:dyDescent="0.25">
      <c r="A175" s="17" t="str">
        <f t="shared" si="12"/>
        <v>IBVS 187 </v>
      </c>
      <c r="B175" s="3" t="str">
        <f t="shared" si="13"/>
        <v>I</v>
      </c>
      <c r="C175" s="17">
        <f t="shared" si="14"/>
        <v>39022.481</v>
      </c>
      <c r="D175" s="2" t="str">
        <f t="shared" si="15"/>
        <v>vis</v>
      </c>
      <c r="E175" s="25">
        <f>VLOOKUP(C175,Active!C$21:E$965,3,FALSE)</f>
        <v>-9357.9954247234164</v>
      </c>
      <c r="F175" s="3" t="s">
        <v>1422</v>
      </c>
      <c r="G175" s="2" t="str">
        <f t="shared" si="16"/>
        <v>39022.481</v>
      </c>
      <c r="H175" s="17">
        <f t="shared" si="17"/>
        <v>-9358</v>
      </c>
      <c r="I175" s="26" t="s">
        <v>2055</v>
      </c>
      <c r="J175" s="27" t="s">
        <v>2056</v>
      </c>
      <c r="K175" s="26">
        <v>-9358</v>
      </c>
      <c r="L175" s="26" t="s">
        <v>2057</v>
      </c>
      <c r="M175" s="27" t="s">
        <v>1594</v>
      </c>
      <c r="N175" s="27"/>
      <c r="O175" s="28" t="s">
        <v>1884</v>
      </c>
      <c r="P175" s="29" t="s">
        <v>1885</v>
      </c>
    </row>
    <row r="176" spans="1:16" ht="12.75" customHeight="1" thickBot="1" x14ac:dyDescent="0.25">
      <c r="A176" s="17" t="str">
        <f t="shared" si="12"/>
        <v> BRNO 5 </v>
      </c>
      <c r="B176" s="3" t="str">
        <f t="shared" si="13"/>
        <v>I</v>
      </c>
      <c r="C176" s="17">
        <f t="shared" si="14"/>
        <v>39026.332000000002</v>
      </c>
      <c r="D176" s="2" t="str">
        <f t="shared" si="15"/>
        <v>vis</v>
      </c>
      <c r="E176" s="25">
        <f>VLOOKUP(C176,Active!C$21:E$965,3,FALSE)</f>
        <v>-9351.0047128761616</v>
      </c>
      <c r="F176" s="3" t="s">
        <v>1422</v>
      </c>
      <c r="G176" s="2" t="str">
        <f t="shared" si="16"/>
        <v>39026.332</v>
      </c>
      <c r="H176" s="17">
        <f t="shared" si="17"/>
        <v>-9351</v>
      </c>
      <c r="I176" s="26" t="s">
        <v>2058</v>
      </c>
      <c r="J176" s="27" t="s">
        <v>2059</v>
      </c>
      <c r="K176" s="26">
        <v>-9351</v>
      </c>
      <c r="L176" s="26" t="s">
        <v>1589</v>
      </c>
      <c r="M176" s="27" t="s">
        <v>1594</v>
      </c>
      <c r="N176" s="27"/>
      <c r="O176" s="28" t="s">
        <v>1989</v>
      </c>
      <c r="P176" s="28" t="s">
        <v>2023</v>
      </c>
    </row>
    <row r="177" spans="1:16" ht="12.75" customHeight="1" thickBot="1" x14ac:dyDescent="0.25">
      <c r="A177" s="17" t="str">
        <f t="shared" si="12"/>
        <v>IBVS 187 </v>
      </c>
      <c r="B177" s="3" t="str">
        <f t="shared" si="13"/>
        <v>I</v>
      </c>
      <c r="C177" s="17">
        <f t="shared" si="14"/>
        <v>39032.39</v>
      </c>
      <c r="D177" s="2" t="str">
        <f t="shared" si="15"/>
        <v>vis</v>
      </c>
      <c r="E177" s="25">
        <f>VLOOKUP(C177,Active!C$21:E$965,3,FALSE)</f>
        <v>-9340.0076387731697</v>
      </c>
      <c r="F177" s="3" t="s">
        <v>1422</v>
      </c>
      <c r="G177" s="2" t="str">
        <f t="shared" si="16"/>
        <v>39032.390</v>
      </c>
      <c r="H177" s="17">
        <f t="shared" si="17"/>
        <v>-9340</v>
      </c>
      <c r="I177" s="26" t="s">
        <v>2060</v>
      </c>
      <c r="J177" s="27" t="s">
        <v>2061</v>
      </c>
      <c r="K177" s="26">
        <v>-9340</v>
      </c>
      <c r="L177" s="26" t="s">
        <v>1927</v>
      </c>
      <c r="M177" s="27" t="s">
        <v>1594</v>
      </c>
      <c r="N177" s="27"/>
      <c r="O177" s="28" t="s">
        <v>1884</v>
      </c>
      <c r="P177" s="29" t="s">
        <v>1885</v>
      </c>
    </row>
    <row r="178" spans="1:16" ht="12.75" customHeight="1" thickBot="1" x14ac:dyDescent="0.25">
      <c r="A178" s="17" t="str">
        <f t="shared" si="12"/>
        <v>IBVS 187 </v>
      </c>
      <c r="B178" s="3" t="str">
        <f t="shared" si="13"/>
        <v>I</v>
      </c>
      <c r="C178" s="17">
        <f t="shared" si="14"/>
        <v>39032.394</v>
      </c>
      <c r="D178" s="2" t="str">
        <f t="shared" si="15"/>
        <v>vis</v>
      </c>
      <c r="E178" s="25">
        <f>VLOOKUP(C178,Active!C$21:E$965,3,FALSE)</f>
        <v>-9340.0003775819478</v>
      </c>
      <c r="F178" s="3" t="s">
        <v>1422</v>
      </c>
      <c r="G178" s="2" t="str">
        <f t="shared" si="16"/>
        <v>39032.394</v>
      </c>
      <c r="H178" s="17">
        <f t="shared" si="17"/>
        <v>-9340</v>
      </c>
      <c r="I178" s="26" t="s">
        <v>2062</v>
      </c>
      <c r="J178" s="27" t="s">
        <v>2063</v>
      </c>
      <c r="K178" s="26">
        <v>-9340</v>
      </c>
      <c r="L178" s="26" t="s">
        <v>2064</v>
      </c>
      <c r="M178" s="27" t="s">
        <v>1594</v>
      </c>
      <c r="N178" s="27"/>
      <c r="O178" s="28" t="s">
        <v>1801</v>
      </c>
      <c r="P178" s="29" t="s">
        <v>1885</v>
      </c>
    </row>
    <row r="179" spans="1:16" ht="12.75" customHeight="1" thickBot="1" x14ac:dyDescent="0.25">
      <c r="A179" s="17" t="str">
        <f t="shared" si="12"/>
        <v>IBVS 187 </v>
      </c>
      <c r="B179" s="3" t="str">
        <f t="shared" si="13"/>
        <v>I</v>
      </c>
      <c r="C179" s="17">
        <f t="shared" si="14"/>
        <v>39037.347000000002</v>
      </c>
      <c r="D179" s="2" t="str">
        <f t="shared" si="15"/>
        <v>vis</v>
      </c>
      <c r="E179" s="25">
        <f>VLOOKUP(C179,Active!C$21:E$965,3,FALSE)</f>
        <v>-9331.0092075535285</v>
      </c>
      <c r="F179" s="3" t="s">
        <v>1422</v>
      </c>
      <c r="G179" s="2" t="str">
        <f t="shared" si="16"/>
        <v>39037.347</v>
      </c>
      <c r="H179" s="17">
        <f t="shared" si="17"/>
        <v>-9331</v>
      </c>
      <c r="I179" s="26" t="s">
        <v>2065</v>
      </c>
      <c r="J179" s="27" t="s">
        <v>2066</v>
      </c>
      <c r="K179" s="26">
        <v>-9331</v>
      </c>
      <c r="L179" s="26" t="s">
        <v>1912</v>
      </c>
      <c r="M179" s="27" t="s">
        <v>1594</v>
      </c>
      <c r="N179" s="27"/>
      <c r="O179" s="28" t="s">
        <v>1801</v>
      </c>
      <c r="P179" s="29" t="s">
        <v>1885</v>
      </c>
    </row>
    <row r="180" spans="1:16" ht="12.75" customHeight="1" thickBot="1" x14ac:dyDescent="0.25">
      <c r="A180" s="17" t="str">
        <f t="shared" si="12"/>
        <v>IBVS 187 </v>
      </c>
      <c r="B180" s="3" t="str">
        <f t="shared" si="13"/>
        <v>I</v>
      </c>
      <c r="C180" s="17">
        <f t="shared" si="14"/>
        <v>39074.256000000001</v>
      </c>
      <c r="D180" s="2" t="str">
        <f t="shared" si="15"/>
        <v>vis</v>
      </c>
      <c r="E180" s="25">
        <f>VLOOKUP(C180,Active!C$21:E$965,3,FALSE)</f>
        <v>-9264.0083808669078</v>
      </c>
      <c r="F180" s="3" t="s">
        <v>1422</v>
      </c>
      <c r="G180" s="2" t="str">
        <f t="shared" si="16"/>
        <v>39074.256</v>
      </c>
      <c r="H180" s="17">
        <f t="shared" si="17"/>
        <v>-9264</v>
      </c>
      <c r="I180" s="26" t="s">
        <v>2067</v>
      </c>
      <c r="J180" s="27" t="s">
        <v>2068</v>
      </c>
      <c r="K180" s="26">
        <v>-9264</v>
      </c>
      <c r="L180" s="26" t="s">
        <v>1912</v>
      </c>
      <c r="M180" s="27" t="s">
        <v>1590</v>
      </c>
      <c r="N180" s="27"/>
      <c r="O180" s="28" t="s">
        <v>1801</v>
      </c>
      <c r="P180" s="29" t="s">
        <v>1885</v>
      </c>
    </row>
    <row r="181" spans="1:16" ht="12.75" customHeight="1" thickBot="1" x14ac:dyDescent="0.25">
      <c r="A181" s="17" t="str">
        <f t="shared" si="12"/>
        <v> BRNO 9 </v>
      </c>
      <c r="B181" s="3" t="str">
        <f t="shared" si="13"/>
        <v>I</v>
      </c>
      <c r="C181" s="17">
        <f t="shared" si="14"/>
        <v>39133.203000000001</v>
      </c>
      <c r="D181" s="2" t="str">
        <f t="shared" si="15"/>
        <v>vis</v>
      </c>
      <c r="E181" s="25">
        <f>VLOOKUP(C181,Active!C$21:E$965,3,FALSE)</f>
        <v>-9157.0020211525789</v>
      </c>
      <c r="F181" s="3" t="s">
        <v>1422</v>
      </c>
      <c r="G181" s="2" t="str">
        <f t="shared" si="16"/>
        <v>39133.203</v>
      </c>
      <c r="H181" s="17">
        <f t="shared" si="17"/>
        <v>-9157</v>
      </c>
      <c r="I181" s="26" t="s">
        <v>2069</v>
      </c>
      <c r="J181" s="27" t="s">
        <v>2070</v>
      </c>
      <c r="K181" s="26">
        <v>-9157</v>
      </c>
      <c r="L181" s="26" t="s">
        <v>1969</v>
      </c>
      <c r="M181" s="27" t="s">
        <v>1594</v>
      </c>
      <c r="N181" s="27"/>
      <c r="O181" s="28" t="s">
        <v>1989</v>
      </c>
      <c r="P181" s="28" t="s">
        <v>2071</v>
      </c>
    </row>
    <row r="182" spans="1:16" ht="12.75" customHeight="1" thickBot="1" x14ac:dyDescent="0.25">
      <c r="A182" s="17" t="str">
        <f t="shared" si="12"/>
        <v>BAVM 23 </v>
      </c>
      <c r="B182" s="3" t="str">
        <f t="shared" si="13"/>
        <v>I</v>
      </c>
      <c r="C182" s="17">
        <f t="shared" si="14"/>
        <v>39205.353999999999</v>
      </c>
      <c r="D182" s="2" t="str">
        <f t="shared" si="15"/>
        <v>vis</v>
      </c>
      <c r="E182" s="25">
        <f>VLOOKUP(C182,Active!C$21:E$965,3,FALSE)</f>
        <v>-9026.02646922036</v>
      </c>
      <c r="F182" s="3" t="s">
        <v>1422</v>
      </c>
      <c r="G182" s="2" t="str">
        <f t="shared" si="16"/>
        <v>39205.354</v>
      </c>
      <c r="H182" s="17">
        <f t="shared" si="17"/>
        <v>-9026</v>
      </c>
      <c r="I182" s="26" t="s">
        <v>2072</v>
      </c>
      <c r="J182" s="27" t="s">
        <v>2073</v>
      </c>
      <c r="K182" s="26">
        <v>-9026</v>
      </c>
      <c r="L182" s="26" t="s">
        <v>1905</v>
      </c>
      <c r="M182" s="27" t="s">
        <v>1594</v>
      </c>
      <c r="N182" s="27"/>
      <c r="O182" s="28" t="s">
        <v>2074</v>
      </c>
      <c r="P182" s="29" t="s">
        <v>2075</v>
      </c>
    </row>
    <row r="183" spans="1:16" ht="12.75" customHeight="1" thickBot="1" x14ac:dyDescent="0.25">
      <c r="A183" s="17" t="str">
        <f t="shared" si="12"/>
        <v> BRNO 9 </v>
      </c>
      <c r="B183" s="3" t="str">
        <f t="shared" si="13"/>
        <v>I</v>
      </c>
      <c r="C183" s="17">
        <f t="shared" si="14"/>
        <v>39260.468000000001</v>
      </c>
      <c r="D183" s="2" t="str">
        <f t="shared" si="15"/>
        <v>vis</v>
      </c>
      <c r="E183" s="25">
        <f>VLOOKUP(C183,Active!C$21:E$965,3,FALSE)</f>
        <v>-8925.9781459927872</v>
      </c>
      <c r="F183" s="3" t="s">
        <v>1422</v>
      </c>
      <c r="G183" s="2" t="str">
        <f t="shared" si="16"/>
        <v>39260.468</v>
      </c>
      <c r="H183" s="17">
        <f t="shared" si="17"/>
        <v>-8926</v>
      </c>
      <c r="I183" s="26" t="s">
        <v>2076</v>
      </c>
      <c r="J183" s="27" t="s">
        <v>2077</v>
      </c>
      <c r="K183" s="26">
        <v>-8926</v>
      </c>
      <c r="L183" s="26" t="s">
        <v>2078</v>
      </c>
      <c r="M183" s="27" t="s">
        <v>1594</v>
      </c>
      <c r="N183" s="27"/>
      <c r="O183" s="28" t="s">
        <v>2079</v>
      </c>
      <c r="P183" s="28" t="s">
        <v>2071</v>
      </c>
    </row>
    <row r="184" spans="1:16" ht="12.75" customHeight="1" thickBot="1" x14ac:dyDescent="0.25">
      <c r="A184" s="17" t="str">
        <f t="shared" si="12"/>
        <v> BRNO 9 </v>
      </c>
      <c r="B184" s="3" t="str">
        <f t="shared" si="13"/>
        <v>I</v>
      </c>
      <c r="C184" s="17">
        <f t="shared" si="14"/>
        <v>39389.364000000001</v>
      </c>
      <c r="D184" s="2" t="str">
        <f t="shared" si="15"/>
        <v>vis</v>
      </c>
      <c r="E184" s="25">
        <f>VLOOKUP(C184,Active!C$21:E$965,3,FALSE)</f>
        <v>-8691.9935201129574</v>
      </c>
      <c r="F184" s="3" t="s">
        <v>1422</v>
      </c>
      <c r="G184" s="2" t="str">
        <f t="shared" si="16"/>
        <v>39389.364</v>
      </c>
      <c r="H184" s="17">
        <f t="shared" si="17"/>
        <v>-8692</v>
      </c>
      <c r="I184" s="26" t="s">
        <v>2080</v>
      </c>
      <c r="J184" s="27" t="s">
        <v>2081</v>
      </c>
      <c r="K184" s="26">
        <v>-8692</v>
      </c>
      <c r="L184" s="26" t="s">
        <v>2082</v>
      </c>
      <c r="M184" s="27" t="s">
        <v>1594</v>
      </c>
      <c r="N184" s="27"/>
      <c r="O184" s="28" t="s">
        <v>2079</v>
      </c>
      <c r="P184" s="28" t="s">
        <v>2071</v>
      </c>
    </row>
    <row r="185" spans="1:16" ht="12.75" customHeight="1" thickBot="1" x14ac:dyDescent="0.25">
      <c r="A185" s="17" t="str">
        <f t="shared" si="12"/>
        <v> BRNO 9 </v>
      </c>
      <c r="B185" s="3" t="str">
        <f t="shared" si="13"/>
        <v>I</v>
      </c>
      <c r="C185" s="17">
        <f t="shared" si="14"/>
        <v>39410.292000000001</v>
      </c>
      <c r="D185" s="2" t="str">
        <f t="shared" si="15"/>
        <v>vis</v>
      </c>
      <c r="E185" s="25">
        <f>VLOOKUP(C185,Active!C$21:E$965,3,FALSE)</f>
        <v>-8654.0029676488539</v>
      </c>
      <c r="F185" s="3" t="s">
        <v>1422</v>
      </c>
      <c r="G185" s="2" t="str">
        <f t="shared" si="16"/>
        <v>39410.292</v>
      </c>
      <c r="H185" s="17">
        <f t="shared" si="17"/>
        <v>-8654</v>
      </c>
      <c r="I185" s="26" t="s">
        <v>2083</v>
      </c>
      <c r="J185" s="27" t="s">
        <v>2084</v>
      </c>
      <c r="K185" s="26">
        <v>-8654</v>
      </c>
      <c r="L185" s="26" t="s">
        <v>1996</v>
      </c>
      <c r="M185" s="27" t="s">
        <v>1594</v>
      </c>
      <c r="N185" s="27"/>
      <c r="O185" s="28" t="s">
        <v>2085</v>
      </c>
      <c r="P185" s="28" t="s">
        <v>2071</v>
      </c>
    </row>
    <row r="186" spans="1:16" ht="12.75" customHeight="1" thickBot="1" x14ac:dyDescent="0.25">
      <c r="A186" s="17" t="str">
        <f t="shared" si="12"/>
        <v> BRNO 9 </v>
      </c>
      <c r="B186" s="3" t="str">
        <f t="shared" si="13"/>
        <v>I</v>
      </c>
      <c r="C186" s="17">
        <f t="shared" si="14"/>
        <v>39410.292000000001</v>
      </c>
      <c r="D186" s="2" t="str">
        <f t="shared" si="15"/>
        <v>vis</v>
      </c>
      <c r="E186" s="25">
        <f>VLOOKUP(C186,Active!C$21:E$965,3,FALSE)</f>
        <v>-8654.0029676488539</v>
      </c>
      <c r="F186" s="3" t="s">
        <v>1422</v>
      </c>
      <c r="G186" s="2" t="str">
        <f t="shared" si="16"/>
        <v>39410.292</v>
      </c>
      <c r="H186" s="17">
        <f t="shared" si="17"/>
        <v>-8654</v>
      </c>
      <c r="I186" s="26" t="s">
        <v>2083</v>
      </c>
      <c r="J186" s="27" t="s">
        <v>2084</v>
      </c>
      <c r="K186" s="26">
        <v>-8654</v>
      </c>
      <c r="L186" s="26" t="s">
        <v>1996</v>
      </c>
      <c r="M186" s="27" t="s">
        <v>1594</v>
      </c>
      <c r="N186" s="27"/>
      <c r="O186" s="28" t="s">
        <v>2086</v>
      </c>
      <c r="P186" s="28" t="s">
        <v>2071</v>
      </c>
    </row>
    <row r="187" spans="1:16" ht="12.75" customHeight="1" thickBot="1" x14ac:dyDescent="0.25">
      <c r="A187" s="17" t="str">
        <f t="shared" si="12"/>
        <v>IBVS 299 </v>
      </c>
      <c r="B187" s="3" t="str">
        <f t="shared" si="13"/>
        <v>I</v>
      </c>
      <c r="C187" s="17">
        <f t="shared" si="14"/>
        <v>39666.442999999999</v>
      </c>
      <c r="D187" s="2" t="str">
        <f t="shared" si="15"/>
        <v>vis</v>
      </c>
      <c r="E187" s="25">
        <f>VLOOKUP(C187,Active!C$21:E$965,3,FALSE)</f>
        <v>-8189.0126195872872</v>
      </c>
      <c r="F187" s="3" t="s">
        <v>1422</v>
      </c>
      <c r="G187" s="2" t="str">
        <f t="shared" si="16"/>
        <v>39666.443</v>
      </c>
      <c r="H187" s="17">
        <f t="shared" si="17"/>
        <v>-8189</v>
      </c>
      <c r="I187" s="26" t="s">
        <v>2087</v>
      </c>
      <c r="J187" s="27" t="s">
        <v>2088</v>
      </c>
      <c r="K187" s="26">
        <v>-8189</v>
      </c>
      <c r="L187" s="26" t="s">
        <v>1888</v>
      </c>
      <c r="M187" s="27" t="s">
        <v>1590</v>
      </c>
      <c r="N187" s="27"/>
      <c r="O187" s="28" t="s">
        <v>1801</v>
      </c>
      <c r="P187" s="29" t="s">
        <v>2089</v>
      </c>
    </row>
    <row r="188" spans="1:16" ht="12.75" customHeight="1" thickBot="1" x14ac:dyDescent="0.25">
      <c r="A188" s="17" t="str">
        <f t="shared" si="12"/>
        <v>IBVS 299 </v>
      </c>
      <c r="B188" s="3" t="str">
        <f t="shared" si="13"/>
        <v>I</v>
      </c>
      <c r="C188" s="17">
        <f t="shared" si="14"/>
        <v>39667.550000000003</v>
      </c>
      <c r="D188" s="2" t="str">
        <f t="shared" si="15"/>
        <v>vis</v>
      </c>
      <c r="E188" s="25">
        <f>VLOOKUP(C188,Active!C$21:E$965,3,FALSE)</f>
        <v>-8187.0030849170889</v>
      </c>
      <c r="F188" s="3" t="s">
        <v>1422</v>
      </c>
      <c r="G188" s="2" t="str">
        <f t="shared" si="16"/>
        <v>39667.550</v>
      </c>
      <c r="H188" s="17">
        <f t="shared" si="17"/>
        <v>-8187</v>
      </c>
      <c r="I188" s="26" t="s">
        <v>2090</v>
      </c>
      <c r="J188" s="27" t="s">
        <v>2091</v>
      </c>
      <c r="K188" s="26">
        <v>-8187</v>
      </c>
      <c r="L188" s="26" t="s">
        <v>1996</v>
      </c>
      <c r="M188" s="27" t="s">
        <v>1590</v>
      </c>
      <c r="N188" s="27"/>
      <c r="O188" s="28" t="s">
        <v>1801</v>
      </c>
      <c r="P188" s="29" t="s">
        <v>2089</v>
      </c>
    </row>
    <row r="189" spans="1:16" ht="13.5" thickBot="1" x14ac:dyDescent="0.25">
      <c r="A189" s="17" t="str">
        <f t="shared" si="12"/>
        <v> ORI 109 </v>
      </c>
      <c r="B189" s="3" t="str">
        <f t="shared" si="13"/>
        <v>I</v>
      </c>
      <c r="C189" s="17">
        <f t="shared" si="14"/>
        <v>40088.423999999999</v>
      </c>
      <c r="D189" s="2" t="str">
        <f t="shared" si="15"/>
        <v>vis</v>
      </c>
      <c r="E189" s="25">
        <f>VLOOKUP(C189,Active!C$21:E$965,3,FALSE)</f>
        <v>-7422.9914365141403</v>
      </c>
      <c r="F189" s="3" t="s">
        <v>1422</v>
      </c>
      <c r="G189" s="2" t="str">
        <f t="shared" si="16"/>
        <v>40088.424</v>
      </c>
      <c r="H189" s="17">
        <f t="shared" si="17"/>
        <v>-7423</v>
      </c>
      <c r="I189" s="26" t="s">
        <v>2092</v>
      </c>
      <c r="J189" s="27" t="s">
        <v>2093</v>
      </c>
      <c r="K189" s="26">
        <v>-7423</v>
      </c>
      <c r="L189" s="26" t="s">
        <v>2007</v>
      </c>
      <c r="M189" s="27" t="s">
        <v>1594</v>
      </c>
      <c r="N189" s="27"/>
      <c r="O189" s="28" t="s">
        <v>2094</v>
      </c>
      <c r="P189" s="28" t="s">
        <v>2095</v>
      </c>
    </row>
    <row r="190" spans="1:16" ht="13.5" thickBot="1" x14ac:dyDescent="0.25">
      <c r="A190" s="17" t="str">
        <f t="shared" si="12"/>
        <v> ORI 109 </v>
      </c>
      <c r="B190" s="3" t="str">
        <f t="shared" si="13"/>
        <v>I</v>
      </c>
      <c r="C190" s="17">
        <f t="shared" si="14"/>
        <v>40125.328999999998</v>
      </c>
      <c r="D190" s="2" t="str">
        <f t="shared" si="15"/>
        <v>vis</v>
      </c>
      <c r="E190" s="25">
        <f>VLOOKUP(C190,Active!C$21:E$965,3,FALSE)</f>
        <v>-7355.9978710187424</v>
      </c>
      <c r="F190" s="3" t="s">
        <v>1422</v>
      </c>
      <c r="G190" s="2" t="str">
        <f t="shared" si="16"/>
        <v>40125.329</v>
      </c>
      <c r="H190" s="17">
        <f t="shared" si="17"/>
        <v>-7356</v>
      </c>
      <c r="I190" s="26" t="s">
        <v>2096</v>
      </c>
      <c r="J190" s="27" t="s">
        <v>2097</v>
      </c>
      <c r="K190" s="26">
        <v>-7356</v>
      </c>
      <c r="L190" s="26" t="s">
        <v>2098</v>
      </c>
      <c r="M190" s="27" t="s">
        <v>1594</v>
      </c>
      <c r="N190" s="27"/>
      <c r="O190" s="28" t="s">
        <v>2094</v>
      </c>
      <c r="P190" s="28" t="s">
        <v>2095</v>
      </c>
    </row>
    <row r="191" spans="1:16" ht="13.5" thickBot="1" x14ac:dyDescent="0.25">
      <c r="A191" s="17" t="str">
        <f t="shared" si="12"/>
        <v> ORI 110 </v>
      </c>
      <c r="B191" s="3" t="str">
        <f t="shared" si="13"/>
        <v>I</v>
      </c>
      <c r="C191" s="17">
        <f t="shared" si="14"/>
        <v>40142.404000000002</v>
      </c>
      <c r="D191" s="2" t="str">
        <f t="shared" si="15"/>
        <v>vis</v>
      </c>
      <c r="E191" s="25">
        <f>VLOOKUP(C191,Active!C$21:E$965,3,FALSE)</f>
        <v>-7325.0016609974919</v>
      </c>
      <c r="F191" s="3" t="s">
        <v>1422</v>
      </c>
      <c r="G191" s="2" t="str">
        <f t="shared" si="16"/>
        <v>40142.404</v>
      </c>
      <c r="H191" s="17">
        <f t="shared" si="17"/>
        <v>-7325</v>
      </c>
      <c r="I191" s="26" t="s">
        <v>2099</v>
      </c>
      <c r="J191" s="27" t="s">
        <v>2100</v>
      </c>
      <c r="K191" s="26">
        <v>-7325</v>
      </c>
      <c r="L191" s="26" t="s">
        <v>1969</v>
      </c>
      <c r="M191" s="27" t="s">
        <v>1594</v>
      </c>
      <c r="N191" s="27"/>
      <c r="O191" s="28" t="s">
        <v>2094</v>
      </c>
      <c r="P191" s="28" t="s">
        <v>2101</v>
      </c>
    </row>
    <row r="192" spans="1:16" ht="13.5" thickBot="1" x14ac:dyDescent="0.25">
      <c r="A192" s="17" t="str">
        <f t="shared" si="12"/>
        <v> ORI 110 </v>
      </c>
      <c r="B192" s="3" t="str">
        <f t="shared" si="13"/>
        <v>I</v>
      </c>
      <c r="C192" s="17">
        <f t="shared" si="14"/>
        <v>40147.357000000004</v>
      </c>
      <c r="D192" s="2" t="str">
        <f t="shared" si="15"/>
        <v>vis</v>
      </c>
      <c r="E192" s="25">
        <f>VLOOKUP(C192,Active!C$21:E$965,3,FALSE)</f>
        <v>-7316.0104909690726</v>
      </c>
      <c r="F192" s="3" t="s">
        <v>1422</v>
      </c>
      <c r="G192" s="2" t="str">
        <f t="shared" si="16"/>
        <v>40147.357</v>
      </c>
      <c r="H192" s="17">
        <f t="shared" si="17"/>
        <v>-7316</v>
      </c>
      <c r="I192" s="26" t="s">
        <v>2102</v>
      </c>
      <c r="J192" s="27" t="s">
        <v>2103</v>
      </c>
      <c r="K192" s="26">
        <v>-7316</v>
      </c>
      <c r="L192" s="26" t="s">
        <v>1938</v>
      </c>
      <c r="M192" s="27" t="s">
        <v>1594</v>
      </c>
      <c r="N192" s="27"/>
      <c r="O192" s="28" t="s">
        <v>2094</v>
      </c>
      <c r="P192" s="28" t="s">
        <v>2101</v>
      </c>
    </row>
    <row r="193" spans="1:16" ht="13.5" thickBot="1" x14ac:dyDescent="0.25">
      <c r="A193" s="17" t="str">
        <f t="shared" si="12"/>
        <v> ORI 110 </v>
      </c>
      <c r="B193" s="3" t="str">
        <f t="shared" si="13"/>
        <v>I</v>
      </c>
      <c r="C193" s="17">
        <f t="shared" si="14"/>
        <v>40157.290999999997</v>
      </c>
      <c r="D193" s="2" t="str">
        <f t="shared" si="15"/>
        <v>vis</v>
      </c>
      <c r="E193" s="25">
        <f>VLOOKUP(C193,Active!C$21:E$965,3,FALSE)</f>
        <v>-7297.977322573709</v>
      </c>
      <c r="F193" s="3" t="s">
        <v>1422</v>
      </c>
      <c r="G193" s="2" t="str">
        <f t="shared" si="16"/>
        <v>40157.291</v>
      </c>
      <c r="H193" s="17">
        <f t="shared" si="17"/>
        <v>-7298</v>
      </c>
      <c r="I193" s="26" t="s">
        <v>2104</v>
      </c>
      <c r="J193" s="27" t="s">
        <v>2105</v>
      </c>
      <c r="K193" s="26">
        <v>-7298</v>
      </c>
      <c r="L193" s="26" t="s">
        <v>2078</v>
      </c>
      <c r="M193" s="27" t="s">
        <v>1594</v>
      </c>
      <c r="N193" s="27"/>
      <c r="O193" s="28" t="s">
        <v>2094</v>
      </c>
      <c r="P193" s="28" t="s">
        <v>2101</v>
      </c>
    </row>
    <row r="194" spans="1:16" ht="13.5" thickBot="1" x14ac:dyDescent="0.25">
      <c r="A194" s="17" t="str">
        <f t="shared" si="12"/>
        <v> ORI 113 </v>
      </c>
      <c r="B194" s="3" t="str">
        <f t="shared" si="13"/>
        <v>I</v>
      </c>
      <c r="C194" s="17">
        <f t="shared" si="14"/>
        <v>40321.432999999997</v>
      </c>
      <c r="D194" s="2" t="str">
        <f t="shared" si="15"/>
        <v>vis</v>
      </c>
      <c r="E194" s="25">
        <f>VLOOKUP(C194,Active!C$21:E$965,3,FALSE)</f>
        <v>-7000.0107102570591</v>
      </c>
      <c r="F194" s="3" t="s">
        <v>1422</v>
      </c>
      <c r="G194" s="2" t="str">
        <f t="shared" si="16"/>
        <v>40321.433</v>
      </c>
      <c r="H194" s="17">
        <f t="shared" si="17"/>
        <v>-7000</v>
      </c>
      <c r="I194" s="26" t="s">
        <v>2106</v>
      </c>
      <c r="J194" s="27" t="s">
        <v>2107</v>
      </c>
      <c r="K194" s="26">
        <v>-7000</v>
      </c>
      <c r="L194" s="26" t="s">
        <v>1938</v>
      </c>
      <c r="M194" s="27" t="s">
        <v>1594</v>
      </c>
      <c r="N194" s="27"/>
      <c r="O194" s="28" t="s">
        <v>2094</v>
      </c>
      <c r="P194" s="28" t="s">
        <v>2108</v>
      </c>
    </row>
    <row r="195" spans="1:16" ht="13.5" thickBot="1" x14ac:dyDescent="0.25">
      <c r="A195" s="17" t="str">
        <f t="shared" si="12"/>
        <v> ORI 113 </v>
      </c>
      <c r="B195" s="3" t="str">
        <f t="shared" si="13"/>
        <v>I</v>
      </c>
      <c r="C195" s="17">
        <f t="shared" si="14"/>
        <v>40344.571000000004</v>
      </c>
      <c r="D195" s="2" t="str">
        <f t="shared" si="15"/>
        <v>vis</v>
      </c>
      <c r="E195" s="25">
        <f>VLOOKUP(C195,Active!C$21:E$965,3,FALSE)</f>
        <v>-6958.0083496437819</v>
      </c>
      <c r="F195" s="3" t="s">
        <v>1422</v>
      </c>
      <c r="G195" s="2" t="str">
        <f t="shared" si="16"/>
        <v>40344.571</v>
      </c>
      <c r="H195" s="17">
        <f t="shared" si="17"/>
        <v>-6958</v>
      </c>
      <c r="I195" s="26" t="s">
        <v>2109</v>
      </c>
      <c r="J195" s="27" t="s">
        <v>2110</v>
      </c>
      <c r="K195" s="26">
        <v>-6958</v>
      </c>
      <c r="L195" s="26" t="s">
        <v>1912</v>
      </c>
      <c r="M195" s="27" t="s">
        <v>1594</v>
      </c>
      <c r="N195" s="27"/>
      <c r="O195" s="28" t="s">
        <v>2094</v>
      </c>
      <c r="P195" s="28" t="s">
        <v>2108</v>
      </c>
    </row>
    <row r="196" spans="1:16" ht="13.5" thickBot="1" x14ac:dyDescent="0.25">
      <c r="A196" s="17" t="str">
        <f t="shared" si="12"/>
        <v> ORI 113 </v>
      </c>
      <c r="B196" s="3" t="str">
        <f t="shared" si="13"/>
        <v>I</v>
      </c>
      <c r="C196" s="17">
        <f t="shared" si="14"/>
        <v>40353.389000000003</v>
      </c>
      <c r="D196" s="2" t="str">
        <f t="shared" si="15"/>
        <v>vis</v>
      </c>
      <c r="E196" s="25">
        <f>VLOOKUP(C196,Active!C$21:E$965,3,FALSE)</f>
        <v>-6942.0010535988449</v>
      </c>
      <c r="F196" s="3" t="s">
        <v>1422</v>
      </c>
      <c r="G196" s="2" t="str">
        <f t="shared" si="16"/>
        <v>40353.389</v>
      </c>
      <c r="H196" s="17">
        <f t="shared" si="17"/>
        <v>-6942</v>
      </c>
      <c r="I196" s="26" t="s">
        <v>2111</v>
      </c>
      <c r="J196" s="27" t="s">
        <v>2112</v>
      </c>
      <c r="K196" s="26">
        <v>-6942</v>
      </c>
      <c r="L196" s="26" t="s">
        <v>1969</v>
      </c>
      <c r="M196" s="27" t="s">
        <v>1594</v>
      </c>
      <c r="N196" s="27"/>
      <c r="O196" s="28" t="s">
        <v>2094</v>
      </c>
      <c r="P196" s="28" t="s">
        <v>2108</v>
      </c>
    </row>
    <row r="197" spans="1:16" ht="13.5" thickBot="1" x14ac:dyDescent="0.25">
      <c r="A197" s="17" t="str">
        <f t="shared" si="12"/>
        <v> ORI 113 </v>
      </c>
      <c r="B197" s="3" t="str">
        <f t="shared" si="13"/>
        <v>I</v>
      </c>
      <c r="C197" s="17">
        <f t="shared" si="14"/>
        <v>40354.49</v>
      </c>
      <c r="D197" s="2" t="str">
        <f t="shared" si="15"/>
        <v>vis</v>
      </c>
      <c r="E197" s="25">
        <f>VLOOKUP(C197,Active!C$21:E$965,3,FALSE)</f>
        <v>-6940.0024107154932</v>
      </c>
      <c r="F197" s="3" t="s">
        <v>1422</v>
      </c>
      <c r="G197" s="2" t="str">
        <f t="shared" si="16"/>
        <v>40354.490</v>
      </c>
      <c r="H197" s="17">
        <f t="shared" si="17"/>
        <v>-6940</v>
      </c>
      <c r="I197" s="26" t="s">
        <v>2113</v>
      </c>
      <c r="J197" s="27" t="s">
        <v>2114</v>
      </c>
      <c r="K197" s="26">
        <v>-6940</v>
      </c>
      <c r="L197" s="26" t="s">
        <v>1969</v>
      </c>
      <c r="M197" s="27" t="s">
        <v>1594</v>
      </c>
      <c r="N197" s="27"/>
      <c r="O197" s="28" t="s">
        <v>2094</v>
      </c>
      <c r="P197" s="28" t="s">
        <v>2108</v>
      </c>
    </row>
    <row r="198" spans="1:16" ht="13.5" thickBot="1" x14ac:dyDescent="0.25">
      <c r="A198" s="17" t="str">
        <f t="shared" si="12"/>
        <v> ORI 119 </v>
      </c>
      <c r="B198" s="3" t="str">
        <f t="shared" si="13"/>
        <v>I</v>
      </c>
      <c r="C198" s="17">
        <f t="shared" si="14"/>
        <v>40711.451999999997</v>
      </c>
      <c r="D198" s="2" t="str">
        <f t="shared" si="15"/>
        <v>vis</v>
      </c>
      <c r="E198" s="25">
        <f>VLOOKUP(C198,Active!C$21:E$965,3,FALSE)</f>
        <v>-6292.0100756289457</v>
      </c>
      <c r="F198" s="3" t="s">
        <v>1422</v>
      </c>
      <c r="G198" s="2" t="str">
        <f t="shared" si="16"/>
        <v>40711.452</v>
      </c>
      <c r="H198" s="17">
        <f t="shared" si="17"/>
        <v>-6292</v>
      </c>
      <c r="I198" s="26" t="s">
        <v>2124</v>
      </c>
      <c r="J198" s="27" t="s">
        <v>2125</v>
      </c>
      <c r="K198" s="26">
        <v>-6292</v>
      </c>
      <c r="L198" s="26" t="s">
        <v>1938</v>
      </c>
      <c r="M198" s="27" t="s">
        <v>1594</v>
      </c>
      <c r="N198" s="27"/>
      <c r="O198" s="28" t="s">
        <v>2094</v>
      </c>
      <c r="P198" s="28" t="s">
        <v>2126</v>
      </c>
    </row>
    <row r="199" spans="1:16" ht="13.5" thickBot="1" x14ac:dyDescent="0.25">
      <c r="A199" s="17" t="str">
        <f t="shared" si="12"/>
        <v> ORI 119 </v>
      </c>
      <c r="B199" s="3" t="str">
        <f t="shared" si="13"/>
        <v>I</v>
      </c>
      <c r="C199" s="17">
        <f t="shared" si="14"/>
        <v>40733.487000000001</v>
      </c>
      <c r="D199" s="2" t="str">
        <f t="shared" si="15"/>
        <v>vis</v>
      </c>
      <c r="E199" s="25">
        <f>VLOOKUP(C199,Active!C$21:E$965,3,FALSE)</f>
        <v>-6252.0099884946449</v>
      </c>
      <c r="F199" s="3" t="s">
        <v>1422</v>
      </c>
      <c r="G199" s="2" t="str">
        <f t="shared" si="16"/>
        <v>40733.487</v>
      </c>
      <c r="H199" s="17">
        <f t="shared" si="17"/>
        <v>-6252</v>
      </c>
      <c r="I199" s="26" t="s">
        <v>2127</v>
      </c>
      <c r="J199" s="27" t="s">
        <v>2128</v>
      </c>
      <c r="K199" s="26">
        <v>-6252</v>
      </c>
      <c r="L199" s="26" t="s">
        <v>1938</v>
      </c>
      <c r="M199" s="27" t="s">
        <v>1594</v>
      </c>
      <c r="N199" s="27"/>
      <c r="O199" s="28" t="s">
        <v>2094</v>
      </c>
      <c r="P199" s="28" t="s">
        <v>2126</v>
      </c>
    </row>
    <row r="200" spans="1:16" ht="13.5" thickBot="1" x14ac:dyDescent="0.25">
      <c r="A200" s="17" t="str">
        <f t="shared" si="12"/>
        <v> ORI 120 </v>
      </c>
      <c r="B200" s="3" t="str">
        <f t="shared" si="13"/>
        <v>I</v>
      </c>
      <c r="C200" s="17">
        <f t="shared" si="14"/>
        <v>40759.385999999999</v>
      </c>
      <c r="D200" s="2" t="str">
        <f t="shared" si="15"/>
        <v>vis</v>
      </c>
      <c r="E200" s="25">
        <f>VLOOKUP(C200,Active!C$21:E$965,3,FALSE)</f>
        <v>-6204.995590641638</v>
      </c>
      <c r="F200" s="3" t="s">
        <v>1422</v>
      </c>
      <c r="G200" s="2" t="str">
        <f t="shared" si="16"/>
        <v>40759.386</v>
      </c>
      <c r="H200" s="17">
        <f t="shared" si="17"/>
        <v>-6205</v>
      </c>
      <c r="I200" s="26" t="s">
        <v>2129</v>
      </c>
      <c r="J200" s="27" t="s">
        <v>2130</v>
      </c>
      <c r="K200" s="26">
        <v>-6205</v>
      </c>
      <c r="L200" s="26" t="s">
        <v>2047</v>
      </c>
      <c r="M200" s="27" t="s">
        <v>1594</v>
      </c>
      <c r="N200" s="27"/>
      <c r="O200" s="28" t="s">
        <v>2094</v>
      </c>
      <c r="P200" s="28" t="s">
        <v>2131</v>
      </c>
    </row>
    <row r="201" spans="1:16" ht="13.5" thickBot="1" x14ac:dyDescent="0.25">
      <c r="A201" s="17" t="str">
        <f t="shared" si="12"/>
        <v> ORI 120 </v>
      </c>
      <c r="B201" s="3" t="str">
        <f t="shared" si="13"/>
        <v>I</v>
      </c>
      <c r="C201" s="17">
        <f t="shared" si="14"/>
        <v>40803.462</v>
      </c>
      <c r="D201" s="2" t="str">
        <f t="shared" si="15"/>
        <v>vis</v>
      </c>
      <c r="E201" s="25">
        <f>VLOOKUP(C201,Active!C$21:E$965,3,FALSE)</f>
        <v>-6124.984524586217</v>
      </c>
      <c r="F201" s="3" t="s">
        <v>1422</v>
      </c>
      <c r="G201" s="2" t="str">
        <f t="shared" si="16"/>
        <v>40803.462</v>
      </c>
      <c r="H201" s="17">
        <f t="shared" si="17"/>
        <v>-6125</v>
      </c>
      <c r="I201" s="26" t="s">
        <v>2140</v>
      </c>
      <c r="J201" s="27" t="s">
        <v>2141</v>
      </c>
      <c r="K201" s="26">
        <v>-6125</v>
      </c>
      <c r="L201" s="26" t="s">
        <v>2022</v>
      </c>
      <c r="M201" s="27" t="s">
        <v>1594</v>
      </c>
      <c r="N201" s="27"/>
      <c r="O201" s="28" t="s">
        <v>2094</v>
      </c>
      <c r="P201" s="28" t="s">
        <v>2131</v>
      </c>
    </row>
    <row r="202" spans="1:16" ht="13.5" thickBot="1" x14ac:dyDescent="0.25">
      <c r="A202" s="17" t="str">
        <f t="shared" si="12"/>
        <v> ORI 126 </v>
      </c>
      <c r="B202" s="3" t="str">
        <f t="shared" si="13"/>
        <v>I</v>
      </c>
      <c r="C202" s="17">
        <f t="shared" si="14"/>
        <v>41139.476000000002</v>
      </c>
      <c r="D202" s="2" t="str">
        <f t="shared" si="15"/>
        <v>vis</v>
      </c>
      <c r="E202" s="25">
        <f>VLOOKUP(C202,Active!C$21:E$965,3,FALSE)</f>
        <v>-5515.0190479198682</v>
      </c>
      <c r="F202" s="3" t="s">
        <v>1422</v>
      </c>
      <c r="G202" s="2" t="str">
        <f t="shared" si="16"/>
        <v>41139.476</v>
      </c>
      <c r="H202" s="17">
        <f t="shared" si="17"/>
        <v>-5515</v>
      </c>
      <c r="I202" s="26" t="s">
        <v>2142</v>
      </c>
      <c r="J202" s="27" t="s">
        <v>2143</v>
      </c>
      <c r="K202" s="26">
        <v>-5515</v>
      </c>
      <c r="L202" s="26" t="s">
        <v>1935</v>
      </c>
      <c r="M202" s="27" t="s">
        <v>1594</v>
      </c>
      <c r="N202" s="27"/>
      <c r="O202" s="28" t="s">
        <v>2094</v>
      </c>
      <c r="P202" s="28" t="s">
        <v>2144</v>
      </c>
    </row>
    <row r="203" spans="1:16" ht="13.5" thickBot="1" x14ac:dyDescent="0.25">
      <c r="A203" s="17" t="str">
        <f t="shared" ref="A203:A266" si="18">P203</f>
        <v> ORI 126 </v>
      </c>
      <c r="B203" s="3" t="str">
        <f t="shared" ref="B203:B266" si="19">IF(H203=INT(H203),"I","II")</f>
        <v>I</v>
      </c>
      <c r="C203" s="17">
        <f t="shared" ref="C203:C266" si="20">1*G203</f>
        <v>41165.373</v>
      </c>
      <c r="D203" s="2" t="str">
        <f t="shared" ref="D203:D266" si="21">VLOOKUP(F203,I$1:J$5,2,FALSE)</f>
        <v>vis</v>
      </c>
      <c r="E203" s="25">
        <f>VLOOKUP(C203,Active!C$21:E$965,3,FALSE)</f>
        <v>-5468.0082806624723</v>
      </c>
      <c r="F203" s="3" t="s">
        <v>1422</v>
      </c>
      <c r="G203" s="2" t="str">
        <f t="shared" ref="G203:G266" si="22">MID(I203,3,LEN(I203)-3)</f>
        <v>41165.373</v>
      </c>
      <c r="H203" s="17">
        <f t="shared" ref="H203:H266" si="23">1*K203</f>
        <v>-5468</v>
      </c>
      <c r="I203" s="26" t="s">
        <v>2169</v>
      </c>
      <c r="J203" s="27" t="s">
        <v>2170</v>
      </c>
      <c r="K203" s="26">
        <v>-5468</v>
      </c>
      <c r="L203" s="26" t="s">
        <v>1912</v>
      </c>
      <c r="M203" s="27" t="s">
        <v>1594</v>
      </c>
      <c r="N203" s="27"/>
      <c r="O203" s="28" t="s">
        <v>2094</v>
      </c>
      <c r="P203" s="28" t="s">
        <v>2144</v>
      </c>
    </row>
    <row r="204" spans="1:16" ht="13.5" thickBot="1" x14ac:dyDescent="0.25">
      <c r="A204" s="17" t="str">
        <f t="shared" si="18"/>
        <v> ORI 126 </v>
      </c>
      <c r="B204" s="3" t="str">
        <f t="shared" si="19"/>
        <v>I</v>
      </c>
      <c r="C204" s="17">
        <f t="shared" si="20"/>
        <v>41176.394</v>
      </c>
      <c r="D204" s="2" t="str">
        <f t="shared" si="21"/>
        <v>vis</v>
      </c>
      <c r="E204" s="25">
        <f>VLOOKUP(C204,Active!C$21:E$965,3,FALSE)</f>
        <v>-5448.0018835530063</v>
      </c>
      <c r="F204" s="3" t="s">
        <v>1422</v>
      </c>
      <c r="G204" s="2" t="str">
        <f t="shared" si="22"/>
        <v>41176.394</v>
      </c>
      <c r="H204" s="17">
        <f t="shared" si="23"/>
        <v>-5448</v>
      </c>
      <c r="I204" s="26" t="s">
        <v>2171</v>
      </c>
      <c r="J204" s="27" t="s">
        <v>2172</v>
      </c>
      <c r="K204" s="26">
        <v>-5448</v>
      </c>
      <c r="L204" s="26" t="s">
        <v>1969</v>
      </c>
      <c r="M204" s="27" t="s">
        <v>1594</v>
      </c>
      <c r="N204" s="27"/>
      <c r="O204" s="28" t="s">
        <v>2094</v>
      </c>
      <c r="P204" s="28" t="s">
        <v>2144</v>
      </c>
    </row>
    <row r="205" spans="1:16" ht="13.5" thickBot="1" x14ac:dyDescent="0.25">
      <c r="A205" s="17" t="str">
        <f t="shared" si="18"/>
        <v> ORI 126 </v>
      </c>
      <c r="B205" s="3" t="str">
        <f t="shared" si="19"/>
        <v>I</v>
      </c>
      <c r="C205" s="17">
        <f t="shared" si="20"/>
        <v>41181.357000000004</v>
      </c>
      <c r="D205" s="2" t="str">
        <f t="shared" si="21"/>
        <v>vis</v>
      </c>
      <c r="E205" s="25">
        <f>VLOOKUP(C205,Active!C$21:E$965,3,FALSE)</f>
        <v>-5438.9925605465332</v>
      </c>
      <c r="F205" s="3" t="s">
        <v>1422</v>
      </c>
      <c r="G205" s="2" t="str">
        <f t="shared" si="22"/>
        <v>41181.357</v>
      </c>
      <c r="H205" s="17">
        <f t="shared" si="23"/>
        <v>-5439</v>
      </c>
      <c r="I205" s="26" t="s">
        <v>2173</v>
      </c>
      <c r="J205" s="27" t="s">
        <v>2174</v>
      </c>
      <c r="K205" s="26">
        <v>-5439</v>
      </c>
      <c r="L205" s="26" t="s">
        <v>2082</v>
      </c>
      <c r="M205" s="27" t="s">
        <v>1594</v>
      </c>
      <c r="N205" s="27"/>
      <c r="O205" s="28" t="s">
        <v>2094</v>
      </c>
      <c r="P205" s="28" t="s">
        <v>2144</v>
      </c>
    </row>
    <row r="206" spans="1:16" ht="13.5" thickBot="1" x14ac:dyDescent="0.25">
      <c r="A206" s="17" t="str">
        <f t="shared" si="18"/>
        <v> ORI 126 </v>
      </c>
      <c r="B206" s="3" t="str">
        <f t="shared" si="19"/>
        <v>I</v>
      </c>
      <c r="C206" s="17">
        <f t="shared" si="20"/>
        <v>41192.374000000003</v>
      </c>
      <c r="D206" s="2" t="str">
        <f t="shared" si="21"/>
        <v>vis</v>
      </c>
      <c r="E206" s="25">
        <f>VLOOKUP(C206,Active!C$21:E$965,3,FALSE)</f>
        <v>-5418.9934246282883</v>
      </c>
      <c r="F206" s="3" t="s">
        <v>1422</v>
      </c>
      <c r="G206" s="2" t="str">
        <f t="shared" si="22"/>
        <v>41192.374</v>
      </c>
      <c r="H206" s="17">
        <f t="shared" si="23"/>
        <v>-5419</v>
      </c>
      <c r="I206" s="26" t="s">
        <v>2175</v>
      </c>
      <c r="J206" s="27" t="s">
        <v>2176</v>
      </c>
      <c r="K206" s="26">
        <v>-5419</v>
      </c>
      <c r="L206" s="26" t="s">
        <v>2082</v>
      </c>
      <c r="M206" s="27" t="s">
        <v>1594</v>
      </c>
      <c r="N206" s="27"/>
      <c r="O206" s="28" t="s">
        <v>2177</v>
      </c>
      <c r="P206" s="28" t="s">
        <v>2144</v>
      </c>
    </row>
    <row r="207" spans="1:16" ht="13.5" thickBot="1" x14ac:dyDescent="0.25">
      <c r="A207" s="17" t="str">
        <f t="shared" si="18"/>
        <v> ORI 127 </v>
      </c>
      <c r="B207" s="3" t="str">
        <f t="shared" si="19"/>
        <v>I</v>
      </c>
      <c r="C207" s="17">
        <f t="shared" si="20"/>
        <v>41213.307000000001</v>
      </c>
      <c r="D207" s="2" t="str">
        <f t="shared" si="21"/>
        <v>vis</v>
      </c>
      <c r="E207" s="25">
        <f>VLOOKUP(C207,Active!C$21:E$965,3,FALSE)</f>
        <v>-5380.9937956751646</v>
      </c>
      <c r="F207" s="3" t="s">
        <v>1422</v>
      </c>
      <c r="G207" s="2" t="str">
        <f t="shared" si="22"/>
        <v>41213.307</v>
      </c>
      <c r="H207" s="17">
        <f t="shared" si="23"/>
        <v>-5381</v>
      </c>
      <c r="I207" s="26" t="s">
        <v>2178</v>
      </c>
      <c r="J207" s="27" t="s">
        <v>2179</v>
      </c>
      <c r="K207" s="26">
        <v>-5381</v>
      </c>
      <c r="L207" s="26" t="s">
        <v>2057</v>
      </c>
      <c r="M207" s="27" t="s">
        <v>1594</v>
      </c>
      <c r="N207" s="27"/>
      <c r="O207" s="28" t="s">
        <v>2094</v>
      </c>
      <c r="P207" s="28" t="s">
        <v>2180</v>
      </c>
    </row>
    <row r="208" spans="1:16" ht="13.5" thickBot="1" x14ac:dyDescent="0.25">
      <c r="A208" s="17" t="str">
        <f t="shared" si="18"/>
        <v>IBVS 775 </v>
      </c>
      <c r="B208" s="3" t="str">
        <f t="shared" si="19"/>
        <v>I</v>
      </c>
      <c r="C208" s="17">
        <f t="shared" si="20"/>
        <v>41236.44</v>
      </c>
      <c r="D208" s="2" t="str">
        <f t="shared" si="21"/>
        <v>vis</v>
      </c>
      <c r="E208" s="25">
        <f>VLOOKUP(C208,Active!C$21:E$965,3,FALSE)</f>
        <v>-5339.0005115509211</v>
      </c>
      <c r="F208" s="3" t="s">
        <v>1422</v>
      </c>
      <c r="G208" s="2" t="str">
        <f t="shared" si="22"/>
        <v>41236.440</v>
      </c>
      <c r="H208" s="17">
        <f t="shared" si="23"/>
        <v>-5339</v>
      </c>
      <c r="I208" s="26" t="s">
        <v>2181</v>
      </c>
      <c r="J208" s="27" t="s">
        <v>2182</v>
      </c>
      <c r="K208" s="26">
        <v>-5339</v>
      </c>
      <c r="L208" s="26" t="s">
        <v>2064</v>
      </c>
      <c r="M208" s="27" t="s">
        <v>1920</v>
      </c>
      <c r="N208" s="27" t="s">
        <v>1921</v>
      </c>
      <c r="O208" s="28" t="s">
        <v>1801</v>
      </c>
      <c r="P208" s="29" t="s">
        <v>2183</v>
      </c>
    </row>
    <row r="209" spans="1:16" ht="13.5" thickBot="1" x14ac:dyDescent="0.25">
      <c r="A209" s="17" t="str">
        <f t="shared" si="18"/>
        <v>IBVS 637 </v>
      </c>
      <c r="B209" s="3" t="str">
        <f t="shared" si="19"/>
        <v>I</v>
      </c>
      <c r="C209" s="17">
        <f t="shared" si="20"/>
        <v>41365.347999999998</v>
      </c>
      <c r="D209" s="2" t="str">
        <f t="shared" si="21"/>
        <v>vis</v>
      </c>
      <c r="E209" s="25">
        <f>VLOOKUP(C209,Active!C$21:E$965,3,FALSE)</f>
        <v>-5104.9941020974393</v>
      </c>
      <c r="F209" s="3" t="s">
        <v>1422</v>
      </c>
      <c r="G209" s="2" t="str">
        <f t="shared" si="22"/>
        <v>41365.348</v>
      </c>
      <c r="H209" s="17">
        <f t="shared" si="23"/>
        <v>-5105</v>
      </c>
      <c r="I209" s="26" t="s">
        <v>2184</v>
      </c>
      <c r="J209" s="27" t="s">
        <v>2185</v>
      </c>
      <c r="K209" s="26">
        <v>-5105</v>
      </c>
      <c r="L209" s="26" t="s">
        <v>2057</v>
      </c>
      <c r="M209" s="27" t="s">
        <v>1594</v>
      </c>
      <c r="N209" s="27"/>
      <c r="O209" s="28" t="s">
        <v>2186</v>
      </c>
      <c r="P209" s="29" t="s">
        <v>2187</v>
      </c>
    </row>
    <row r="210" spans="1:16" ht="13.5" thickBot="1" x14ac:dyDescent="0.25">
      <c r="A210" s="17" t="str">
        <f t="shared" si="18"/>
        <v> BBS 3 </v>
      </c>
      <c r="B210" s="3" t="str">
        <f t="shared" si="19"/>
        <v>I</v>
      </c>
      <c r="C210" s="17">
        <f t="shared" si="20"/>
        <v>41490.421000000002</v>
      </c>
      <c r="D210" s="2" t="str">
        <f t="shared" si="21"/>
        <v>vis</v>
      </c>
      <c r="E210" s="25">
        <f>VLOOKUP(C210,Active!C$21:E$965,3,FALSE)</f>
        <v>-4877.9493597263117</v>
      </c>
      <c r="F210" s="3" t="s">
        <v>1422</v>
      </c>
      <c r="G210" s="2" t="str">
        <f t="shared" si="22"/>
        <v>41490.421</v>
      </c>
      <c r="H210" s="17">
        <f t="shared" si="23"/>
        <v>-4878</v>
      </c>
      <c r="I210" s="26" t="s">
        <v>2188</v>
      </c>
      <c r="J210" s="27" t="s">
        <v>2189</v>
      </c>
      <c r="K210" s="26">
        <v>-4878</v>
      </c>
      <c r="L210" s="26" t="s">
        <v>2190</v>
      </c>
      <c r="M210" s="27" t="s">
        <v>1594</v>
      </c>
      <c r="N210" s="27"/>
      <c r="O210" s="28" t="s">
        <v>2094</v>
      </c>
      <c r="P210" s="28" t="s">
        <v>2191</v>
      </c>
    </row>
    <row r="211" spans="1:16" ht="13.5" thickBot="1" x14ac:dyDescent="0.25">
      <c r="A211" s="17" t="str">
        <f t="shared" si="18"/>
        <v> BBS 4 </v>
      </c>
      <c r="B211" s="3" t="str">
        <f t="shared" si="19"/>
        <v>I</v>
      </c>
      <c r="C211" s="17">
        <f t="shared" si="20"/>
        <v>41506.375999999997</v>
      </c>
      <c r="D211" s="2" t="str">
        <f t="shared" si="21"/>
        <v>vis</v>
      </c>
      <c r="E211" s="25">
        <f>VLOOKUP(C211,Active!C$21:E$965,3,FALSE)</f>
        <v>-4848.9862832467361</v>
      </c>
      <c r="F211" s="3" t="s">
        <v>1422</v>
      </c>
      <c r="G211" s="2" t="str">
        <f t="shared" si="22"/>
        <v>41506.376</v>
      </c>
      <c r="H211" s="17">
        <f t="shared" si="23"/>
        <v>-4849</v>
      </c>
      <c r="I211" s="26" t="s">
        <v>2192</v>
      </c>
      <c r="J211" s="27" t="s">
        <v>2193</v>
      </c>
      <c r="K211" s="26">
        <v>-4849</v>
      </c>
      <c r="L211" s="26" t="s">
        <v>2194</v>
      </c>
      <c r="M211" s="27" t="s">
        <v>1594</v>
      </c>
      <c r="N211" s="27"/>
      <c r="O211" s="28" t="s">
        <v>2195</v>
      </c>
      <c r="P211" s="28" t="s">
        <v>2196</v>
      </c>
    </row>
    <row r="212" spans="1:16" ht="13.5" thickBot="1" x14ac:dyDescent="0.25">
      <c r="A212" s="17" t="str">
        <f t="shared" si="18"/>
        <v> BBS 4 </v>
      </c>
      <c r="B212" s="3" t="str">
        <f t="shared" si="19"/>
        <v>I</v>
      </c>
      <c r="C212" s="17">
        <f t="shared" si="20"/>
        <v>41513.531999999999</v>
      </c>
      <c r="D212" s="2" t="str">
        <f t="shared" si="21"/>
        <v>vis</v>
      </c>
      <c r="E212" s="25">
        <f>VLOOKUP(C212,Active!C$21:E$965,3,FALSE)</f>
        <v>-4835.9960121537879</v>
      </c>
      <c r="F212" s="3" t="s">
        <v>1422</v>
      </c>
      <c r="G212" s="2" t="str">
        <f t="shared" si="22"/>
        <v>41513.532</v>
      </c>
      <c r="H212" s="17">
        <f t="shared" si="23"/>
        <v>-4836</v>
      </c>
      <c r="I212" s="26" t="s">
        <v>2209</v>
      </c>
      <c r="J212" s="27" t="s">
        <v>2210</v>
      </c>
      <c r="K212" s="26">
        <v>-4836</v>
      </c>
      <c r="L212" s="26" t="s">
        <v>2047</v>
      </c>
      <c r="M212" s="27" t="s">
        <v>1594</v>
      </c>
      <c r="N212" s="27"/>
      <c r="O212" s="28" t="s">
        <v>2177</v>
      </c>
      <c r="P212" s="28" t="s">
        <v>2196</v>
      </c>
    </row>
    <row r="213" spans="1:16" ht="13.5" thickBot="1" x14ac:dyDescent="0.25">
      <c r="A213" s="17" t="str">
        <f t="shared" si="18"/>
        <v> BBS 6 </v>
      </c>
      <c r="B213" s="3" t="str">
        <f t="shared" si="19"/>
        <v>I</v>
      </c>
      <c r="C213" s="17">
        <f t="shared" si="20"/>
        <v>41592.307999999997</v>
      </c>
      <c r="D213" s="2" t="str">
        <f t="shared" si="21"/>
        <v>vis</v>
      </c>
      <c r="E213" s="25">
        <f>VLOOKUP(C213,Active!C$21:E$965,3,FALSE)</f>
        <v>-4692.994112263108</v>
      </c>
      <c r="F213" s="3" t="s">
        <v>1422</v>
      </c>
      <c r="G213" s="2" t="str">
        <f t="shared" si="22"/>
        <v>41592.308</v>
      </c>
      <c r="H213" s="17">
        <f t="shared" si="23"/>
        <v>-4693</v>
      </c>
      <c r="I213" s="26" t="s">
        <v>2221</v>
      </c>
      <c r="J213" s="27" t="s">
        <v>2222</v>
      </c>
      <c r="K213" s="26">
        <v>-4693</v>
      </c>
      <c r="L213" s="26" t="s">
        <v>2057</v>
      </c>
      <c r="M213" s="27" t="s">
        <v>1594</v>
      </c>
      <c r="N213" s="27"/>
      <c r="O213" s="28" t="s">
        <v>2195</v>
      </c>
      <c r="P213" s="28" t="s">
        <v>2223</v>
      </c>
    </row>
    <row r="214" spans="1:16" ht="13.5" thickBot="1" x14ac:dyDescent="0.25">
      <c r="A214" s="17" t="str">
        <f t="shared" si="18"/>
        <v> BBS 6 </v>
      </c>
      <c r="B214" s="3" t="str">
        <f t="shared" si="19"/>
        <v>I</v>
      </c>
      <c r="C214" s="17">
        <f t="shared" si="20"/>
        <v>41598.360999999997</v>
      </c>
      <c r="D214" s="2" t="str">
        <f t="shared" si="21"/>
        <v>vis</v>
      </c>
      <c r="E214" s="25">
        <f>VLOOKUP(C214,Active!C$21:E$965,3,FALSE)</f>
        <v>-4682.0061146491362</v>
      </c>
      <c r="F214" s="3" t="s">
        <v>1422</v>
      </c>
      <c r="G214" s="2" t="str">
        <f t="shared" si="22"/>
        <v>41598.361</v>
      </c>
      <c r="H214" s="17">
        <f t="shared" si="23"/>
        <v>-4682</v>
      </c>
      <c r="I214" s="26" t="s">
        <v>2224</v>
      </c>
      <c r="J214" s="27" t="s">
        <v>2225</v>
      </c>
      <c r="K214" s="26">
        <v>-4682</v>
      </c>
      <c r="L214" s="26" t="s">
        <v>1589</v>
      </c>
      <c r="M214" s="27" t="s">
        <v>1594</v>
      </c>
      <c r="N214" s="27"/>
      <c r="O214" s="28" t="s">
        <v>2220</v>
      </c>
      <c r="P214" s="28" t="s">
        <v>2223</v>
      </c>
    </row>
    <row r="215" spans="1:16" ht="13.5" thickBot="1" x14ac:dyDescent="0.25">
      <c r="A215" s="17" t="str">
        <f t="shared" si="18"/>
        <v> BBS 6 </v>
      </c>
      <c r="B215" s="3" t="str">
        <f t="shared" si="19"/>
        <v>I</v>
      </c>
      <c r="C215" s="17">
        <f t="shared" si="20"/>
        <v>41604.417000000001</v>
      </c>
      <c r="D215" s="2" t="str">
        <f t="shared" si="21"/>
        <v>vis</v>
      </c>
      <c r="E215" s="25">
        <f>VLOOKUP(C215,Active!C$21:E$965,3,FALSE)</f>
        <v>-4671.0126711417406</v>
      </c>
      <c r="F215" s="3" t="s">
        <v>1422</v>
      </c>
      <c r="G215" s="2" t="str">
        <f t="shared" si="22"/>
        <v>41604.417</v>
      </c>
      <c r="H215" s="17">
        <f t="shared" si="23"/>
        <v>-4671</v>
      </c>
      <c r="I215" s="26" t="s">
        <v>2226</v>
      </c>
      <c r="J215" s="27" t="s">
        <v>2227</v>
      </c>
      <c r="K215" s="26">
        <v>-4671</v>
      </c>
      <c r="L215" s="26" t="s">
        <v>1888</v>
      </c>
      <c r="M215" s="27" t="s">
        <v>1594</v>
      </c>
      <c r="N215" s="27"/>
      <c r="O215" s="28" t="s">
        <v>2220</v>
      </c>
      <c r="P215" s="28" t="s">
        <v>2223</v>
      </c>
    </row>
    <row r="216" spans="1:16" ht="13.5" thickBot="1" x14ac:dyDescent="0.25">
      <c r="A216" s="17" t="str">
        <f t="shared" si="18"/>
        <v> BBS 7 </v>
      </c>
      <c r="B216" s="3" t="str">
        <f t="shared" si="19"/>
        <v>I</v>
      </c>
      <c r="C216" s="17">
        <f t="shared" si="20"/>
        <v>41687.597000000002</v>
      </c>
      <c r="D216" s="2" t="str">
        <f t="shared" si="21"/>
        <v>vis</v>
      </c>
      <c r="E216" s="25">
        <f>VLOOKUP(C216,Active!C$21:E$965,3,FALSE)</f>
        <v>-4520.0161997176137</v>
      </c>
      <c r="F216" s="3" t="s">
        <v>1422</v>
      </c>
      <c r="G216" s="2" t="str">
        <f t="shared" si="22"/>
        <v>41687.597</v>
      </c>
      <c r="H216" s="17">
        <f t="shared" si="23"/>
        <v>-4520</v>
      </c>
      <c r="I216" s="26" t="s">
        <v>2228</v>
      </c>
      <c r="J216" s="27" t="s">
        <v>2229</v>
      </c>
      <c r="K216" s="26">
        <v>-4520</v>
      </c>
      <c r="L216" s="26" t="s">
        <v>1986</v>
      </c>
      <c r="M216" s="27" t="s">
        <v>1594</v>
      </c>
      <c r="N216" s="27"/>
      <c r="O216" s="28" t="s">
        <v>2177</v>
      </c>
      <c r="P216" s="28" t="s">
        <v>2230</v>
      </c>
    </row>
    <row r="217" spans="1:16" ht="13.5" thickBot="1" x14ac:dyDescent="0.25">
      <c r="A217" s="17" t="str">
        <f t="shared" si="18"/>
        <v> BBS 7 </v>
      </c>
      <c r="B217" s="3" t="str">
        <f t="shared" si="19"/>
        <v>I</v>
      </c>
      <c r="C217" s="17">
        <f t="shared" si="20"/>
        <v>41688.705000000002</v>
      </c>
      <c r="D217" s="2" t="str">
        <f t="shared" si="21"/>
        <v>vis</v>
      </c>
      <c r="E217" s="25">
        <f>VLOOKUP(C217,Active!C$21:E$965,3,FALSE)</f>
        <v>-4518.0048497496173</v>
      </c>
      <c r="F217" s="3" t="s">
        <v>1422</v>
      </c>
      <c r="G217" s="2" t="str">
        <f t="shared" si="22"/>
        <v>41688.705</v>
      </c>
      <c r="H217" s="17">
        <f t="shared" si="23"/>
        <v>-4518</v>
      </c>
      <c r="I217" s="26" t="s">
        <v>2231</v>
      </c>
      <c r="J217" s="27" t="s">
        <v>2232</v>
      </c>
      <c r="K217" s="26">
        <v>-4518</v>
      </c>
      <c r="L217" s="26" t="s">
        <v>1589</v>
      </c>
      <c r="M217" s="27" t="s">
        <v>1594</v>
      </c>
      <c r="N217" s="27"/>
      <c r="O217" s="28" t="s">
        <v>2177</v>
      </c>
      <c r="P217" s="28" t="s">
        <v>2230</v>
      </c>
    </row>
    <row r="218" spans="1:16" ht="13.5" thickBot="1" x14ac:dyDescent="0.25">
      <c r="A218" s="17" t="str">
        <f t="shared" si="18"/>
        <v> BBS 8 </v>
      </c>
      <c r="B218" s="3" t="str">
        <f t="shared" si="19"/>
        <v>I</v>
      </c>
      <c r="C218" s="17">
        <f t="shared" si="20"/>
        <v>41748.749000000003</v>
      </c>
      <c r="D218" s="2" t="str">
        <f t="shared" si="21"/>
        <v>vis</v>
      </c>
      <c r="E218" s="25">
        <f>VLOOKUP(C218,Active!C$21:E$965,3,FALSE)</f>
        <v>-4409.007108343143</v>
      </c>
      <c r="F218" s="3" t="s">
        <v>1422</v>
      </c>
      <c r="G218" s="2" t="str">
        <f t="shared" si="22"/>
        <v>41748.749</v>
      </c>
      <c r="H218" s="17">
        <f t="shared" si="23"/>
        <v>-4409</v>
      </c>
      <c r="I218" s="26" t="s">
        <v>2233</v>
      </c>
      <c r="J218" s="27" t="s">
        <v>2234</v>
      </c>
      <c r="K218" s="26">
        <v>-4409</v>
      </c>
      <c r="L218" s="26" t="s">
        <v>1927</v>
      </c>
      <c r="M218" s="27" t="s">
        <v>1594</v>
      </c>
      <c r="N218" s="27"/>
      <c r="O218" s="28" t="s">
        <v>2235</v>
      </c>
      <c r="P218" s="28" t="s">
        <v>2236</v>
      </c>
    </row>
    <row r="219" spans="1:16" ht="13.5" thickBot="1" x14ac:dyDescent="0.25">
      <c r="A219" s="17" t="str">
        <f t="shared" si="18"/>
        <v> BBS 8 </v>
      </c>
      <c r="B219" s="3" t="str">
        <f t="shared" si="19"/>
        <v>I</v>
      </c>
      <c r="C219" s="17">
        <f t="shared" si="20"/>
        <v>41764.722000000002</v>
      </c>
      <c r="D219" s="2" t="str">
        <f t="shared" si="21"/>
        <v>vis</v>
      </c>
      <c r="E219" s="25">
        <f>VLOOKUP(C219,Active!C$21:E$965,3,FALSE)</f>
        <v>-4380.0113565030697</v>
      </c>
      <c r="F219" s="3" t="s">
        <v>1422</v>
      </c>
      <c r="G219" s="2" t="str">
        <f t="shared" si="22"/>
        <v>41764.722</v>
      </c>
      <c r="H219" s="17">
        <f t="shared" si="23"/>
        <v>-4380</v>
      </c>
      <c r="I219" s="26" t="s">
        <v>2237</v>
      </c>
      <c r="J219" s="27" t="s">
        <v>2238</v>
      </c>
      <c r="K219" s="26">
        <v>-4380</v>
      </c>
      <c r="L219" s="26" t="s">
        <v>1938</v>
      </c>
      <c r="M219" s="27" t="s">
        <v>1594</v>
      </c>
      <c r="N219" s="27"/>
      <c r="O219" s="28" t="s">
        <v>2235</v>
      </c>
      <c r="P219" s="28" t="s">
        <v>2236</v>
      </c>
    </row>
    <row r="220" spans="1:16" ht="13.5" thickBot="1" x14ac:dyDescent="0.25">
      <c r="A220" s="17" t="str">
        <f t="shared" si="18"/>
        <v> BBS 9 </v>
      </c>
      <c r="B220" s="3" t="str">
        <f t="shared" si="19"/>
        <v>I</v>
      </c>
      <c r="C220" s="17">
        <f t="shared" si="20"/>
        <v>41786.754000000001</v>
      </c>
      <c r="D220" s="2" t="str">
        <f t="shared" si="21"/>
        <v>vis</v>
      </c>
      <c r="E220" s="25">
        <f>VLOOKUP(C220,Active!C$21:E$965,3,FALSE)</f>
        <v>-4340.0167152621916</v>
      </c>
      <c r="F220" s="3" t="s">
        <v>1422</v>
      </c>
      <c r="G220" s="2" t="str">
        <f t="shared" si="22"/>
        <v>41786.754</v>
      </c>
      <c r="H220" s="17">
        <f t="shared" si="23"/>
        <v>-4340</v>
      </c>
      <c r="I220" s="26" t="s">
        <v>2239</v>
      </c>
      <c r="J220" s="27" t="s">
        <v>2240</v>
      </c>
      <c r="K220" s="26">
        <v>-4340</v>
      </c>
      <c r="L220" s="26" t="s">
        <v>1986</v>
      </c>
      <c r="M220" s="27" t="s">
        <v>1594</v>
      </c>
      <c r="N220" s="27"/>
      <c r="O220" s="28" t="s">
        <v>2235</v>
      </c>
      <c r="P220" s="28" t="s">
        <v>2241</v>
      </c>
    </row>
    <row r="221" spans="1:16" ht="13.5" thickBot="1" x14ac:dyDescent="0.25">
      <c r="A221" s="17" t="str">
        <f t="shared" si="18"/>
        <v> BBS 9 </v>
      </c>
      <c r="B221" s="3" t="str">
        <f t="shared" si="19"/>
        <v>I</v>
      </c>
      <c r="C221" s="17">
        <f t="shared" si="20"/>
        <v>41815.404000000002</v>
      </c>
      <c r="D221" s="2" t="str">
        <f t="shared" si="21"/>
        <v>vis</v>
      </c>
      <c r="E221" s="25">
        <f>VLOOKUP(C221,Active!C$21:E$965,3,FALSE)</f>
        <v>-4288.0084331474836</v>
      </c>
      <c r="F221" s="3" t="s">
        <v>1422</v>
      </c>
      <c r="G221" s="2" t="str">
        <f t="shared" si="22"/>
        <v>41815.404</v>
      </c>
      <c r="H221" s="17">
        <f t="shared" si="23"/>
        <v>-4288</v>
      </c>
      <c r="I221" s="26" t="s">
        <v>2245</v>
      </c>
      <c r="J221" s="27" t="s">
        <v>2246</v>
      </c>
      <c r="K221" s="26">
        <v>-4288</v>
      </c>
      <c r="L221" s="26" t="s">
        <v>1912</v>
      </c>
      <c r="M221" s="27" t="s">
        <v>1594</v>
      </c>
      <c r="N221" s="27"/>
      <c r="O221" s="28" t="s">
        <v>2195</v>
      </c>
      <c r="P221" s="28" t="s">
        <v>2241</v>
      </c>
    </row>
    <row r="222" spans="1:16" ht="13.5" thickBot="1" x14ac:dyDescent="0.25">
      <c r="A222" s="17" t="str">
        <f t="shared" si="18"/>
        <v> BBS 9 </v>
      </c>
      <c r="B222" s="3" t="str">
        <f t="shared" si="19"/>
        <v>I</v>
      </c>
      <c r="C222" s="17">
        <f t="shared" si="20"/>
        <v>41815.409</v>
      </c>
      <c r="D222" s="2" t="str">
        <f t="shared" si="21"/>
        <v>vis</v>
      </c>
      <c r="E222" s="25">
        <f>VLOOKUP(C222,Active!C$21:E$965,3,FALSE)</f>
        <v>-4287.9993566584626</v>
      </c>
      <c r="F222" s="3" t="s">
        <v>1422</v>
      </c>
      <c r="G222" s="2" t="str">
        <f t="shared" si="22"/>
        <v>41815.409</v>
      </c>
      <c r="H222" s="17">
        <f t="shared" si="23"/>
        <v>-4288</v>
      </c>
      <c r="I222" s="26" t="s">
        <v>2247</v>
      </c>
      <c r="J222" s="27" t="s">
        <v>2248</v>
      </c>
      <c r="K222" s="26">
        <v>-4288</v>
      </c>
      <c r="L222" s="26" t="s">
        <v>2249</v>
      </c>
      <c r="M222" s="27" t="s">
        <v>1594</v>
      </c>
      <c r="N222" s="27"/>
      <c r="O222" s="28" t="s">
        <v>2220</v>
      </c>
      <c r="P222" s="28" t="s">
        <v>2241</v>
      </c>
    </row>
    <row r="223" spans="1:16" ht="13.5" thickBot="1" x14ac:dyDescent="0.25">
      <c r="A223" s="17" t="str">
        <f t="shared" si="18"/>
        <v> BBS 9 </v>
      </c>
      <c r="B223" s="3" t="str">
        <f t="shared" si="19"/>
        <v>I</v>
      </c>
      <c r="C223" s="17">
        <f t="shared" si="20"/>
        <v>41818.716</v>
      </c>
      <c r="D223" s="2" t="str">
        <f t="shared" si="21"/>
        <v>vis</v>
      </c>
      <c r="E223" s="25">
        <f>VLOOKUP(C223,Active!C$21:E$965,3,FALSE)</f>
        <v>-4281.9961668171582</v>
      </c>
      <c r="F223" s="3" t="s">
        <v>1422</v>
      </c>
      <c r="G223" s="2" t="str">
        <f t="shared" si="22"/>
        <v>41818.716</v>
      </c>
      <c r="H223" s="17">
        <f t="shared" si="23"/>
        <v>-4282</v>
      </c>
      <c r="I223" s="26" t="s">
        <v>2250</v>
      </c>
      <c r="J223" s="27" t="s">
        <v>2251</v>
      </c>
      <c r="K223" s="26">
        <v>-4282</v>
      </c>
      <c r="L223" s="26" t="s">
        <v>2047</v>
      </c>
      <c r="M223" s="27" t="s">
        <v>1594</v>
      </c>
      <c r="N223" s="27"/>
      <c r="O223" s="28" t="s">
        <v>2235</v>
      </c>
      <c r="P223" s="28" t="s">
        <v>2241</v>
      </c>
    </row>
    <row r="224" spans="1:16" ht="13.5" thickBot="1" x14ac:dyDescent="0.25">
      <c r="A224" s="17" t="str">
        <f t="shared" si="18"/>
        <v> BBS 9 </v>
      </c>
      <c r="B224" s="3" t="str">
        <f t="shared" si="19"/>
        <v>I</v>
      </c>
      <c r="C224" s="17">
        <f t="shared" si="20"/>
        <v>41834.686999999998</v>
      </c>
      <c r="D224" s="2" t="str">
        <f t="shared" si="21"/>
        <v>vis</v>
      </c>
      <c r="E224" s="25">
        <f>VLOOKUP(C224,Active!C$21:E$965,3,FALSE)</f>
        <v>-4253.0040455726958</v>
      </c>
      <c r="F224" s="3" t="s">
        <v>1422</v>
      </c>
      <c r="G224" s="2" t="str">
        <f t="shared" si="22"/>
        <v>41834.687</v>
      </c>
      <c r="H224" s="17">
        <f t="shared" si="23"/>
        <v>-4253</v>
      </c>
      <c r="I224" s="26" t="s">
        <v>2255</v>
      </c>
      <c r="J224" s="27" t="s">
        <v>2256</v>
      </c>
      <c r="K224" s="26">
        <v>-4253</v>
      </c>
      <c r="L224" s="26" t="s">
        <v>1996</v>
      </c>
      <c r="M224" s="27" t="s">
        <v>1594</v>
      </c>
      <c r="N224" s="27"/>
      <c r="O224" s="28" t="s">
        <v>2235</v>
      </c>
      <c r="P224" s="28" t="s">
        <v>2241</v>
      </c>
    </row>
    <row r="225" spans="1:16" ht="13.5" thickBot="1" x14ac:dyDescent="0.25">
      <c r="A225" s="17" t="str">
        <f t="shared" si="18"/>
        <v> BBS 10 </v>
      </c>
      <c r="B225" s="3" t="str">
        <f t="shared" si="19"/>
        <v>I</v>
      </c>
      <c r="C225" s="17">
        <f t="shared" si="20"/>
        <v>41834.692999999999</v>
      </c>
      <c r="D225" s="2" t="str">
        <f t="shared" si="21"/>
        <v>vis</v>
      </c>
      <c r="E225" s="25">
        <f>VLOOKUP(C225,Active!C$21:E$965,3,FALSE)</f>
        <v>-4252.9931537858638</v>
      </c>
      <c r="F225" s="3" t="s">
        <v>1422</v>
      </c>
      <c r="G225" s="2" t="str">
        <f t="shared" si="22"/>
        <v>41834.693</v>
      </c>
      <c r="H225" s="17">
        <f t="shared" si="23"/>
        <v>-4253</v>
      </c>
      <c r="I225" s="26" t="s">
        <v>2257</v>
      </c>
      <c r="J225" s="27" t="s">
        <v>2258</v>
      </c>
      <c r="K225" s="26">
        <v>-4253</v>
      </c>
      <c r="L225" s="26" t="s">
        <v>2082</v>
      </c>
      <c r="M225" s="27" t="s">
        <v>1594</v>
      </c>
      <c r="N225" s="27"/>
      <c r="O225" s="28" t="s">
        <v>2259</v>
      </c>
      <c r="P225" s="28" t="s">
        <v>2260</v>
      </c>
    </row>
    <row r="226" spans="1:16" ht="13.5" thickBot="1" x14ac:dyDescent="0.25">
      <c r="A226" s="17" t="str">
        <f t="shared" si="18"/>
        <v> BBS 10 </v>
      </c>
      <c r="B226" s="3" t="str">
        <f t="shared" si="19"/>
        <v>I</v>
      </c>
      <c r="C226" s="17">
        <f t="shared" si="20"/>
        <v>41837.440000000002</v>
      </c>
      <c r="D226" s="2" t="str">
        <f t="shared" si="21"/>
        <v>vis</v>
      </c>
      <c r="E226" s="25">
        <f>VLOOKUP(C226,Active!C$21:E$965,3,FALSE)</f>
        <v>-4248.0065307153836</v>
      </c>
      <c r="F226" s="3" t="s">
        <v>1422</v>
      </c>
      <c r="G226" s="2" t="str">
        <f t="shared" si="22"/>
        <v>41837.440</v>
      </c>
      <c r="H226" s="17">
        <f t="shared" si="23"/>
        <v>-4248</v>
      </c>
      <c r="I226" s="26" t="s">
        <v>2261</v>
      </c>
      <c r="J226" s="27" t="s">
        <v>2262</v>
      </c>
      <c r="K226" s="26">
        <v>-4248</v>
      </c>
      <c r="L226" s="26" t="s">
        <v>1927</v>
      </c>
      <c r="M226" s="27" t="s">
        <v>1594</v>
      </c>
      <c r="N226" s="27"/>
      <c r="O226" s="28" t="s">
        <v>2195</v>
      </c>
      <c r="P226" s="28" t="s">
        <v>2260</v>
      </c>
    </row>
    <row r="227" spans="1:16" ht="13.5" thickBot="1" x14ac:dyDescent="0.25">
      <c r="A227" s="17" t="str">
        <f t="shared" si="18"/>
        <v> BBS 10 </v>
      </c>
      <c r="B227" s="3" t="str">
        <f t="shared" si="19"/>
        <v>I</v>
      </c>
      <c r="C227" s="17">
        <f t="shared" si="20"/>
        <v>41869.387999999999</v>
      </c>
      <c r="D227" s="2" t="str">
        <f t="shared" si="21"/>
        <v>vis</v>
      </c>
      <c r="E227" s="25">
        <f>VLOOKUP(C227,Active!C$21:E$965,3,FALSE)</f>
        <v>-4190.011396439626</v>
      </c>
      <c r="F227" s="3" t="s">
        <v>1422</v>
      </c>
      <c r="G227" s="2" t="str">
        <f t="shared" si="22"/>
        <v>41869.388</v>
      </c>
      <c r="H227" s="17">
        <f t="shared" si="23"/>
        <v>-4190</v>
      </c>
      <c r="I227" s="26" t="s">
        <v>2263</v>
      </c>
      <c r="J227" s="27" t="s">
        <v>2264</v>
      </c>
      <c r="K227" s="26">
        <v>-4190</v>
      </c>
      <c r="L227" s="26" t="s">
        <v>1938</v>
      </c>
      <c r="M227" s="27" t="s">
        <v>1594</v>
      </c>
      <c r="N227" s="27"/>
      <c r="O227" s="28" t="s">
        <v>2195</v>
      </c>
      <c r="P227" s="28" t="s">
        <v>2260</v>
      </c>
    </row>
    <row r="228" spans="1:16" ht="13.5" thickBot="1" x14ac:dyDescent="0.25">
      <c r="A228" s="17" t="str">
        <f t="shared" si="18"/>
        <v> BBS 10 </v>
      </c>
      <c r="B228" s="3" t="str">
        <f t="shared" si="19"/>
        <v>I</v>
      </c>
      <c r="C228" s="17">
        <f t="shared" si="20"/>
        <v>41893.633999999998</v>
      </c>
      <c r="D228" s="2" t="str">
        <f t="shared" si="21"/>
        <v>vis</v>
      </c>
      <c r="E228" s="25">
        <f>VLOOKUP(C228,Active!C$21:E$965,3,FALSE)</f>
        <v>-4145.9976858583659</v>
      </c>
      <c r="F228" s="3" t="s">
        <v>1422</v>
      </c>
      <c r="G228" s="2" t="str">
        <f t="shared" si="22"/>
        <v>41893.634</v>
      </c>
      <c r="H228" s="17">
        <f t="shared" si="23"/>
        <v>-4146</v>
      </c>
      <c r="I228" s="26" t="s">
        <v>2282</v>
      </c>
      <c r="J228" s="27" t="s">
        <v>2283</v>
      </c>
      <c r="K228" s="26">
        <v>-4146</v>
      </c>
      <c r="L228" s="26" t="s">
        <v>2098</v>
      </c>
      <c r="M228" s="27" t="s">
        <v>1594</v>
      </c>
      <c r="N228" s="27"/>
      <c r="O228" s="28" t="s">
        <v>2235</v>
      </c>
      <c r="P228" s="28" t="s">
        <v>2260</v>
      </c>
    </row>
    <row r="229" spans="1:16" ht="13.5" thickBot="1" x14ac:dyDescent="0.25">
      <c r="A229" s="17" t="str">
        <f t="shared" si="18"/>
        <v> BBS 10 </v>
      </c>
      <c r="B229" s="3" t="str">
        <f t="shared" si="19"/>
        <v>I</v>
      </c>
      <c r="C229" s="17">
        <f t="shared" si="20"/>
        <v>41893.642</v>
      </c>
      <c r="D229" s="2" t="str">
        <f t="shared" si="21"/>
        <v>vis</v>
      </c>
      <c r="E229" s="25">
        <f>VLOOKUP(C229,Active!C$21:E$965,3,FALSE)</f>
        <v>-4145.9831634759221</v>
      </c>
      <c r="F229" s="3" t="s">
        <v>1422</v>
      </c>
      <c r="G229" s="2" t="str">
        <f t="shared" si="22"/>
        <v>41893.642</v>
      </c>
      <c r="H229" s="17">
        <f t="shared" si="23"/>
        <v>-4146</v>
      </c>
      <c r="I229" s="26" t="s">
        <v>2284</v>
      </c>
      <c r="J229" s="27" t="s">
        <v>2285</v>
      </c>
      <c r="K229" s="26">
        <v>-4146</v>
      </c>
      <c r="L229" s="26" t="s">
        <v>2022</v>
      </c>
      <c r="M229" s="27" t="s">
        <v>1594</v>
      </c>
      <c r="N229" s="27"/>
      <c r="O229" s="28" t="s">
        <v>2259</v>
      </c>
      <c r="P229" s="28" t="s">
        <v>2260</v>
      </c>
    </row>
    <row r="230" spans="1:16" ht="13.5" thickBot="1" x14ac:dyDescent="0.25">
      <c r="A230" s="17" t="str">
        <f t="shared" si="18"/>
        <v> BBS 11 </v>
      </c>
      <c r="B230" s="3" t="str">
        <f t="shared" si="19"/>
        <v>I</v>
      </c>
      <c r="C230" s="17">
        <f t="shared" si="20"/>
        <v>41901.357000000004</v>
      </c>
      <c r="D230" s="2" t="str">
        <f t="shared" si="21"/>
        <v>vis</v>
      </c>
      <c r="E230" s="25">
        <f>VLOOKUP(C230,Active!C$21:E$965,3,FALSE)</f>
        <v>-4131.9781409099487</v>
      </c>
      <c r="F230" s="3" t="s">
        <v>1422</v>
      </c>
      <c r="G230" s="2" t="str">
        <f t="shared" si="22"/>
        <v>41901.357</v>
      </c>
      <c r="H230" s="17">
        <f t="shared" si="23"/>
        <v>-4132</v>
      </c>
      <c r="I230" s="26" t="s">
        <v>2286</v>
      </c>
      <c r="J230" s="27" t="s">
        <v>2287</v>
      </c>
      <c r="K230" s="26">
        <v>-4132</v>
      </c>
      <c r="L230" s="26" t="s">
        <v>2078</v>
      </c>
      <c r="M230" s="27" t="s">
        <v>1594</v>
      </c>
      <c r="N230" s="27"/>
      <c r="O230" s="28" t="s">
        <v>2094</v>
      </c>
      <c r="P230" s="28" t="s">
        <v>2288</v>
      </c>
    </row>
    <row r="231" spans="1:16" ht="13.5" thickBot="1" x14ac:dyDescent="0.25">
      <c r="A231" s="17" t="str">
        <f t="shared" si="18"/>
        <v> BBS 11 </v>
      </c>
      <c r="B231" s="3" t="str">
        <f t="shared" si="19"/>
        <v>I</v>
      </c>
      <c r="C231" s="17">
        <f t="shared" si="20"/>
        <v>41907.406000000003</v>
      </c>
      <c r="D231" s="2" t="str">
        <f t="shared" si="21"/>
        <v>vis</v>
      </c>
      <c r="E231" s="25">
        <f>VLOOKUP(C231,Active!C$21:E$965,3,FALSE)</f>
        <v>-4120.9974044871979</v>
      </c>
      <c r="F231" s="3" t="s">
        <v>1422</v>
      </c>
      <c r="G231" s="2" t="str">
        <f t="shared" si="22"/>
        <v>41907.406</v>
      </c>
      <c r="H231" s="17">
        <f t="shared" si="23"/>
        <v>-4121</v>
      </c>
      <c r="I231" s="26" t="s">
        <v>2289</v>
      </c>
      <c r="J231" s="27" t="s">
        <v>2290</v>
      </c>
      <c r="K231" s="26">
        <v>-4121</v>
      </c>
      <c r="L231" s="26" t="s">
        <v>2098</v>
      </c>
      <c r="M231" s="27" t="s">
        <v>1594</v>
      </c>
      <c r="N231" s="27"/>
      <c r="O231" s="28" t="s">
        <v>2220</v>
      </c>
      <c r="P231" s="28" t="s">
        <v>2288</v>
      </c>
    </row>
    <row r="232" spans="1:16" ht="13.5" thickBot="1" x14ac:dyDescent="0.25">
      <c r="A232" s="17" t="str">
        <f t="shared" si="18"/>
        <v> BBS 11 </v>
      </c>
      <c r="B232" s="3" t="str">
        <f t="shared" si="19"/>
        <v>I</v>
      </c>
      <c r="C232" s="17">
        <f t="shared" si="20"/>
        <v>41912.357000000004</v>
      </c>
      <c r="D232" s="2" t="str">
        <f t="shared" si="21"/>
        <v>vis</v>
      </c>
      <c r="E232" s="25">
        <f>VLOOKUP(C232,Active!C$21:E$965,3,FALSE)</f>
        <v>-4112.0098650543896</v>
      </c>
      <c r="F232" s="3" t="s">
        <v>1422</v>
      </c>
      <c r="G232" s="2" t="str">
        <f t="shared" si="22"/>
        <v>41912.357</v>
      </c>
      <c r="H232" s="17">
        <f t="shared" si="23"/>
        <v>-4112</v>
      </c>
      <c r="I232" s="26" t="s">
        <v>2291</v>
      </c>
      <c r="J232" s="27" t="s">
        <v>2292</v>
      </c>
      <c r="K232" s="26">
        <v>-4112</v>
      </c>
      <c r="L232" s="26" t="s">
        <v>1912</v>
      </c>
      <c r="M232" s="27" t="s">
        <v>1594</v>
      </c>
      <c r="N232" s="27"/>
      <c r="O232" s="28" t="s">
        <v>2195</v>
      </c>
      <c r="P232" s="28" t="s">
        <v>2288</v>
      </c>
    </row>
    <row r="233" spans="1:16" ht="13.5" thickBot="1" x14ac:dyDescent="0.25">
      <c r="A233" s="17" t="str">
        <f t="shared" si="18"/>
        <v> BBS 11 </v>
      </c>
      <c r="B233" s="3" t="str">
        <f t="shared" si="19"/>
        <v>I</v>
      </c>
      <c r="C233" s="17">
        <f t="shared" si="20"/>
        <v>41918.421999999999</v>
      </c>
      <c r="D233" s="2" t="str">
        <f t="shared" si="21"/>
        <v>vis</v>
      </c>
      <c r="E233" s="25">
        <f>VLOOKUP(C233,Active!C$21:E$965,3,FALSE)</f>
        <v>-4101.0000838667656</v>
      </c>
      <c r="F233" s="3" t="s">
        <v>1422</v>
      </c>
      <c r="G233" s="2" t="str">
        <f t="shared" si="22"/>
        <v>41918.422</v>
      </c>
      <c r="H233" s="17">
        <f t="shared" si="23"/>
        <v>-4101</v>
      </c>
      <c r="I233" s="26" t="s">
        <v>2293</v>
      </c>
      <c r="J233" s="27" t="s">
        <v>2294</v>
      </c>
      <c r="K233" s="26">
        <v>-4101</v>
      </c>
      <c r="L233" s="26" t="s">
        <v>2064</v>
      </c>
      <c r="M233" s="27" t="s">
        <v>1594</v>
      </c>
      <c r="N233" s="27"/>
      <c r="O233" s="28" t="s">
        <v>2220</v>
      </c>
      <c r="P233" s="28" t="s">
        <v>2288</v>
      </c>
    </row>
    <row r="234" spans="1:16" ht="13.5" thickBot="1" x14ac:dyDescent="0.25">
      <c r="A234" s="17" t="str">
        <f t="shared" si="18"/>
        <v> BBS 11 </v>
      </c>
      <c r="B234" s="3" t="str">
        <f t="shared" si="19"/>
        <v>I</v>
      </c>
      <c r="C234" s="17">
        <f t="shared" si="20"/>
        <v>41932.745000000003</v>
      </c>
      <c r="D234" s="2" t="str">
        <f t="shared" si="21"/>
        <v>vis</v>
      </c>
      <c r="E234" s="25">
        <f>VLOOKUP(C234,Active!C$21:E$965,3,FALSE)</f>
        <v>-4074.9995734050153</v>
      </c>
      <c r="F234" s="3" t="s">
        <v>1422</v>
      </c>
      <c r="G234" s="2" t="str">
        <f t="shared" si="22"/>
        <v>41932.745</v>
      </c>
      <c r="H234" s="17">
        <f t="shared" si="23"/>
        <v>-4075</v>
      </c>
      <c r="I234" s="26" t="s">
        <v>2295</v>
      </c>
      <c r="J234" s="27" t="s">
        <v>2296</v>
      </c>
      <c r="K234" s="26">
        <v>-4075</v>
      </c>
      <c r="L234" s="26" t="s">
        <v>2249</v>
      </c>
      <c r="M234" s="27" t="s">
        <v>1594</v>
      </c>
      <c r="N234" s="27"/>
      <c r="O234" s="28" t="s">
        <v>2259</v>
      </c>
      <c r="P234" s="28" t="s">
        <v>2288</v>
      </c>
    </row>
    <row r="235" spans="1:16" ht="13.5" thickBot="1" x14ac:dyDescent="0.25">
      <c r="A235" s="17" t="str">
        <f t="shared" si="18"/>
        <v> BBS 11 </v>
      </c>
      <c r="B235" s="3" t="str">
        <f t="shared" si="19"/>
        <v>I</v>
      </c>
      <c r="C235" s="17">
        <f t="shared" si="20"/>
        <v>41934.402999999998</v>
      </c>
      <c r="D235" s="2" t="str">
        <f t="shared" si="21"/>
        <v>vis</v>
      </c>
      <c r="E235" s="25">
        <f>VLOOKUP(C235,Active!C$21:E$965,3,FALSE)</f>
        <v>-4071.9898096442485</v>
      </c>
      <c r="F235" s="3" t="s">
        <v>1422</v>
      </c>
      <c r="G235" s="2" t="str">
        <f t="shared" si="22"/>
        <v>41934.403</v>
      </c>
      <c r="H235" s="17">
        <f t="shared" si="23"/>
        <v>-4072</v>
      </c>
      <c r="I235" s="26" t="s">
        <v>2297</v>
      </c>
      <c r="J235" s="27" t="s">
        <v>2298</v>
      </c>
      <c r="K235" s="26">
        <v>-4072</v>
      </c>
      <c r="L235" s="26" t="s">
        <v>2299</v>
      </c>
      <c r="M235" s="27" t="s">
        <v>1594</v>
      </c>
      <c r="N235" s="27"/>
      <c r="O235" s="28" t="s">
        <v>2220</v>
      </c>
      <c r="P235" s="28" t="s">
        <v>2288</v>
      </c>
    </row>
    <row r="236" spans="1:16" ht="13.5" thickBot="1" x14ac:dyDescent="0.25">
      <c r="A236" s="17" t="str">
        <f t="shared" si="18"/>
        <v> BBS 11 </v>
      </c>
      <c r="B236" s="3" t="str">
        <f t="shared" si="19"/>
        <v>I</v>
      </c>
      <c r="C236" s="17">
        <f t="shared" si="20"/>
        <v>41936.603999999999</v>
      </c>
      <c r="D236" s="2" t="str">
        <f t="shared" si="21"/>
        <v>vis</v>
      </c>
      <c r="E236" s="25">
        <f>VLOOKUP(C236,Active!C$21:E$965,3,FALSE)</f>
        <v>-4067.99433917533</v>
      </c>
      <c r="F236" s="3" t="s">
        <v>1422</v>
      </c>
      <c r="G236" s="2" t="str">
        <f t="shared" si="22"/>
        <v>41936.604</v>
      </c>
      <c r="H236" s="17">
        <f t="shared" si="23"/>
        <v>-4068</v>
      </c>
      <c r="I236" s="26" t="s">
        <v>2300</v>
      </c>
      <c r="J236" s="27" t="s">
        <v>2301</v>
      </c>
      <c r="K236" s="26">
        <v>-4068</v>
      </c>
      <c r="L236" s="26" t="s">
        <v>2057</v>
      </c>
      <c r="M236" s="27" t="s">
        <v>1594</v>
      </c>
      <c r="N236" s="27"/>
      <c r="O236" s="28" t="s">
        <v>2235</v>
      </c>
      <c r="P236" s="28" t="s">
        <v>2288</v>
      </c>
    </row>
    <row r="237" spans="1:16" ht="13.5" thickBot="1" x14ac:dyDescent="0.25">
      <c r="A237" s="17" t="str">
        <f t="shared" si="18"/>
        <v> BBS 11 </v>
      </c>
      <c r="B237" s="3" t="str">
        <f t="shared" si="19"/>
        <v>I</v>
      </c>
      <c r="C237" s="17">
        <f t="shared" si="20"/>
        <v>41936.605000000003</v>
      </c>
      <c r="D237" s="2" t="str">
        <f t="shared" si="21"/>
        <v>vis</v>
      </c>
      <c r="E237" s="25">
        <f>VLOOKUP(C237,Active!C$21:E$965,3,FALSE)</f>
        <v>-4067.9925238775181</v>
      </c>
      <c r="F237" s="3" t="s">
        <v>1422</v>
      </c>
      <c r="G237" s="2" t="str">
        <f t="shared" si="22"/>
        <v>41936.605</v>
      </c>
      <c r="H237" s="17">
        <f t="shared" si="23"/>
        <v>-4068</v>
      </c>
      <c r="I237" s="26" t="s">
        <v>2302</v>
      </c>
      <c r="J237" s="27" t="s">
        <v>2303</v>
      </c>
      <c r="K237" s="26">
        <v>-4068</v>
      </c>
      <c r="L237" s="26" t="s">
        <v>2082</v>
      </c>
      <c r="M237" s="27" t="s">
        <v>1594</v>
      </c>
      <c r="N237" s="27"/>
      <c r="O237" s="28" t="s">
        <v>2259</v>
      </c>
      <c r="P237" s="28" t="s">
        <v>2288</v>
      </c>
    </row>
    <row r="238" spans="1:16" ht="13.5" thickBot="1" x14ac:dyDescent="0.25">
      <c r="A238" s="17" t="str">
        <f t="shared" si="18"/>
        <v> BBS 11 </v>
      </c>
      <c r="B238" s="3" t="str">
        <f t="shared" si="19"/>
        <v>I</v>
      </c>
      <c r="C238" s="17">
        <f t="shared" si="20"/>
        <v>41939.362000000001</v>
      </c>
      <c r="D238" s="2" t="str">
        <f t="shared" si="21"/>
        <v>vis</v>
      </c>
      <c r="E238" s="25">
        <f>VLOOKUP(C238,Active!C$21:E$965,3,FALSE)</f>
        <v>-4062.9877478289968</v>
      </c>
      <c r="F238" s="3" t="s">
        <v>1422</v>
      </c>
      <c r="G238" s="2" t="str">
        <f t="shared" si="22"/>
        <v>41939.362</v>
      </c>
      <c r="H238" s="17">
        <f t="shared" si="23"/>
        <v>-4063</v>
      </c>
      <c r="I238" s="26" t="s">
        <v>2304</v>
      </c>
      <c r="J238" s="27" t="s">
        <v>2305</v>
      </c>
      <c r="K238" s="26">
        <v>-4063</v>
      </c>
      <c r="L238" s="26" t="s">
        <v>2278</v>
      </c>
      <c r="M238" s="27" t="s">
        <v>1594</v>
      </c>
      <c r="N238" s="27"/>
      <c r="O238" s="28" t="s">
        <v>2220</v>
      </c>
      <c r="P238" s="28" t="s">
        <v>2288</v>
      </c>
    </row>
    <row r="239" spans="1:16" ht="13.5" thickBot="1" x14ac:dyDescent="0.25">
      <c r="A239" s="17" t="str">
        <f t="shared" si="18"/>
        <v> BBS 11 </v>
      </c>
      <c r="B239" s="3" t="str">
        <f t="shared" si="19"/>
        <v>I</v>
      </c>
      <c r="C239" s="17">
        <f t="shared" si="20"/>
        <v>41941.557999999997</v>
      </c>
      <c r="D239" s="2" t="str">
        <f t="shared" si="21"/>
        <v>vis</v>
      </c>
      <c r="E239" s="25">
        <f>VLOOKUP(C239,Active!C$21:E$965,3,FALSE)</f>
        <v>-4059.0013538491121</v>
      </c>
      <c r="F239" s="3" t="s">
        <v>1422</v>
      </c>
      <c r="G239" s="2" t="str">
        <f t="shared" si="22"/>
        <v>41941.558</v>
      </c>
      <c r="H239" s="17">
        <f t="shared" si="23"/>
        <v>-4059</v>
      </c>
      <c r="I239" s="26" t="s">
        <v>2306</v>
      </c>
      <c r="J239" s="27" t="s">
        <v>2307</v>
      </c>
      <c r="K239" s="26">
        <v>-4059</v>
      </c>
      <c r="L239" s="26" t="s">
        <v>1969</v>
      </c>
      <c r="M239" s="27" t="s">
        <v>1594</v>
      </c>
      <c r="N239" s="27"/>
      <c r="O239" s="28" t="s">
        <v>2259</v>
      </c>
      <c r="P239" s="28" t="s">
        <v>2288</v>
      </c>
    </row>
    <row r="240" spans="1:16" ht="13.5" thickBot="1" x14ac:dyDescent="0.25">
      <c r="A240" s="17" t="str">
        <f t="shared" si="18"/>
        <v> BBS 12 </v>
      </c>
      <c r="B240" s="3" t="str">
        <f t="shared" si="19"/>
        <v>I</v>
      </c>
      <c r="C240" s="17">
        <f t="shared" si="20"/>
        <v>41982.324999999997</v>
      </c>
      <c r="D240" s="2" t="str">
        <f t="shared" si="21"/>
        <v>vis</v>
      </c>
      <c r="E240" s="25">
        <f>VLOOKUP(C240,Active!C$21:E$965,3,FALSE)</f>
        <v>-3984.997108230606</v>
      </c>
      <c r="F240" s="3" t="s">
        <v>1422</v>
      </c>
      <c r="G240" s="2" t="str">
        <f t="shared" si="22"/>
        <v>41982.325</v>
      </c>
      <c r="H240" s="17">
        <f t="shared" si="23"/>
        <v>-3985</v>
      </c>
      <c r="I240" s="26" t="s">
        <v>2308</v>
      </c>
      <c r="J240" s="27" t="s">
        <v>2309</v>
      </c>
      <c r="K240" s="26">
        <v>-3985</v>
      </c>
      <c r="L240" s="26" t="s">
        <v>2047</v>
      </c>
      <c r="M240" s="27" t="s">
        <v>1594</v>
      </c>
      <c r="N240" s="27"/>
      <c r="O240" s="28" t="s">
        <v>2220</v>
      </c>
      <c r="P240" s="28" t="s">
        <v>2310</v>
      </c>
    </row>
    <row r="241" spans="1:16" ht="13.5" thickBot="1" x14ac:dyDescent="0.25">
      <c r="A241" s="17" t="str">
        <f t="shared" si="18"/>
        <v> BBS 14 </v>
      </c>
      <c r="B241" s="3" t="str">
        <f t="shared" si="19"/>
        <v>I</v>
      </c>
      <c r="C241" s="17">
        <f t="shared" si="20"/>
        <v>42131.614999999998</v>
      </c>
      <c r="D241" s="2" t="str">
        <f t="shared" si="21"/>
        <v>vis</v>
      </c>
      <c r="E241" s="25">
        <f>VLOOKUP(C241,Active!C$21:E$965,3,FALSE)</f>
        <v>-3713.9912989145687</v>
      </c>
      <c r="F241" s="3" t="s">
        <v>1422</v>
      </c>
      <c r="G241" s="2" t="str">
        <f t="shared" si="22"/>
        <v>42131.615</v>
      </c>
      <c r="H241" s="17">
        <f t="shared" si="23"/>
        <v>-3714</v>
      </c>
      <c r="I241" s="26" t="s">
        <v>2311</v>
      </c>
      <c r="J241" s="27" t="s">
        <v>2312</v>
      </c>
      <c r="K241" s="26">
        <v>-3714</v>
      </c>
      <c r="L241" s="26" t="s">
        <v>2007</v>
      </c>
      <c r="M241" s="27" t="s">
        <v>1594</v>
      </c>
      <c r="N241" s="27"/>
      <c r="O241" s="28" t="s">
        <v>2177</v>
      </c>
      <c r="P241" s="28" t="s">
        <v>2313</v>
      </c>
    </row>
    <row r="242" spans="1:16" ht="13.5" thickBot="1" x14ac:dyDescent="0.25">
      <c r="A242" s="17" t="str">
        <f t="shared" si="18"/>
        <v> BBS 15 </v>
      </c>
      <c r="B242" s="3" t="str">
        <f t="shared" si="19"/>
        <v>I</v>
      </c>
      <c r="C242" s="17">
        <f t="shared" si="20"/>
        <v>42146.478000000003</v>
      </c>
      <c r="D242" s="2" t="str">
        <f t="shared" si="21"/>
        <v>vis</v>
      </c>
      <c r="E242" s="25">
        <f>VLOOKUP(C242,Active!C$21:E$965,3,FALSE)</f>
        <v>-3687.0105276380896</v>
      </c>
      <c r="F242" s="3" t="s">
        <v>1422</v>
      </c>
      <c r="G242" s="2" t="str">
        <f t="shared" si="22"/>
        <v>42146.478</v>
      </c>
      <c r="H242" s="17">
        <f t="shared" si="23"/>
        <v>-3687</v>
      </c>
      <c r="I242" s="26" t="s">
        <v>2314</v>
      </c>
      <c r="J242" s="27" t="s">
        <v>2315</v>
      </c>
      <c r="K242" s="26">
        <v>-3687</v>
      </c>
      <c r="L242" s="26" t="s">
        <v>1938</v>
      </c>
      <c r="M242" s="27" t="s">
        <v>1594</v>
      </c>
      <c r="N242" s="27"/>
      <c r="O242" s="28" t="s">
        <v>2195</v>
      </c>
      <c r="P242" s="28" t="s">
        <v>2316</v>
      </c>
    </row>
    <row r="243" spans="1:16" ht="13.5" thickBot="1" x14ac:dyDescent="0.25">
      <c r="A243" s="17" t="str">
        <f t="shared" si="18"/>
        <v> BBS 15 </v>
      </c>
      <c r="B243" s="3" t="str">
        <f t="shared" si="19"/>
        <v>I</v>
      </c>
      <c r="C243" s="17">
        <f t="shared" si="20"/>
        <v>42156.398999999998</v>
      </c>
      <c r="D243" s="2" t="str">
        <f t="shared" si="21"/>
        <v>vis</v>
      </c>
      <c r="E243" s="25">
        <f>VLOOKUP(C243,Active!C$21:E$965,3,FALSE)</f>
        <v>-3669.0009581141899</v>
      </c>
      <c r="F243" s="3" t="s">
        <v>1422</v>
      </c>
      <c r="G243" s="2" t="str">
        <f t="shared" si="22"/>
        <v>42156.399</v>
      </c>
      <c r="H243" s="17">
        <f t="shared" si="23"/>
        <v>-3669</v>
      </c>
      <c r="I243" s="26" t="s">
        <v>2317</v>
      </c>
      <c r="J243" s="27" t="s">
        <v>2318</v>
      </c>
      <c r="K243" s="26">
        <v>-3669</v>
      </c>
      <c r="L243" s="26" t="s">
        <v>1969</v>
      </c>
      <c r="M243" s="27" t="s">
        <v>1594</v>
      </c>
      <c r="N243" s="27"/>
      <c r="O243" s="28" t="s">
        <v>2195</v>
      </c>
      <c r="P243" s="28" t="s">
        <v>2316</v>
      </c>
    </row>
    <row r="244" spans="1:16" ht="13.5" thickBot="1" x14ac:dyDescent="0.25">
      <c r="A244" s="17" t="str">
        <f t="shared" si="18"/>
        <v> BBS 15 </v>
      </c>
      <c r="B244" s="3" t="str">
        <f t="shared" si="19"/>
        <v>I</v>
      </c>
      <c r="C244" s="17">
        <f t="shared" si="20"/>
        <v>42157.49</v>
      </c>
      <c r="D244" s="2" t="str">
        <f t="shared" si="21"/>
        <v>vis</v>
      </c>
      <c r="E244" s="25">
        <f>VLOOKUP(C244,Active!C$21:E$965,3,FALSE)</f>
        <v>-3667.0204682088788</v>
      </c>
      <c r="F244" s="3" t="s">
        <v>1422</v>
      </c>
      <c r="G244" s="2" t="str">
        <f t="shared" si="22"/>
        <v>42157.490</v>
      </c>
      <c r="H244" s="17">
        <f t="shared" si="23"/>
        <v>-3667</v>
      </c>
      <c r="I244" s="26" t="s">
        <v>2319</v>
      </c>
      <c r="J244" s="27" t="s">
        <v>2320</v>
      </c>
      <c r="K244" s="26">
        <v>-3667</v>
      </c>
      <c r="L244" s="26" t="s">
        <v>1872</v>
      </c>
      <c r="M244" s="27" t="s">
        <v>1594</v>
      </c>
      <c r="N244" s="27"/>
      <c r="O244" s="28" t="s">
        <v>2094</v>
      </c>
      <c r="P244" s="28" t="s">
        <v>2316</v>
      </c>
    </row>
    <row r="245" spans="1:16" ht="13.5" thickBot="1" x14ac:dyDescent="0.25">
      <c r="A245" s="17" t="str">
        <f t="shared" si="18"/>
        <v> BBS 15 </v>
      </c>
      <c r="B245" s="3" t="str">
        <f t="shared" si="19"/>
        <v>I</v>
      </c>
      <c r="C245" s="17">
        <f t="shared" si="20"/>
        <v>42183.394999999997</v>
      </c>
      <c r="D245" s="2" t="str">
        <f t="shared" si="21"/>
        <v>vis</v>
      </c>
      <c r="E245" s="25">
        <f>VLOOKUP(C245,Active!C$21:E$965,3,FALSE)</f>
        <v>-3619.99517856904</v>
      </c>
      <c r="F245" s="3" t="s">
        <v>1422</v>
      </c>
      <c r="G245" s="2" t="str">
        <f t="shared" si="22"/>
        <v>42183.395</v>
      </c>
      <c r="H245" s="17">
        <f t="shared" si="23"/>
        <v>-3620</v>
      </c>
      <c r="I245" s="26" t="s">
        <v>2321</v>
      </c>
      <c r="J245" s="27" t="s">
        <v>2322</v>
      </c>
      <c r="K245" s="26">
        <v>-3620</v>
      </c>
      <c r="L245" s="26" t="s">
        <v>2057</v>
      </c>
      <c r="M245" s="27" t="s">
        <v>1594</v>
      </c>
      <c r="N245" s="27"/>
      <c r="O245" s="28" t="s">
        <v>2094</v>
      </c>
      <c r="P245" s="28" t="s">
        <v>2316</v>
      </c>
    </row>
    <row r="246" spans="1:16" ht="13.5" thickBot="1" x14ac:dyDescent="0.25">
      <c r="A246" s="17" t="str">
        <f t="shared" si="18"/>
        <v> BBS 16 </v>
      </c>
      <c r="B246" s="3" t="str">
        <f t="shared" si="19"/>
        <v>I</v>
      </c>
      <c r="C246" s="17">
        <f t="shared" si="20"/>
        <v>42200.474999999999</v>
      </c>
      <c r="D246" s="2" t="str">
        <f t="shared" si="21"/>
        <v>vis</v>
      </c>
      <c r="E246" s="25">
        <f>VLOOKUP(C246,Active!C$21:E$965,3,FALSE)</f>
        <v>-3588.9898920587689</v>
      </c>
      <c r="F246" s="3" t="s">
        <v>1422</v>
      </c>
      <c r="G246" s="2" t="str">
        <f t="shared" si="22"/>
        <v>42200.475</v>
      </c>
      <c r="H246" s="17">
        <f t="shared" si="23"/>
        <v>-3589</v>
      </c>
      <c r="I246" s="26" t="s">
        <v>2323</v>
      </c>
      <c r="J246" s="27" t="s">
        <v>2324</v>
      </c>
      <c r="K246" s="26">
        <v>-3589</v>
      </c>
      <c r="L246" s="26" t="s">
        <v>2299</v>
      </c>
      <c r="M246" s="27" t="s">
        <v>1594</v>
      </c>
      <c r="N246" s="27"/>
      <c r="O246" s="28" t="s">
        <v>2220</v>
      </c>
      <c r="P246" s="28" t="s">
        <v>2325</v>
      </c>
    </row>
    <row r="247" spans="1:16" ht="13.5" thickBot="1" x14ac:dyDescent="0.25">
      <c r="A247" s="17" t="str">
        <f t="shared" si="18"/>
        <v> BBS 16 </v>
      </c>
      <c r="B247" s="3" t="str">
        <f t="shared" si="19"/>
        <v>I</v>
      </c>
      <c r="C247" s="17">
        <f t="shared" si="20"/>
        <v>42205.428999999996</v>
      </c>
      <c r="D247" s="2" t="str">
        <f t="shared" si="21"/>
        <v>vis</v>
      </c>
      <c r="E247" s="25">
        <f>VLOOKUP(C247,Active!C$21:E$965,3,FALSE)</f>
        <v>-3579.996906732551</v>
      </c>
      <c r="F247" s="3" t="s">
        <v>1422</v>
      </c>
      <c r="G247" s="2" t="str">
        <f t="shared" si="22"/>
        <v>42205.429</v>
      </c>
      <c r="H247" s="17">
        <f t="shared" si="23"/>
        <v>-3580</v>
      </c>
      <c r="I247" s="26" t="s">
        <v>2326</v>
      </c>
      <c r="J247" s="27" t="s">
        <v>2327</v>
      </c>
      <c r="K247" s="26">
        <v>-3580</v>
      </c>
      <c r="L247" s="26" t="s">
        <v>2047</v>
      </c>
      <c r="M247" s="27" t="s">
        <v>1594</v>
      </c>
      <c r="N247" s="27"/>
      <c r="O247" s="28" t="s">
        <v>2177</v>
      </c>
      <c r="P247" s="28" t="s">
        <v>2325</v>
      </c>
    </row>
    <row r="248" spans="1:16" ht="13.5" thickBot="1" x14ac:dyDescent="0.25">
      <c r="A248" s="17" t="str">
        <f t="shared" si="18"/>
        <v>IBVS 954 </v>
      </c>
      <c r="B248" s="3" t="str">
        <f t="shared" si="19"/>
        <v>I</v>
      </c>
      <c r="C248" s="17">
        <f t="shared" si="20"/>
        <v>42229.667999999998</v>
      </c>
      <c r="D248" s="2" t="str">
        <f t="shared" si="21"/>
        <v>vis</v>
      </c>
      <c r="E248" s="25">
        <f>VLOOKUP(C248,Active!C$21:E$965,3,FALSE)</f>
        <v>-3535.9959032359216</v>
      </c>
      <c r="F248" s="3" t="s">
        <v>1422</v>
      </c>
      <c r="G248" s="2" t="str">
        <f t="shared" si="22"/>
        <v>42229.668</v>
      </c>
      <c r="H248" s="17">
        <f t="shared" si="23"/>
        <v>-3536</v>
      </c>
      <c r="I248" s="26" t="s">
        <v>2328</v>
      </c>
      <c r="J248" s="27" t="s">
        <v>2329</v>
      </c>
      <c r="K248" s="26">
        <v>-3536</v>
      </c>
      <c r="L248" s="26" t="s">
        <v>2047</v>
      </c>
      <c r="M248" s="27" t="s">
        <v>1594</v>
      </c>
      <c r="N248" s="27"/>
      <c r="O248" s="28" t="s">
        <v>2330</v>
      </c>
      <c r="P248" s="29" t="s">
        <v>2331</v>
      </c>
    </row>
    <row r="249" spans="1:16" ht="13.5" thickBot="1" x14ac:dyDescent="0.25">
      <c r="A249" s="17" t="str">
        <f t="shared" si="18"/>
        <v>IBVS 954 </v>
      </c>
      <c r="B249" s="3" t="str">
        <f t="shared" si="19"/>
        <v>I</v>
      </c>
      <c r="C249" s="17">
        <f t="shared" si="20"/>
        <v>42234.618999999999</v>
      </c>
      <c r="D249" s="2" t="str">
        <f t="shared" si="21"/>
        <v>vis</v>
      </c>
      <c r="E249" s="25">
        <f>VLOOKUP(C249,Active!C$21:E$965,3,FALSE)</f>
        <v>-3527.0083638031133</v>
      </c>
      <c r="F249" s="3" t="s">
        <v>1422</v>
      </c>
      <c r="G249" s="2" t="str">
        <f t="shared" si="22"/>
        <v>42234.619</v>
      </c>
      <c r="H249" s="17">
        <f t="shared" si="23"/>
        <v>-3527</v>
      </c>
      <c r="I249" s="26" t="s">
        <v>2332</v>
      </c>
      <c r="J249" s="27" t="s">
        <v>2333</v>
      </c>
      <c r="K249" s="26">
        <v>-3527</v>
      </c>
      <c r="L249" s="26" t="s">
        <v>1912</v>
      </c>
      <c r="M249" s="27" t="s">
        <v>1594</v>
      </c>
      <c r="N249" s="27"/>
      <c r="O249" s="28" t="s">
        <v>2330</v>
      </c>
      <c r="P249" s="29" t="s">
        <v>2331</v>
      </c>
    </row>
    <row r="250" spans="1:16" ht="13.5" thickBot="1" x14ac:dyDescent="0.25">
      <c r="A250" s="17" t="str">
        <f t="shared" si="18"/>
        <v>IBVS 954 </v>
      </c>
      <c r="B250" s="3" t="str">
        <f t="shared" si="19"/>
        <v>I</v>
      </c>
      <c r="C250" s="17">
        <f t="shared" si="20"/>
        <v>42235.722999999998</v>
      </c>
      <c r="D250" s="2" t="str">
        <f t="shared" si="21"/>
        <v>vis</v>
      </c>
      <c r="E250" s="25">
        <f>VLOOKUP(C250,Active!C$21:E$965,3,FALSE)</f>
        <v>-3525.0042750263383</v>
      </c>
      <c r="F250" s="3" t="s">
        <v>1422</v>
      </c>
      <c r="G250" s="2" t="str">
        <f t="shared" si="22"/>
        <v>42235.723</v>
      </c>
      <c r="H250" s="17">
        <f t="shared" si="23"/>
        <v>-3525</v>
      </c>
      <c r="I250" s="26" t="s">
        <v>2334</v>
      </c>
      <c r="J250" s="27" t="s">
        <v>2335</v>
      </c>
      <c r="K250" s="26">
        <v>-3525</v>
      </c>
      <c r="L250" s="26" t="s">
        <v>1996</v>
      </c>
      <c r="M250" s="27" t="s">
        <v>1594</v>
      </c>
      <c r="N250" s="27"/>
      <c r="O250" s="28" t="s">
        <v>2235</v>
      </c>
      <c r="P250" s="29" t="s">
        <v>2331</v>
      </c>
    </row>
    <row r="251" spans="1:16" ht="13.5" thickBot="1" x14ac:dyDescent="0.25">
      <c r="A251" s="17" t="str">
        <f t="shared" si="18"/>
        <v>IBVS 954 </v>
      </c>
      <c r="B251" s="3" t="str">
        <f t="shared" si="19"/>
        <v>I</v>
      </c>
      <c r="C251" s="17">
        <f t="shared" si="20"/>
        <v>42240.682000000001</v>
      </c>
      <c r="D251" s="2" t="str">
        <f t="shared" si="21"/>
        <v>vis</v>
      </c>
      <c r="E251" s="25">
        <f>VLOOKUP(C251,Active!C$21:E$965,3,FALSE)</f>
        <v>-3516.0022132110867</v>
      </c>
      <c r="F251" s="3" t="s">
        <v>1422</v>
      </c>
      <c r="G251" s="2" t="str">
        <f t="shared" si="22"/>
        <v>42240.682</v>
      </c>
      <c r="H251" s="17">
        <f t="shared" si="23"/>
        <v>-3516</v>
      </c>
      <c r="I251" s="26" t="s">
        <v>2336</v>
      </c>
      <c r="J251" s="27" t="s">
        <v>2337</v>
      </c>
      <c r="K251" s="26">
        <v>-3516</v>
      </c>
      <c r="L251" s="26" t="s">
        <v>1969</v>
      </c>
      <c r="M251" s="27" t="s">
        <v>1594</v>
      </c>
      <c r="N251" s="27"/>
      <c r="O251" s="28" t="s">
        <v>2330</v>
      </c>
      <c r="P251" s="29" t="s">
        <v>2331</v>
      </c>
    </row>
    <row r="252" spans="1:16" ht="13.5" thickBot="1" x14ac:dyDescent="0.25">
      <c r="A252" s="17" t="str">
        <f t="shared" si="18"/>
        <v>IBVS 954 </v>
      </c>
      <c r="B252" s="3" t="str">
        <f t="shared" si="19"/>
        <v>I</v>
      </c>
      <c r="C252" s="17">
        <f t="shared" si="20"/>
        <v>42245.629000000001</v>
      </c>
      <c r="D252" s="2" t="str">
        <f t="shared" si="21"/>
        <v>vis</v>
      </c>
      <c r="E252" s="25">
        <f>VLOOKUP(C252,Active!C$21:E$965,3,FALSE)</f>
        <v>-3507.0219349695003</v>
      </c>
      <c r="F252" s="3" t="s">
        <v>1422</v>
      </c>
      <c r="G252" s="2" t="str">
        <f t="shared" si="22"/>
        <v>42245.629</v>
      </c>
      <c r="H252" s="17">
        <f t="shared" si="23"/>
        <v>-3507</v>
      </c>
      <c r="I252" s="26" t="s">
        <v>2338</v>
      </c>
      <c r="J252" s="27" t="s">
        <v>2339</v>
      </c>
      <c r="K252" s="26">
        <v>-3507</v>
      </c>
      <c r="L252" s="26" t="s">
        <v>1879</v>
      </c>
      <c r="M252" s="27" t="s">
        <v>1594</v>
      </c>
      <c r="N252" s="27"/>
      <c r="O252" s="28" t="s">
        <v>2330</v>
      </c>
      <c r="P252" s="29" t="s">
        <v>2331</v>
      </c>
    </row>
    <row r="253" spans="1:16" ht="13.5" thickBot="1" x14ac:dyDescent="0.25">
      <c r="A253" s="17" t="str">
        <f t="shared" si="18"/>
        <v>IBVS 954 </v>
      </c>
      <c r="B253" s="3" t="str">
        <f t="shared" si="19"/>
        <v>II</v>
      </c>
      <c r="C253" s="17">
        <f t="shared" si="20"/>
        <v>42253.625</v>
      </c>
      <c r="D253" s="2" t="str">
        <f t="shared" si="21"/>
        <v>vis</v>
      </c>
      <c r="E253" s="25">
        <f>VLOOKUP(C253,Active!C$21:E$965,3,FALSE)</f>
        <v>-3492.5068137203157</v>
      </c>
      <c r="F253" s="3" t="s">
        <v>1422</v>
      </c>
      <c r="G253" s="2" t="str">
        <f t="shared" si="22"/>
        <v>42253.625</v>
      </c>
      <c r="H253" s="17">
        <f t="shared" si="23"/>
        <v>-3492.5</v>
      </c>
      <c r="I253" s="26" t="s">
        <v>2340</v>
      </c>
      <c r="J253" s="27" t="s">
        <v>2341</v>
      </c>
      <c r="K253" s="26">
        <v>-3492.5</v>
      </c>
      <c r="L253" s="26" t="s">
        <v>1927</v>
      </c>
      <c r="M253" s="27" t="s">
        <v>1594</v>
      </c>
      <c r="N253" s="27"/>
      <c r="O253" s="28" t="s">
        <v>2330</v>
      </c>
      <c r="P253" s="29" t="s">
        <v>2331</v>
      </c>
    </row>
    <row r="254" spans="1:16" ht="13.5" thickBot="1" x14ac:dyDescent="0.25">
      <c r="A254" s="17" t="str">
        <f t="shared" si="18"/>
        <v> BBS 17 </v>
      </c>
      <c r="B254" s="3" t="str">
        <f t="shared" si="19"/>
        <v>I</v>
      </c>
      <c r="C254" s="17">
        <f t="shared" si="20"/>
        <v>42261.605000000003</v>
      </c>
      <c r="D254" s="2" t="str">
        <f t="shared" si="21"/>
        <v>vis</v>
      </c>
      <c r="E254" s="25">
        <f>VLOOKUP(C254,Active!C$21:E$965,3,FALSE)</f>
        <v>-3478.0207372360042</v>
      </c>
      <c r="F254" s="3" t="s">
        <v>1422</v>
      </c>
      <c r="G254" s="2" t="str">
        <f t="shared" si="22"/>
        <v>42261.605</v>
      </c>
      <c r="H254" s="17">
        <f t="shared" si="23"/>
        <v>-3478</v>
      </c>
      <c r="I254" s="26" t="s">
        <v>2344</v>
      </c>
      <c r="J254" s="27" t="s">
        <v>2345</v>
      </c>
      <c r="K254" s="26">
        <v>-3478</v>
      </c>
      <c r="L254" s="26" t="s">
        <v>1872</v>
      </c>
      <c r="M254" s="27" t="s">
        <v>1594</v>
      </c>
      <c r="N254" s="27"/>
      <c r="O254" s="28" t="s">
        <v>2177</v>
      </c>
      <c r="P254" s="28" t="s">
        <v>2346</v>
      </c>
    </row>
    <row r="255" spans="1:16" ht="13.5" thickBot="1" x14ac:dyDescent="0.25">
      <c r="A255" s="17" t="str">
        <f t="shared" si="18"/>
        <v> BBS 17 </v>
      </c>
      <c r="B255" s="3" t="str">
        <f t="shared" si="19"/>
        <v>I</v>
      </c>
      <c r="C255" s="17">
        <f t="shared" si="20"/>
        <v>42266.571000000004</v>
      </c>
      <c r="D255" s="2" t="str">
        <f t="shared" si="21"/>
        <v>vis</v>
      </c>
      <c r="E255" s="25">
        <f>VLOOKUP(C255,Active!C$21:E$965,3,FALSE)</f>
        <v>-3469.005968336121</v>
      </c>
      <c r="F255" s="3" t="s">
        <v>1422</v>
      </c>
      <c r="G255" s="2" t="str">
        <f t="shared" si="22"/>
        <v>42266.571</v>
      </c>
      <c r="H255" s="17">
        <f t="shared" si="23"/>
        <v>-3469</v>
      </c>
      <c r="I255" s="26" t="s">
        <v>2347</v>
      </c>
      <c r="J255" s="27" t="s">
        <v>2348</v>
      </c>
      <c r="K255" s="26">
        <v>-3469</v>
      </c>
      <c r="L255" s="26" t="s">
        <v>1589</v>
      </c>
      <c r="M255" s="27" t="s">
        <v>1594</v>
      </c>
      <c r="N255" s="27"/>
      <c r="O255" s="28" t="s">
        <v>2177</v>
      </c>
      <c r="P255" s="28" t="s">
        <v>2346</v>
      </c>
    </row>
    <row r="256" spans="1:16" ht="13.5" thickBot="1" x14ac:dyDescent="0.25">
      <c r="A256" s="17" t="str">
        <f t="shared" si="18"/>
        <v>IBVS 954 </v>
      </c>
      <c r="B256" s="3" t="str">
        <f t="shared" si="19"/>
        <v>I</v>
      </c>
      <c r="C256" s="17">
        <f t="shared" si="20"/>
        <v>42272.637999999999</v>
      </c>
      <c r="D256" s="2" t="str">
        <f t="shared" si="21"/>
        <v>vis</v>
      </c>
      <c r="E256" s="25">
        <f>VLOOKUP(C256,Active!C$21:E$965,3,FALSE)</f>
        <v>-3457.9925565528861</v>
      </c>
      <c r="F256" s="3" t="s">
        <v>1422</v>
      </c>
      <c r="G256" s="2" t="str">
        <f t="shared" si="22"/>
        <v>42272.638</v>
      </c>
      <c r="H256" s="17">
        <f t="shared" si="23"/>
        <v>-3458</v>
      </c>
      <c r="I256" s="26" t="s">
        <v>2349</v>
      </c>
      <c r="J256" s="27" t="s">
        <v>2350</v>
      </c>
      <c r="K256" s="26">
        <v>-3458</v>
      </c>
      <c r="L256" s="26" t="s">
        <v>2082</v>
      </c>
      <c r="M256" s="27" t="s">
        <v>1594</v>
      </c>
      <c r="N256" s="27"/>
      <c r="O256" s="28" t="s">
        <v>2330</v>
      </c>
      <c r="P256" s="29" t="s">
        <v>2331</v>
      </c>
    </row>
    <row r="257" spans="1:16" ht="13.5" thickBot="1" x14ac:dyDescent="0.25">
      <c r="A257" s="17" t="str">
        <f t="shared" si="18"/>
        <v> BBS 17 </v>
      </c>
      <c r="B257" s="3" t="str">
        <f t="shared" si="19"/>
        <v>I</v>
      </c>
      <c r="C257" s="17">
        <f t="shared" si="20"/>
        <v>42275.381000000001</v>
      </c>
      <c r="D257" s="2" t="str">
        <f t="shared" si="21"/>
        <v>vis</v>
      </c>
      <c r="E257" s="25">
        <f>VLOOKUP(C257,Active!C$21:E$965,3,FALSE)</f>
        <v>-3453.0131946736278</v>
      </c>
      <c r="F257" s="3" t="s">
        <v>1422</v>
      </c>
      <c r="G257" s="2" t="str">
        <f t="shared" si="22"/>
        <v>42275.381</v>
      </c>
      <c r="H257" s="17">
        <f t="shared" si="23"/>
        <v>-3453</v>
      </c>
      <c r="I257" s="26" t="s">
        <v>2351</v>
      </c>
      <c r="J257" s="27" t="s">
        <v>2352</v>
      </c>
      <c r="K257" s="26">
        <v>-3453</v>
      </c>
      <c r="L257" s="26" t="s">
        <v>1888</v>
      </c>
      <c r="M257" s="27" t="s">
        <v>1594</v>
      </c>
      <c r="N257" s="27"/>
      <c r="O257" s="28" t="s">
        <v>2094</v>
      </c>
      <c r="P257" s="28" t="s">
        <v>2346</v>
      </c>
    </row>
    <row r="258" spans="1:16" ht="13.5" thickBot="1" x14ac:dyDescent="0.25">
      <c r="A258" s="17" t="str">
        <f t="shared" si="18"/>
        <v> BBS 17 </v>
      </c>
      <c r="B258" s="3" t="str">
        <f t="shared" si="19"/>
        <v>I</v>
      </c>
      <c r="C258" s="17">
        <f t="shared" si="20"/>
        <v>42275.381000000001</v>
      </c>
      <c r="D258" s="2" t="str">
        <f t="shared" si="21"/>
        <v>vis</v>
      </c>
      <c r="E258" s="25">
        <f>VLOOKUP(C258,Active!C$21:E$965,3,FALSE)</f>
        <v>-3453.0131946736278</v>
      </c>
      <c r="F258" s="3" t="s">
        <v>1422</v>
      </c>
      <c r="G258" s="2" t="str">
        <f t="shared" si="22"/>
        <v>42275.381</v>
      </c>
      <c r="H258" s="17">
        <f t="shared" si="23"/>
        <v>-3453</v>
      </c>
      <c r="I258" s="26" t="s">
        <v>2351</v>
      </c>
      <c r="J258" s="27" t="s">
        <v>2352</v>
      </c>
      <c r="K258" s="26">
        <v>-3453</v>
      </c>
      <c r="L258" s="26" t="s">
        <v>1888</v>
      </c>
      <c r="M258" s="27" t="s">
        <v>1594</v>
      </c>
      <c r="N258" s="27"/>
      <c r="O258" s="28" t="s">
        <v>2195</v>
      </c>
      <c r="P258" s="28" t="s">
        <v>2346</v>
      </c>
    </row>
    <row r="259" spans="1:16" ht="13.5" thickBot="1" x14ac:dyDescent="0.25">
      <c r="A259" s="17" t="str">
        <f t="shared" si="18"/>
        <v> BBS 17 </v>
      </c>
      <c r="B259" s="3" t="str">
        <f t="shared" si="19"/>
        <v>I</v>
      </c>
      <c r="C259" s="17">
        <f t="shared" si="20"/>
        <v>42296.309000000001</v>
      </c>
      <c r="D259" s="2" t="str">
        <f t="shared" si="21"/>
        <v>vis</v>
      </c>
      <c r="E259" s="25">
        <f>VLOOKUP(C259,Active!C$21:E$965,3,FALSE)</f>
        <v>-3415.0226422095247</v>
      </c>
      <c r="F259" s="3" t="s">
        <v>1422</v>
      </c>
      <c r="G259" s="2" t="str">
        <f t="shared" si="22"/>
        <v>42296.309</v>
      </c>
      <c r="H259" s="17">
        <f t="shared" si="23"/>
        <v>-3415</v>
      </c>
      <c r="I259" s="26" t="s">
        <v>2358</v>
      </c>
      <c r="J259" s="27" t="s">
        <v>2359</v>
      </c>
      <c r="K259" s="26">
        <v>-3415</v>
      </c>
      <c r="L259" s="26" t="s">
        <v>1879</v>
      </c>
      <c r="M259" s="27" t="s">
        <v>1594</v>
      </c>
      <c r="N259" s="27"/>
      <c r="O259" s="28" t="s">
        <v>2094</v>
      </c>
      <c r="P259" s="28" t="s">
        <v>2346</v>
      </c>
    </row>
    <row r="260" spans="1:16" ht="13.5" thickBot="1" x14ac:dyDescent="0.25">
      <c r="A260" s="17" t="str">
        <f t="shared" si="18"/>
        <v> BBS 17 </v>
      </c>
      <c r="B260" s="3" t="str">
        <f t="shared" si="19"/>
        <v>I</v>
      </c>
      <c r="C260" s="17">
        <f t="shared" si="20"/>
        <v>42296.322</v>
      </c>
      <c r="D260" s="2" t="str">
        <f t="shared" si="21"/>
        <v>vis</v>
      </c>
      <c r="E260" s="25">
        <f>VLOOKUP(C260,Active!C$21:E$965,3,FALSE)</f>
        <v>-3414.9990433380608</v>
      </c>
      <c r="F260" s="3" t="s">
        <v>1422</v>
      </c>
      <c r="G260" s="2" t="str">
        <f t="shared" si="22"/>
        <v>42296.322</v>
      </c>
      <c r="H260" s="17">
        <f t="shared" si="23"/>
        <v>-3415</v>
      </c>
      <c r="I260" s="26" t="s">
        <v>2360</v>
      </c>
      <c r="J260" s="27" t="s">
        <v>2361</v>
      </c>
      <c r="K260" s="26">
        <v>-3415</v>
      </c>
      <c r="L260" s="26" t="s">
        <v>2098</v>
      </c>
      <c r="M260" s="27" t="s">
        <v>1594</v>
      </c>
      <c r="N260" s="27"/>
      <c r="O260" s="28" t="s">
        <v>2177</v>
      </c>
      <c r="P260" s="28" t="s">
        <v>2346</v>
      </c>
    </row>
    <row r="261" spans="1:16" ht="13.5" thickBot="1" x14ac:dyDescent="0.25">
      <c r="A261" s="17" t="str">
        <f t="shared" si="18"/>
        <v> BBS 17 </v>
      </c>
      <c r="B261" s="3" t="str">
        <f t="shared" si="19"/>
        <v>I</v>
      </c>
      <c r="C261" s="17">
        <f t="shared" si="20"/>
        <v>42296.345999999998</v>
      </c>
      <c r="D261" s="2" t="str">
        <f t="shared" si="21"/>
        <v>vis</v>
      </c>
      <c r="E261" s="25">
        <f>VLOOKUP(C261,Active!C$21:E$965,3,FALSE)</f>
        <v>-3414.9554761907439</v>
      </c>
      <c r="F261" s="3" t="s">
        <v>1422</v>
      </c>
      <c r="G261" s="2" t="str">
        <f t="shared" si="22"/>
        <v>42296.346</v>
      </c>
      <c r="H261" s="17">
        <f t="shared" si="23"/>
        <v>-3415</v>
      </c>
      <c r="I261" s="26" t="s">
        <v>2362</v>
      </c>
      <c r="J261" s="27" t="s">
        <v>2363</v>
      </c>
      <c r="K261" s="26">
        <v>-3415</v>
      </c>
      <c r="L261" s="26" t="s">
        <v>2364</v>
      </c>
      <c r="M261" s="27" t="s">
        <v>1594</v>
      </c>
      <c r="N261" s="27"/>
      <c r="O261" s="28" t="s">
        <v>2195</v>
      </c>
      <c r="P261" s="28" t="s">
        <v>2346</v>
      </c>
    </row>
    <row r="262" spans="1:16" ht="13.5" thickBot="1" x14ac:dyDescent="0.25">
      <c r="A262" s="17" t="str">
        <f t="shared" si="18"/>
        <v> BBS 17 </v>
      </c>
      <c r="B262" s="3" t="str">
        <f t="shared" si="19"/>
        <v>I</v>
      </c>
      <c r="C262" s="17">
        <f t="shared" si="20"/>
        <v>42302.37</v>
      </c>
      <c r="D262" s="2" t="str">
        <f t="shared" si="21"/>
        <v>vis</v>
      </c>
      <c r="E262" s="25">
        <f>VLOOKUP(C262,Active!C$21:E$965,3,FALSE)</f>
        <v>-3404.0201222131091</v>
      </c>
      <c r="F262" s="3" t="s">
        <v>1422</v>
      </c>
      <c r="G262" s="2" t="str">
        <f t="shared" si="22"/>
        <v>42302.370</v>
      </c>
      <c r="H262" s="17">
        <f t="shared" si="23"/>
        <v>-3404</v>
      </c>
      <c r="I262" s="26" t="s">
        <v>2365</v>
      </c>
      <c r="J262" s="27" t="s">
        <v>2366</v>
      </c>
      <c r="K262" s="26">
        <v>-3404</v>
      </c>
      <c r="L262" s="26" t="s">
        <v>1872</v>
      </c>
      <c r="M262" s="27" t="s">
        <v>1594</v>
      </c>
      <c r="N262" s="27"/>
      <c r="O262" s="28" t="s">
        <v>2195</v>
      </c>
      <c r="P262" s="28" t="s">
        <v>2346</v>
      </c>
    </row>
    <row r="263" spans="1:16" ht="13.5" thickBot="1" x14ac:dyDescent="0.25">
      <c r="A263" s="17" t="str">
        <f t="shared" si="18"/>
        <v> BBS 17 </v>
      </c>
      <c r="B263" s="3" t="str">
        <f t="shared" si="19"/>
        <v>I</v>
      </c>
      <c r="C263" s="17">
        <f t="shared" si="20"/>
        <v>42302.387999999999</v>
      </c>
      <c r="D263" s="2" t="str">
        <f t="shared" si="21"/>
        <v>vis</v>
      </c>
      <c r="E263" s="25">
        <f>VLOOKUP(C263,Active!C$21:E$965,3,FALSE)</f>
        <v>-3403.9874468526245</v>
      </c>
      <c r="F263" s="3" t="s">
        <v>1422</v>
      </c>
      <c r="G263" s="2" t="str">
        <f t="shared" si="22"/>
        <v>42302.388</v>
      </c>
      <c r="H263" s="17">
        <f t="shared" si="23"/>
        <v>-3404</v>
      </c>
      <c r="I263" s="26" t="s">
        <v>2367</v>
      </c>
      <c r="J263" s="27" t="s">
        <v>2368</v>
      </c>
      <c r="K263" s="26">
        <v>-3404</v>
      </c>
      <c r="L263" s="26" t="s">
        <v>2278</v>
      </c>
      <c r="M263" s="27" t="s">
        <v>1594</v>
      </c>
      <c r="N263" s="27"/>
      <c r="O263" s="28" t="s">
        <v>2220</v>
      </c>
      <c r="P263" s="28" t="s">
        <v>2346</v>
      </c>
    </row>
    <row r="264" spans="1:16" ht="13.5" thickBot="1" x14ac:dyDescent="0.25">
      <c r="A264" s="17" t="str">
        <f t="shared" si="18"/>
        <v> BBS 17 </v>
      </c>
      <c r="B264" s="3" t="str">
        <f t="shared" si="19"/>
        <v>I</v>
      </c>
      <c r="C264" s="17">
        <f t="shared" si="20"/>
        <v>42318.34</v>
      </c>
      <c r="D264" s="2" t="str">
        <f t="shared" si="21"/>
        <v>vis</v>
      </c>
      <c r="E264" s="25">
        <f>VLOOKUP(C264,Active!C$21:E$965,3,FALSE)</f>
        <v>-3375.0298162664585</v>
      </c>
      <c r="F264" s="3" t="s">
        <v>1422</v>
      </c>
      <c r="G264" s="2" t="str">
        <f t="shared" si="22"/>
        <v>42318.340</v>
      </c>
      <c r="H264" s="17">
        <f t="shared" si="23"/>
        <v>-3375</v>
      </c>
      <c r="I264" s="26" t="s">
        <v>2369</v>
      </c>
      <c r="J264" s="27" t="s">
        <v>2370</v>
      </c>
      <c r="K264" s="26">
        <v>-3375</v>
      </c>
      <c r="L264" s="26" t="s">
        <v>1854</v>
      </c>
      <c r="M264" s="27" t="s">
        <v>1594</v>
      </c>
      <c r="N264" s="27"/>
      <c r="O264" s="28" t="s">
        <v>2195</v>
      </c>
      <c r="P264" s="28" t="s">
        <v>2346</v>
      </c>
    </row>
    <row r="265" spans="1:16" ht="13.5" thickBot="1" x14ac:dyDescent="0.25">
      <c r="A265" s="17" t="str">
        <f t="shared" si="18"/>
        <v>IBVS 954 </v>
      </c>
      <c r="B265" s="3" t="str">
        <f t="shared" si="19"/>
        <v>I</v>
      </c>
      <c r="C265" s="17">
        <f t="shared" si="20"/>
        <v>42337.63</v>
      </c>
      <c r="D265" s="2" t="str">
        <f t="shared" si="21"/>
        <v>vis</v>
      </c>
      <c r="E265" s="25">
        <f>VLOOKUP(C265,Active!C$21:E$965,3,FALSE)</f>
        <v>-3340.0127216070268</v>
      </c>
      <c r="F265" s="3" t="s">
        <v>1422</v>
      </c>
      <c r="G265" s="2" t="str">
        <f t="shared" si="22"/>
        <v>42337.630</v>
      </c>
      <c r="H265" s="17">
        <f t="shared" si="23"/>
        <v>-3340</v>
      </c>
      <c r="I265" s="26" t="s">
        <v>2371</v>
      </c>
      <c r="J265" s="27" t="s">
        <v>2372</v>
      </c>
      <c r="K265" s="26">
        <v>-3340</v>
      </c>
      <c r="L265" s="26" t="s">
        <v>1888</v>
      </c>
      <c r="M265" s="27" t="s">
        <v>1594</v>
      </c>
      <c r="N265" s="27"/>
      <c r="O265" s="28" t="s">
        <v>2330</v>
      </c>
      <c r="P265" s="29" t="s">
        <v>2331</v>
      </c>
    </row>
    <row r="266" spans="1:16" ht="13.5" thickBot="1" x14ac:dyDescent="0.25">
      <c r="A266" s="17" t="str">
        <f t="shared" si="18"/>
        <v>IBVS 954 </v>
      </c>
      <c r="B266" s="3" t="str">
        <f t="shared" si="19"/>
        <v>I</v>
      </c>
      <c r="C266" s="17">
        <f t="shared" si="20"/>
        <v>42342.595000000001</v>
      </c>
      <c r="D266" s="2" t="str">
        <f t="shared" si="21"/>
        <v>vis</v>
      </c>
      <c r="E266" s="25">
        <f>VLOOKUP(C266,Active!C$21:E$965,3,FALSE)</f>
        <v>-3330.9997680049428</v>
      </c>
      <c r="F266" s="3" t="s">
        <v>1422</v>
      </c>
      <c r="G266" s="2" t="str">
        <f t="shared" si="22"/>
        <v>42342.595</v>
      </c>
      <c r="H266" s="17">
        <f t="shared" si="23"/>
        <v>-3331</v>
      </c>
      <c r="I266" s="26" t="s">
        <v>2373</v>
      </c>
      <c r="J266" s="27" t="s">
        <v>2374</v>
      </c>
      <c r="K266" s="26">
        <v>-3331</v>
      </c>
      <c r="L266" s="26" t="s">
        <v>2249</v>
      </c>
      <c r="M266" s="27" t="s">
        <v>1594</v>
      </c>
      <c r="N266" s="27"/>
      <c r="O266" s="28" t="s">
        <v>2330</v>
      </c>
      <c r="P266" s="29" t="s">
        <v>2331</v>
      </c>
    </row>
    <row r="267" spans="1:16" ht="13.5" thickBot="1" x14ac:dyDescent="0.25">
      <c r="A267" s="17" t="str">
        <f t="shared" ref="A267:A330" si="24">P267</f>
        <v>IBVS 954 </v>
      </c>
      <c r="B267" s="3" t="str">
        <f t="shared" ref="B267:B330" si="25">IF(H267=INT(H267),"I","II")</f>
        <v>I</v>
      </c>
      <c r="C267" s="17">
        <f t="shared" ref="C267:C330" si="26">1*G267</f>
        <v>42359.661</v>
      </c>
      <c r="D267" s="2" t="str">
        <f t="shared" ref="D267:D330" si="27">VLOOKUP(F267,I$1:J$5,2,FALSE)</f>
        <v>vis</v>
      </c>
      <c r="E267" s="25">
        <f>VLOOKUP(C267,Active!C$21:E$965,3,FALSE)</f>
        <v>-3300.0198956639474</v>
      </c>
      <c r="F267" s="3" t="s">
        <v>1422</v>
      </c>
      <c r="G267" s="2" t="str">
        <f t="shared" ref="G267:G330" si="28">MID(I267,3,LEN(I267)-3)</f>
        <v>42359.661</v>
      </c>
      <c r="H267" s="17">
        <f t="shared" ref="H267:H330" si="29">1*K267</f>
        <v>-3300</v>
      </c>
      <c r="I267" s="26" t="s">
        <v>2375</v>
      </c>
      <c r="J267" s="27" t="s">
        <v>2376</v>
      </c>
      <c r="K267" s="26">
        <v>-3300</v>
      </c>
      <c r="L267" s="26" t="s">
        <v>1872</v>
      </c>
      <c r="M267" s="27" t="s">
        <v>1594</v>
      </c>
      <c r="N267" s="27"/>
      <c r="O267" s="28" t="s">
        <v>2330</v>
      </c>
      <c r="P267" s="29" t="s">
        <v>2331</v>
      </c>
    </row>
    <row r="268" spans="1:16" ht="13.5" thickBot="1" x14ac:dyDescent="0.25">
      <c r="A268" s="17" t="str">
        <f t="shared" si="24"/>
        <v> BBS 18 </v>
      </c>
      <c r="B268" s="3" t="str">
        <f t="shared" si="25"/>
        <v>I</v>
      </c>
      <c r="C268" s="17">
        <f t="shared" si="26"/>
        <v>42377.315000000002</v>
      </c>
      <c r="D268" s="2" t="str">
        <f t="shared" si="27"/>
        <v>vis</v>
      </c>
      <c r="E268" s="25">
        <f>VLOOKUP(C268,Active!C$21:E$965,3,FALSE)</f>
        <v>-3267.9726282135762</v>
      </c>
      <c r="F268" s="3" t="s">
        <v>1422</v>
      </c>
      <c r="G268" s="2" t="str">
        <f t="shared" si="28"/>
        <v>42377.315</v>
      </c>
      <c r="H268" s="17">
        <f t="shared" si="29"/>
        <v>-3268</v>
      </c>
      <c r="I268" s="26" t="s">
        <v>2377</v>
      </c>
      <c r="J268" s="27" t="s">
        <v>2378</v>
      </c>
      <c r="K268" s="26">
        <v>-3268</v>
      </c>
      <c r="L268" s="26" t="s">
        <v>2167</v>
      </c>
      <c r="M268" s="27" t="s">
        <v>1594</v>
      </c>
      <c r="N268" s="27"/>
      <c r="O268" s="28" t="s">
        <v>2177</v>
      </c>
      <c r="P268" s="28" t="s">
        <v>2379</v>
      </c>
    </row>
    <row r="269" spans="1:16" ht="13.5" thickBot="1" x14ac:dyDescent="0.25">
      <c r="A269" s="17" t="str">
        <f t="shared" si="24"/>
        <v> BBS 22 </v>
      </c>
      <c r="B269" s="3" t="str">
        <f t="shared" si="25"/>
        <v>I</v>
      </c>
      <c r="C269" s="17">
        <f t="shared" si="26"/>
        <v>42529.351000000002</v>
      </c>
      <c r="D269" s="2" t="str">
        <f t="shared" si="27"/>
        <v>vis</v>
      </c>
      <c r="E269" s="25">
        <f>VLOOKUP(C269,Active!C$21:E$965,3,FALSE)</f>
        <v>-2991.982011124871</v>
      </c>
      <c r="F269" s="3" t="s">
        <v>1422</v>
      </c>
      <c r="G269" s="2" t="str">
        <f t="shared" si="28"/>
        <v>42529.351</v>
      </c>
      <c r="H269" s="17">
        <f t="shared" si="29"/>
        <v>-2992</v>
      </c>
      <c r="I269" s="26" t="s">
        <v>2385</v>
      </c>
      <c r="J269" s="27" t="s">
        <v>2386</v>
      </c>
      <c r="K269" s="26">
        <v>-2992</v>
      </c>
      <c r="L269" s="26" t="s">
        <v>2150</v>
      </c>
      <c r="M269" s="27" t="s">
        <v>1594</v>
      </c>
      <c r="N269" s="27"/>
      <c r="O269" s="28" t="s">
        <v>2195</v>
      </c>
      <c r="P269" s="28" t="s">
        <v>2387</v>
      </c>
    </row>
    <row r="270" spans="1:16" ht="13.5" thickBot="1" x14ac:dyDescent="0.25">
      <c r="A270" s="17" t="str">
        <f t="shared" si="24"/>
        <v> BBS 22 </v>
      </c>
      <c r="B270" s="3" t="str">
        <f t="shared" si="25"/>
        <v>I</v>
      </c>
      <c r="C270" s="17">
        <f t="shared" si="26"/>
        <v>42531.552000000003</v>
      </c>
      <c r="D270" s="2" t="str">
        <f t="shared" si="27"/>
        <v>vis</v>
      </c>
      <c r="E270" s="25">
        <f>VLOOKUP(C270,Active!C$21:E$965,3,FALSE)</f>
        <v>-2987.9865406559525</v>
      </c>
      <c r="F270" s="3" t="s">
        <v>1422</v>
      </c>
      <c r="G270" s="2" t="str">
        <f t="shared" si="28"/>
        <v>42531.552</v>
      </c>
      <c r="H270" s="17">
        <f t="shared" si="29"/>
        <v>-2988</v>
      </c>
      <c r="I270" s="26" t="s">
        <v>2388</v>
      </c>
      <c r="J270" s="27" t="s">
        <v>2389</v>
      </c>
      <c r="K270" s="26">
        <v>-2988</v>
      </c>
      <c r="L270" s="26" t="s">
        <v>2278</v>
      </c>
      <c r="M270" s="27" t="s">
        <v>1594</v>
      </c>
      <c r="N270" s="27"/>
      <c r="O270" s="28" t="s">
        <v>2195</v>
      </c>
      <c r="P270" s="28" t="s">
        <v>2387</v>
      </c>
    </row>
    <row r="271" spans="1:16" ht="13.5" thickBot="1" x14ac:dyDescent="0.25">
      <c r="A271" s="17" t="str">
        <f t="shared" si="24"/>
        <v> BBS 22 </v>
      </c>
      <c r="B271" s="3" t="str">
        <f t="shared" si="25"/>
        <v>I</v>
      </c>
      <c r="C271" s="17">
        <f t="shared" si="26"/>
        <v>42546.411</v>
      </c>
      <c r="D271" s="2" t="str">
        <f t="shared" si="27"/>
        <v>vis</v>
      </c>
      <c r="E271" s="25">
        <f>VLOOKUP(C271,Active!C$21:E$965,3,FALSE)</f>
        <v>-2961.0130305707085</v>
      </c>
      <c r="F271" s="3" t="s">
        <v>1422</v>
      </c>
      <c r="G271" s="2" t="str">
        <f t="shared" si="28"/>
        <v>42546.411</v>
      </c>
      <c r="H271" s="17">
        <f t="shared" si="29"/>
        <v>-2961</v>
      </c>
      <c r="I271" s="26" t="s">
        <v>2394</v>
      </c>
      <c r="J271" s="27" t="s">
        <v>2395</v>
      </c>
      <c r="K271" s="26">
        <v>-2961</v>
      </c>
      <c r="L271" s="26" t="s">
        <v>1888</v>
      </c>
      <c r="M271" s="27" t="s">
        <v>1594</v>
      </c>
      <c r="N271" s="27"/>
      <c r="O271" s="28" t="s">
        <v>2195</v>
      </c>
      <c r="P271" s="28" t="s">
        <v>2387</v>
      </c>
    </row>
    <row r="272" spans="1:16" ht="13.5" thickBot="1" x14ac:dyDescent="0.25">
      <c r="A272" s="17" t="str">
        <f t="shared" si="24"/>
        <v> BBS 22 </v>
      </c>
      <c r="B272" s="3" t="str">
        <f t="shared" si="25"/>
        <v>I</v>
      </c>
      <c r="C272" s="17">
        <f t="shared" si="26"/>
        <v>42551.375</v>
      </c>
      <c r="D272" s="2" t="str">
        <f t="shared" si="27"/>
        <v>vis</v>
      </c>
      <c r="E272" s="25">
        <f>VLOOKUP(C272,Active!C$21:E$965,3,FALSE)</f>
        <v>-2952.0018922664362</v>
      </c>
      <c r="F272" s="3" t="s">
        <v>1422</v>
      </c>
      <c r="G272" s="2" t="str">
        <f t="shared" si="28"/>
        <v>42551.375</v>
      </c>
      <c r="H272" s="17">
        <f t="shared" si="29"/>
        <v>-2952</v>
      </c>
      <c r="I272" s="26" t="s">
        <v>2399</v>
      </c>
      <c r="J272" s="27" t="s">
        <v>2400</v>
      </c>
      <c r="K272" s="26">
        <v>-2952</v>
      </c>
      <c r="L272" s="26" t="s">
        <v>1969</v>
      </c>
      <c r="M272" s="27" t="s">
        <v>1594</v>
      </c>
      <c r="N272" s="27"/>
      <c r="O272" s="28" t="s">
        <v>2195</v>
      </c>
      <c r="P272" s="28" t="s">
        <v>2387</v>
      </c>
    </row>
    <row r="273" spans="1:16" ht="13.5" thickBot="1" x14ac:dyDescent="0.25">
      <c r="A273" s="17" t="str">
        <f t="shared" si="24"/>
        <v> BBS 23 </v>
      </c>
      <c r="B273" s="3" t="str">
        <f t="shared" si="25"/>
        <v>I</v>
      </c>
      <c r="C273" s="17">
        <f t="shared" si="26"/>
        <v>42573.408000000003</v>
      </c>
      <c r="D273" s="2" t="str">
        <f t="shared" si="27"/>
        <v>vis</v>
      </c>
      <c r="E273" s="25">
        <f>VLOOKUP(C273,Active!C$21:E$965,3,FALSE)</f>
        <v>-2912.0054357277459</v>
      </c>
      <c r="F273" s="3" t="s">
        <v>1422</v>
      </c>
      <c r="G273" s="2" t="str">
        <f t="shared" si="28"/>
        <v>42573.408</v>
      </c>
      <c r="H273" s="17">
        <f t="shared" si="29"/>
        <v>-2912</v>
      </c>
      <c r="I273" s="26" t="s">
        <v>2405</v>
      </c>
      <c r="J273" s="27" t="s">
        <v>2406</v>
      </c>
      <c r="K273" s="26">
        <v>-2912</v>
      </c>
      <c r="L273" s="26" t="s">
        <v>1589</v>
      </c>
      <c r="M273" s="27" t="s">
        <v>1594</v>
      </c>
      <c r="N273" s="27"/>
      <c r="O273" s="28" t="s">
        <v>2177</v>
      </c>
      <c r="P273" s="28" t="s">
        <v>2407</v>
      </c>
    </row>
    <row r="274" spans="1:16" ht="13.5" thickBot="1" x14ac:dyDescent="0.25">
      <c r="A274" s="17" t="str">
        <f t="shared" si="24"/>
        <v> BBS 23 </v>
      </c>
      <c r="B274" s="3" t="str">
        <f t="shared" si="25"/>
        <v>I</v>
      </c>
      <c r="C274" s="17">
        <f t="shared" si="26"/>
        <v>42589.38</v>
      </c>
      <c r="D274" s="2" t="str">
        <f t="shared" si="27"/>
        <v>vis</v>
      </c>
      <c r="E274" s="25">
        <f>VLOOKUP(C274,Active!C$21:E$965,3,FALSE)</f>
        <v>-2883.0114991854848</v>
      </c>
      <c r="F274" s="3" t="s">
        <v>1422</v>
      </c>
      <c r="G274" s="2" t="str">
        <f t="shared" si="28"/>
        <v>42589.380</v>
      </c>
      <c r="H274" s="17">
        <f t="shared" si="29"/>
        <v>-2883</v>
      </c>
      <c r="I274" s="26" t="s">
        <v>2410</v>
      </c>
      <c r="J274" s="27" t="s">
        <v>2411</v>
      </c>
      <c r="K274" s="26">
        <v>-2883</v>
      </c>
      <c r="L274" s="26" t="s">
        <v>1938</v>
      </c>
      <c r="M274" s="27" t="s">
        <v>1594</v>
      </c>
      <c r="N274" s="27"/>
      <c r="O274" s="28" t="s">
        <v>2195</v>
      </c>
      <c r="P274" s="28" t="s">
        <v>2407</v>
      </c>
    </row>
    <row r="275" spans="1:16" ht="13.5" thickBot="1" x14ac:dyDescent="0.25">
      <c r="A275" s="17" t="str">
        <f t="shared" si="24"/>
        <v> BBS 23 </v>
      </c>
      <c r="B275" s="3" t="str">
        <f t="shared" si="25"/>
        <v>I</v>
      </c>
      <c r="C275" s="17">
        <f t="shared" si="26"/>
        <v>42600.398000000001</v>
      </c>
      <c r="D275" s="2" t="str">
        <f t="shared" si="27"/>
        <v>vis</v>
      </c>
      <c r="E275" s="25">
        <f>VLOOKUP(C275,Active!C$21:E$965,3,FALSE)</f>
        <v>-2863.0105479694284</v>
      </c>
      <c r="F275" s="3" t="s">
        <v>1422</v>
      </c>
      <c r="G275" s="2" t="str">
        <f t="shared" si="28"/>
        <v>42600.398</v>
      </c>
      <c r="H275" s="17">
        <f t="shared" si="29"/>
        <v>-2863</v>
      </c>
      <c r="I275" s="26" t="s">
        <v>2412</v>
      </c>
      <c r="J275" s="27" t="s">
        <v>2415</v>
      </c>
      <c r="K275" s="26">
        <v>-2863</v>
      </c>
      <c r="L275" s="26" t="s">
        <v>1938</v>
      </c>
      <c r="M275" s="27" t="s">
        <v>1594</v>
      </c>
      <c r="N275" s="27"/>
      <c r="O275" s="28" t="s">
        <v>2195</v>
      </c>
      <c r="P275" s="28" t="s">
        <v>2407</v>
      </c>
    </row>
    <row r="276" spans="1:16" ht="13.5" thickBot="1" x14ac:dyDescent="0.25">
      <c r="A276" s="17" t="str">
        <f t="shared" si="24"/>
        <v> BBS 23 </v>
      </c>
      <c r="B276" s="3" t="str">
        <f t="shared" si="25"/>
        <v>I</v>
      </c>
      <c r="C276" s="17">
        <f t="shared" si="26"/>
        <v>42606.464999999997</v>
      </c>
      <c r="D276" s="2" t="str">
        <f t="shared" si="27"/>
        <v>vis</v>
      </c>
      <c r="E276" s="25">
        <f>VLOOKUP(C276,Active!C$21:E$965,3,FALSE)</f>
        <v>-2851.9971361861931</v>
      </c>
      <c r="F276" s="3" t="s">
        <v>1422</v>
      </c>
      <c r="G276" s="2" t="str">
        <f t="shared" si="28"/>
        <v>42606.465</v>
      </c>
      <c r="H276" s="17">
        <f t="shared" si="29"/>
        <v>-2852</v>
      </c>
      <c r="I276" s="26" t="s">
        <v>2416</v>
      </c>
      <c r="J276" s="27" t="s">
        <v>2417</v>
      </c>
      <c r="K276" s="26">
        <v>-2852</v>
      </c>
      <c r="L276" s="26" t="s">
        <v>2047</v>
      </c>
      <c r="M276" s="27" t="s">
        <v>1594</v>
      </c>
      <c r="N276" s="27"/>
      <c r="O276" s="28" t="s">
        <v>2195</v>
      </c>
      <c r="P276" s="28" t="s">
        <v>2407</v>
      </c>
    </row>
    <row r="277" spans="1:16" ht="13.5" thickBot="1" x14ac:dyDescent="0.25">
      <c r="A277" s="17" t="str">
        <f t="shared" si="24"/>
        <v> BBS 23 </v>
      </c>
      <c r="B277" s="3" t="str">
        <f t="shared" si="25"/>
        <v>I</v>
      </c>
      <c r="C277" s="17">
        <f t="shared" si="26"/>
        <v>42607.561000000002</v>
      </c>
      <c r="D277" s="2" t="str">
        <f t="shared" si="27"/>
        <v>vis</v>
      </c>
      <c r="E277" s="25">
        <f>VLOOKUP(C277,Active!C$21:E$965,3,FALSE)</f>
        <v>-2850.0075697918487</v>
      </c>
      <c r="F277" s="3" t="s">
        <v>1422</v>
      </c>
      <c r="G277" s="2" t="str">
        <f t="shared" si="28"/>
        <v>42607.561</v>
      </c>
      <c r="H277" s="17">
        <f t="shared" si="29"/>
        <v>-2850</v>
      </c>
      <c r="I277" s="26" t="s">
        <v>2418</v>
      </c>
      <c r="J277" s="27" t="s">
        <v>2419</v>
      </c>
      <c r="K277" s="26">
        <v>-2850</v>
      </c>
      <c r="L277" s="26" t="s">
        <v>1927</v>
      </c>
      <c r="M277" s="27" t="s">
        <v>1594</v>
      </c>
      <c r="N277" s="27"/>
      <c r="O277" s="28" t="s">
        <v>2094</v>
      </c>
      <c r="P277" s="28" t="s">
        <v>2407</v>
      </c>
    </row>
    <row r="278" spans="1:16" ht="13.5" thickBot="1" x14ac:dyDescent="0.25">
      <c r="A278" s="17" t="str">
        <f t="shared" si="24"/>
        <v> BBS 23 </v>
      </c>
      <c r="B278" s="3" t="str">
        <f t="shared" si="25"/>
        <v>I</v>
      </c>
      <c r="C278" s="17">
        <f t="shared" si="26"/>
        <v>42616.374000000003</v>
      </c>
      <c r="D278" s="2" t="str">
        <f t="shared" si="27"/>
        <v>vis</v>
      </c>
      <c r="E278" s="25">
        <f>VLOOKUP(C278,Active!C$21:E$965,3,FALSE)</f>
        <v>-2834.0093502359323</v>
      </c>
      <c r="F278" s="3" t="s">
        <v>1422</v>
      </c>
      <c r="G278" s="2" t="str">
        <f t="shared" si="28"/>
        <v>42616.374</v>
      </c>
      <c r="H278" s="17">
        <f t="shared" si="29"/>
        <v>-2834</v>
      </c>
      <c r="I278" s="26" t="s">
        <v>2422</v>
      </c>
      <c r="J278" s="27" t="s">
        <v>2423</v>
      </c>
      <c r="K278" s="26">
        <v>-2834</v>
      </c>
      <c r="L278" s="26" t="s">
        <v>1912</v>
      </c>
      <c r="M278" s="27" t="s">
        <v>1594</v>
      </c>
      <c r="N278" s="27"/>
      <c r="O278" s="28" t="s">
        <v>2094</v>
      </c>
      <c r="P278" s="28" t="s">
        <v>2407</v>
      </c>
    </row>
    <row r="279" spans="1:16" ht="13.5" thickBot="1" x14ac:dyDescent="0.25">
      <c r="A279" s="17" t="str">
        <f t="shared" si="24"/>
        <v> BBS 23 </v>
      </c>
      <c r="B279" s="3" t="str">
        <f t="shared" si="25"/>
        <v>I</v>
      </c>
      <c r="C279" s="17">
        <f t="shared" si="26"/>
        <v>42617.476000000002</v>
      </c>
      <c r="D279" s="2" t="str">
        <f t="shared" si="27"/>
        <v>vis</v>
      </c>
      <c r="E279" s="25">
        <f>VLOOKUP(C279,Active!C$21:E$965,3,FALSE)</f>
        <v>-2832.0088920547682</v>
      </c>
      <c r="F279" s="3" t="s">
        <v>1422</v>
      </c>
      <c r="G279" s="2" t="str">
        <f t="shared" si="28"/>
        <v>42617.476</v>
      </c>
      <c r="H279" s="17">
        <f t="shared" si="29"/>
        <v>-2832</v>
      </c>
      <c r="I279" s="26" t="s">
        <v>2424</v>
      </c>
      <c r="J279" s="27" t="s">
        <v>2425</v>
      </c>
      <c r="K279" s="26">
        <v>-2832</v>
      </c>
      <c r="L279" s="26" t="s">
        <v>1912</v>
      </c>
      <c r="M279" s="27" t="s">
        <v>1594</v>
      </c>
      <c r="N279" s="27"/>
      <c r="O279" s="28" t="s">
        <v>2220</v>
      </c>
      <c r="P279" s="28" t="s">
        <v>2407</v>
      </c>
    </row>
    <row r="280" spans="1:16" ht="13.5" thickBot="1" x14ac:dyDescent="0.25">
      <c r="A280" s="17" t="str">
        <f t="shared" si="24"/>
        <v> BBS 23 </v>
      </c>
      <c r="B280" s="3" t="str">
        <f t="shared" si="25"/>
        <v>I</v>
      </c>
      <c r="C280" s="17">
        <f t="shared" si="26"/>
        <v>42633.449000000001</v>
      </c>
      <c r="D280" s="2" t="str">
        <f t="shared" si="27"/>
        <v>vis</v>
      </c>
      <c r="E280" s="25">
        <f>VLOOKUP(C280,Active!C$21:E$965,3,FALSE)</f>
        <v>-2803.0131402146949</v>
      </c>
      <c r="F280" s="3" t="s">
        <v>1422</v>
      </c>
      <c r="G280" s="2" t="str">
        <f t="shared" si="28"/>
        <v>42633.449</v>
      </c>
      <c r="H280" s="17">
        <f t="shared" si="29"/>
        <v>-2803</v>
      </c>
      <c r="I280" s="26" t="s">
        <v>2426</v>
      </c>
      <c r="J280" s="27" t="s">
        <v>2427</v>
      </c>
      <c r="K280" s="26">
        <v>-2803</v>
      </c>
      <c r="L280" s="26" t="s">
        <v>1888</v>
      </c>
      <c r="M280" s="27" t="s">
        <v>1594</v>
      </c>
      <c r="N280" s="27"/>
      <c r="O280" s="28" t="s">
        <v>2094</v>
      </c>
      <c r="P280" s="28" t="s">
        <v>2407</v>
      </c>
    </row>
    <row r="281" spans="1:16" ht="13.5" thickBot="1" x14ac:dyDescent="0.25">
      <c r="A281" s="17" t="str">
        <f t="shared" si="24"/>
        <v> BBS 23 </v>
      </c>
      <c r="B281" s="3" t="str">
        <f t="shared" si="25"/>
        <v>I</v>
      </c>
      <c r="C281" s="17">
        <f t="shared" si="26"/>
        <v>42633.457999999999</v>
      </c>
      <c r="D281" s="2" t="str">
        <f t="shared" si="27"/>
        <v>vis</v>
      </c>
      <c r="E281" s="25">
        <f>VLOOKUP(C281,Active!C$21:E$965,3,FALSE)</f>
        <v>-2802.9968025344529</v>
      </c>
      <c r="F281" s="3" t="s">
        <v>1422</v>
      </c>
      <c r="G281" s="2" t="str">
        <f t="shared" si="28"/>
        <v>42633.458</v>
      </c>
      <c r="H281" s="17">
        <f t="shared" si="29"/>
        <v>-2803</v>
      </c>
      <c r="I281" s="26" t="s">
        <v>2428</v>
      </c>
      <c r="J281" s="27" t="s">
        <v>2429</v>
      </c>
      <c r="K281" s="26">
        <v>-2803</v>
      </c>
      <c r="L281" s="26" t="s">
        <v>2047</v>
      </c>
      <c r="M281" s="27" t="s">
        <v>1594</v>
      </c>
      <c r="N281" s="27"/>
      <c r="O281" s="28" t="s">
        <v>2195</v>
      </c>
      <c r="P281" s="28" t="s">
        <v>2407</v>
      </c>
    </row>
    <row r="282" spans="1:16" ht="13.5" thickBot="1" x14ac:dyDescent="0.25">
      <c r="A282" s="17" t="str">
        <f t="shared" si="24"/>
        <v> BBS 23 </v>
      </c>
      <c r="B282" s="3" t="str">
        <f t="shared" si="25"/>
        <v>I</v>
      </c>
      <c r="C282" s="17">
        <f t="shared" si="26"/>
        <v>42638.413</v>
      </c>
      <c r="D282" s="2" t="str">
        <f t="shared" si="27"/>
        <v>vis</v>
      </c>
      <c r="E282" s="25">
        <f>VLOOKUP(C282,Active!C$21:E$965,3,FALSE)</f>
        <v>-2794.0020019104227</v>
      </c>
      <c r="F282" s="3" t="s">
        <v>1422</v>
      </c>
      <c r="G282" s="2" t="str">
        <f t="shared" si="28"/>
        <v>42638.413</v>
      </c>
      <c r="H282" s="17">
        <f t="shared" si="29"/>
        <v>-2794</v>
      </c>
      <c r="I282" s="26" t="s">
        <v>2430</v>
      </c>
      <c r="J282" s="27" t="s">
        <v>2431</v>
      </c>
      <c r="K282" s="26">
        <v>-2794</v>
      </c>
      <c r="L282" s="26" t="s">
        <v>1969</v>
      </c>
      <c r="M282" s="27" t="s">
        <v>1594</v>
      </c>
      <c r="N282" s="27"/>
      <c r="O282" s="28" t="s">
        <v>2220</v>
      </c>
      <c r="P282" s="28" t="s">
        <v>2407</v>
      </c>
    </row>
    <row r="283" spans="1:16" ht="13.5" thickBot="1" x14ac:dyDescent="0.25">
      <c r="A283" s="17" t="str">
        <f t="shared" si="24"/>
        <v> BBS 27 </v>
      </c>
      <c r="B283" s="3" t="str">
        <f t="shared" si="25"/>
        <v>I</v>
      </c>
      <c r="C283" s="17">
        <f t="shared" si="26"/>
        <v>42887.413</v>
      </c>
      <c r="D283" s="2" t="str">
        <f t="shared" si="27"/>
        <v>vis</v>
      </c>
      <c r="E283" s="25">
        <f>VLOOKUP(C283,Active!C$21:E$965,3,FALSE)</f>
        <v>-2341.9928484527704</v>
      </c>
      <c r="F283" s="3" t="s">
        <v>1422</v>
      </c>
      <c r="G283" s="2" t="str">
        <f t="shared" si="28"/>
        <v>42887.413</v>
      </c>
      <c r="H283" s="17">
        <f t="shared" si="29"/>
        <v>-2342</v>
      </c>
      <c r="I283" s="26" t="s">
        <v>2436</v>
      </c>
      <c r="J283" s="27" t="s">
        <v>2437</v>
      </c>
      <c r="K283" s="26">
        <v>-2342</v>
      </c>
      <c r="L283" s="26" t="s">
        <v>2082</v>
      </c>
      <c r="M283" s="27" t="s">
        <v>1594</v>
      </c>
      <c r="N283" s="27"/>
      <c r="O283" s="28" t="s">
        <v>2220</v>
      </c>
      <c r="P283" s="28" t="s">
        <v>2438</v>
      </c>
    </row>
    <row r="284" spans="1:16" ht="13.5" thickBot="1" x14ac:dyDescent="0.25">
      <c r="A284" s="17" t="str">
        <f t="shared" si="24"/>
        <v> BBS 28 </v>
      </c>
      <c r="B284" s="3" t="str">
        <f t="shared" si="25"/>
        <v>I</v>
      </c>
      <c r="C284" s="17">
        <f t="shared" si="26"/>
        <v>42905.584999999999</v>
      </c>
      <c r="D284" s="2" t="str">
        <f t="shared" si="27"/>
        <v>vis</v>
      </c>
      <c r="E284" s="25">
        <f>VLOOKUP(C284,Active!C$21:E$965,3,FALSE)</f>
        <v>-2309.0052567393896</v>
      </c>
      <c r="F284" s="3" t="s">
        <v>1422</v>
      </c>
      <c r="G284" s="2" t="str">
        <f t="shared" si="28"/>
        <v>42905.585</v>
      </c>
      <c r="H284" s="17">
        <f t="shared" si="29"/>
        <v>-2309</v>
      </c>
      <c r="I284" s="26" t="s">
        <v>2439</v>
      </c>
      <c r="J284" s="27" t="s">
        <v>2440</v>
      </c>
      <c r="K284" s="26">
        <v>-2309</v>
      </c>
      <c r="L284" s="26" t="s">
        <v>1589</v>
      </c>
      <c r="M284" s="27" t="s">
        <v>1594</v>
      </c>
      <c r="N284" s="27"/>
      <c r="O284" s="28" t="s">
        <v>2094</v>
      </c>
      <c r="P284" s="28" t="s">
        <v>2441</v>
      </c>
    </row>
    <row r="285" spans="1:16" ht="13.5" thickBot="1" x14ac:dyDescent="0.25">
      <c r="A285" s="17" t="str">
        <f t="shared" si="24"/>
        <v> BBS 28 </v>
      </c>
      <c r="B285" s="3" t="str">
        <f t="shared" si="25"/>
        <v>I</v>
      </c>
      <c r="C285" s="17">
        <f t="shared" si="26"/>
        <v>42914.396999999997</v>
      </c>
      <c r="D285" s="2" t="str">
        <f t="shared" si="27"/>
        <v>vis</v>
      </c>
      <c r="E285" s="25">
        <f>VLOOKUP(C285,Active!C$21:E$965,3,FALSE)</f>
        <v>-2293.0088524812854</v>
      </c>
      <c r="F285" s="3" t="s">
        <v>1422</v>
      </c>
      <c r="G285" s="2" t="str">
        <f t="shared" si="28"/>
        <v>42914.397</v>
      </c>
      <c r="H285" s="17">
        <f t="shared" si="29"/>
        <v>-2293</v>
      </c>
      <c r="I285" s="26" t="s">
        <v>2442</v>
      </c>
      <c r="J285" s="27" t="s">
        <v>2443</v>
      </c>
      <c r="K285" s="26">
        <v>-2293</v>
      </c>
      <c r="L285" s="26" t="s">
        <v>1912</v>
      </c>
      <c r="M285" s="27" t="s">
        <v>1594</v>
      </c>
      <c r="N285" s="27"/>
      <c r="O285" s="28" t="s">
        <v>2220</v>
      </c>
      <c r="P285" s="28" t="s">
        <v>2441</v>
      </c>
    </row>
    <row r="286" spans="1:16" ht="13.5" thickBot="1" x14ac:dyDescent="0.25">
      <c r="A286" s="17" t="str">
        <f t="shared" si="24"/>
        <v> BBS 28 </v>
      </c>
      <c r="B286" s="3" t="str">
        <f t="shared" si="25"/>
        <v>I</v>
      </c>
      <c r="C286" s="17">
        <f t="shared" si="26"/>
        <v>42936.434999999998</v>
      </c>
      <c r="D286" s="2" t="str">
        <f t="shared" si="27"/>
        <v>vis</v>
      </c>
      <c r="E286" s="25">
        <f>VLOOKUP(C286,Active!C$21:E$965,3,FALSE)</f>
        <v>-2253.0033194535745</v>
      </c>
      <c r="F286" s="3" t="s">
        <v>1422</v>
      </c>
      <c r="G286" s="2" t="str">
        <f t="shared" si="28"/>
        <v>42936.435</v>
      </c>
      <c r="H286" s="17">
        <f t="shared" si="29"/>
        <v>-2253</v>
      </c>
      <c r="I286" s="26" t="s">
        <v>2446</v>
      </c>
      <c r="J286" s="27" t="s">
        <v>2447</v>
      </c>
      <c r="K286" s="26">
        <v>-2253</v>
      </c>
      <c r="L286" s="26" t="s">
        <v>1996</v>
      </c>
      <c r="M286" s="27" t="s">
        <v>1594</v>
      </c>
      <c r="N286" s="27"/>
      <c r="O286" s="28" t="s">
        <v>2220</v>
      </c>
      <c r="P286" s="28" t="s">
        <v>2441</v>
      </c>
    </row>
    <row r="287" spans="1:16" ht="13.5" thickBot="1" x14ac:dyDescent="0.25">
      <c r="A287" s="17" t="str">
        <f t="shared" si="24"/>
        <v> AOEB 1 </v>
      </c>
      <c r="B287" s="3" t="str">
        <f t="shared" si="25"/>
        <v>I</v>
      </c>
      <c r="C287" s="17">
        <f t="shared" si="26"/>
        <v>42950.754000000001</v>
      </c>
      <c r="D287" s="2" t="str">
        <f t="shared" si="27"/>
        <v>vis</v>
      </c>
      <c r="E287" s="25">
        <f>VLOOKUP(C287,Active!C$21:E$965,3,FALSE)</f>
        <v>-2227.0100701830465</v>
      </c>
      <c r="F287" s="3" t="s">
        <v>1422</v>
      </c>
      <c r="G287" s="2" t="str">
        <f t="shared" si="28"/>
        <v>42950.754</v>
      </c>
      <c r="H287" s="17">
        <f t="shared" si="29"/>
        <v>-2227</v>
      </c>
      <c r="I287" s="26" t="s">
        <v>2448</v>
      </c>
      <c r="J287" s="27" t="s">
        <v>2449</v>
      </c>
      <c r="K287" s="26">
        <v>-2227</v>
      </c>
      <c r="L287" s="26" t="s">
        <v>1938</v>
      </c>
      <c r="M287" s="27" t="s">
        <v>1594</v>
      </c>
      <c r="N287" s="27"/>
      <c r="O287" s="28" t="s">
        <v>2450</v>
      </c>
      <c r="P287" s="28" t="s">
        <v>2451</v>
      </c>
    </row>
    <row r="288" spans="1:16" ht="13.5" thickBot="1" x14ac:dyDescent="0.25">
      <c r="A288" s="17" t="str">
        <f t="shared" si="24"/>
        <v> AOEB 1 </v>
      </c>
      <c r="B288" s="3" t="str">
        <f t="shared" si="25"/>
        <v>I</v>
      </c>
      <c r="C288" s="17">
        <f t="shared" si="26"/>
        <v>42950.764999999999</v>
      </c>
      <c r="D288" s="2" t="str">
        <f t="shared" si="27"/>
        <v>vis</v>
      </c>
      <c r="E288" s="25">
        <f>VLOOKUP(C288,Active!C$21:E$965,3,FALSE)</f>
        <v>-2226.9901019071935</v>
      </c>
      <c r="F288" s="3" t="s">
        <v>1422</v>
      </c>
      <c r="G288" s="2" t="str">
        <f t="shared" si="28"/>
        <v>42950.765</v>
      </c>
      <c r="H288" s="17">
        <f t="shared" si="29"/>
        <v>-2227</v>
      </c>
      <c r="I288" s="26" t="s">
        <v>2452</v>
      </c>
      <c r="J288" s="27" t="s">
        <v>2453</v>
      </c>
      <c r="K288" s="26">
        <v>-2227</v>
      </c>
      <c r="L288" s="26" t="s">
        <v>2007</v>
      </c>
      <c r="M288" s="27" t="s">
        <v>1594</v>
      </c>
      <c r="N288" s="27"/>
      <c r="O288" s="28" t="s">
        <v>2454</v>
      </c>
      <c r="P288" s="28" t="s">
        <v>2451</v>
      </c>
    </row>
    <row r="289" spans="1:16" ht="13.5" thickBot="1" x14ac:dyDescent="0.25">
      <c r="A289" s="17" t="str">
        <f t="shared" si="24"/>
        <v> AOEB 1 </v>
      </c>
      <c r="B289" s="3" t="str">
        <f t="shared" si="25"/>
        <v>I</v>
      </c>
      <c r="C289" s="17">
        <f t="shared" si="26"/>
        <v>42960.667999999998</v>
      </c>
      <c r="D289" s="2" t="str">
        <f t="shared" si="27"/>
        <v>vis</v>
      </c>
      <c r="E289" s="25">
        <f>VLOOKUP(C289,Active!C$21:E$965,3,FALSE)</f>
        <v>-2209.0132077437779</v>
      </c>
      <c r="F289" s="3" t="s">
        <v>1422</v>
      </c>
      <c r="G289" s="2" t="str">
        <f t="shared" si="28"/>
        <v>42960.668</v>
      </c>
      <c r="H289" s="17">
        <f t="shared" si="29"/>
        <v>-2209</v>
      </c>
      <c r="I289" s="26" t="s">
        <v>2457</v>
      </c>
      <c r="J289" s="27" t="s">
        <v>2458</v>
      </c>
      <c r="K289" s="26">
        <v>-2209</v>
      </c>
      <c r="L289" s="26" t="s">
        <v>1888</v>
      </c>
      <c r="M289" s="27" t="s">
        <v>1594</v>
      </c>
      <c r="N289" s="27"/>
      <c r="O289" s="28" t="s">
        <v>2392</v>
      </c>
      <c r="P289" s="28" t="s">
        <v>2451</v>
      </c>
    </row>
    <row r="290" spans="1:16" ht="13.5" thickBot="1" x14ac:dyDescent="0.25">
      <c r="A290" s="17" t="str">
        <f t="shared" si="24"/>
        <v> AOEB 1 </v>
      </c>
      <c r="B290" s="3" t="str">
        <f t="shared" si="25"/>
        <v>I</v>
      </c>
      <c r="C290" s="17">
        <f t="shared" si="26"/>
        <v>42977.756999999998</v>
      </c>
      <c r="D290" s="2" t="str">
        <f t="shared" si="27"/>
        <v>vis</v>
      </c>
      <c r="E290" s="25">
        <f>VLOOKUP(C290,Active!C$21:E$965,3,FALSE)</f>
        <v>-2177.9915835532647</v>
      </c>
      <c r="F290" s="3" t="s">
        <v>1422</v>
      </c>
      <c r="G290" s="2" t="str">
        <f t="shared" si="28"/>
        <v>42977.757</v>
      </c>
      <c r="H290" s="17">
        <f t="shared" si="29"/>
        <v>-2178</v>
      </c>
      <c r="I290" s="26" t="s">
        <v>2461</v>
      </c>
      <c r="J290" s="27" t="s">
        <v>2462</v>
      </c>
      <c r="K290" s="26">
        <v>-2178</v>
      </c>
      <c r="L290" s="26" t="s">
        <v>2007</v>
      </c>
      <c r="M290" s="27" t="s">
        <v>1594</v>
      </c>
      <c r="N290" s="27"/>
      <c r="O290" s="28" t="s">
        <v>2450</v>
      </c>
      <c r="P290" s="28" t="s">
        <v>2451</v>
      </c>
    </row>
    <row r="291" spans="1:16" ht="13.5" thickBot="1" x14ac:dyDescent="0.25">
      <c r="A291" s="17" t="str">
        <f t="shared" si="24"/>
        <v> AOEB 1 </v>
      </c>
      <c r="B291" s="3" t="str">
        <f t="shared" si="25"/>
        <v>II</v>
      </c>
      <c r="C291" s="17">
        <f t="shared" si="26"/>
        <v>42984.637000000002</v>
      </c>
      <c r="D291" s="2" t="str">
        <f t="shared" si="27"/>
        <v>vis</v>
      </c>
      <c r="E291" s="25">
        <f>VLOOKUP(C291,Active!C$21:E$965,3,FALSE)</f>
        <v>-2165.5023346545067</v>
      </c>
      <c r="F291" s="3" t="s">
        <v>1422</v>
      </c>
      <c r="G291" s="2" t="str">
        <f t="shared" si="28"/>
        <v>42984.637</v>
      </c>
      <c r="H291" s="17">
        <f t="shared" si="29"/>
        <v>-2165.5</v>
      </c>
      <c r="I291" s="26" t="s">
        <v>2463</v>
      </c>
      <c r="J291" s="27" t="s">
        <v>2464</v>
      </c>
      <c r="K291" s="26">
        <v>-2165.5</v>
      </c>
      <c r="L291" s="26" t="s">
        <v>1969</v>
      </c>
      <c r="M291" s="27" t="s">
        <v>1594</v>
      </c>
      <c r="N291" s="27"/>
      <c r="O291" s="28" t="s">
        <v>2465</v>
      </c>
      <c r="P291" s="28" t="s">
        <v>2451</v>
      </c>
    </row>
    <row r="292" spans="1:16" ht="13.5" thickBot="1" x14ac:dyDescent="0.25">
      <c r="A292" s="17" t="str">
        <f t="shared" si="24"/>
        <v>IBVS 1350 </v>
      </c>
      <c r="B292" s="3" t="str">
        <f t="shared" si="25"/>
        <v>II</v>
      </c>
      <c r="C292" s="17">
        <f t="shared" si="26"/>
        <v>42984.641000000003</v>
      </c>
      <c r="D292" s="2" t="str">
        <f t="shared" si="27"/>
        <v>vis</v>
      </c>
      <c r="E292" s="25">
        <f>VLOOKUP(C292,Active!C$21:E$965,3,FALSE)</f>
        <v>-2165.4950734632853</v>
      </c>
      <c r="F292" s="3" t="s">
        <v>1422</v>
      </c>
      <c r="G292" s="2" t="str">
        <f t="shared" si="28"/>
        <v>42984.641</v>
      </c>
      <c r="H292" s="17">
        <f t="shared" si="29"/>
        <v>-2165.5</v>
      </c>
      <c r="I292" s="26" t="s">
        <v>2466</v>
      </c>
      <c r="J292" s="27" t="s">
        <v>2467</v>
      </c>
      <c r="K292" s="26">
        <v>-2165.5</v>
      </c>
      <c r="L292" s="26" t="s">
        <v>2057</v>
      </c>
      <c r="M292" s="27" t="s">
        <v>1594</v>
      </c>
      <c r="N292" s="27"/>
      <c r="O292" s="28" t="s">
        <v>2468</v>
      </c>
      <c r="P292" s="29" t="s">
        <v>2469</v>
      </c>
    </row>
    <row r="293" spans="1:16" ht="13.5" thickBot="1" x14ac:dyDescent="0.25">
      <c r="A293" s="17" t="str">
        <f t="shared" si="24"/>
        <v> BBS 29 </v>
      </c>
      <c r="B293" s="3" t="str">
        <f t="shared" si="25"/>
        <v>I</v>
      </c>
      <c r="C293" s="17">
        <f t="shared" si="26"/>
        <v>42990.421999999999</v>
      </c>
      <c r="D293" s="2" t="str">
        <f t="shared" si="27"/>
        <v>vis</v>
      </c>
      <c r="E293" s="25">
        <f>VLOOKUP(C293,Active!C$21:E$965,3,FALSE)</f>
        <v>-2155.0008368522945</v>
      </c>
      <c r="F293" s="3" t="s">
        <v>1422</v>
      </c>
      <c r="G293" s="2" t="str">
        <f t="shared" si="28"/>
        <v>42990.422</v>
      </c>
      <c r="H293" s="17">
        <f t="shared" si="29"/>
        <v>-2155</v>
      </c>
      <c r="I293" s="26" t="s">
        <v>2470</v>
      </c>
      <c r="J293" s="27" t="s">
        <v>2471</v>
      </c>
      <c r="K293" s="26">
        <v>-2155</v>
      </c>
      <c r="L293" s="26" t="s">
        <v>2064</v>
      </c>
      <c r="M293" s="27" t="s">
        <v>1594</v>
      </c>
      <c r="N293" s="27"/>
      <c r="O293" s="28" t="s">
        <v>2220</v>
      </c>
      <c r="P293" s="28" t="s">
        <v>2472</v>
      </c>
    </row>
    <row r="294" spans="1:16" ht="13.5" thickBot="1" x14ac:dyDescent="0.25">
      <c r="A294" s="17" t="str">
        <f t="shared" si="24"/>
        <v> AOEB 1 </v>
      </c>
      <c r="B294" s="3" t="str">
        <f t="shared" si="25"/>
        <v>I</v>
      </c>
      <c r="C294" s="17">
        <f t="shared" si="26"/>
        <v>42993.726000000002</v>
      </c>
      <c r="D294" s="2" t="str">
        <f t="shared" si="27"/>
        <v>vis</v>
      </c>
      <c r="E294" s="25">
        <f>VLOOKUP(C294,Active!C$21:E$965,3,FALSE)</f>
        <v>-2149.0030929044001</v>
      </c>
      <c r="F294" s="3" t="s">
        <v>1422</v>
      </c>
      <c r="G294" s="2" t="str">
        <f t="shared" si="28"/>
        <v>42993.726</v>
      </c>
      <c r="H294" s="17">
        <f t="shared" si="29"/>
        <v>-2149</v>
      </c>
      <c r="I294" s="26" t="s">
        <v>2475</v>
      </c>
      <c r="J294" s="27" t="s">
        <v>2476</v>
      </c>
      <c r="K294" s="26">
        <v>-2149</v>
      </c>
      <c r="L294" s="26" t="s">
        <v>1996</v>
      </c>
      <c r="M294" s="27" t="s">
        <v>1594</v>
      </c>
      <c r="N294" s="27"/>
      <c r="O294" s="28" t="s">
        <v>2392</v>
      </c>
      <c r="P294" s="28" t="s">
        <v>2451</v>
      </c>
    </row>
    <row r="295" spans="1:16" ht="13.5" thickBot="1" x14ac:dyDescent="0.25">
      <c r="A295" s="17" t="str">
        <f t="shared" si="24"/>
        <v> AOEB 1 </v>
      </c>
      <c r="B295" s="3" t="str">
        <f t="shared" si="25"/>
        <v>I</v>
      </c>
      <c r="C295" s="17">
        <f t="shared" si="26"/>
        <v>42998.684999999998</v>
      </c>
      <c r="D295" s="2" t="str">
        <f t="shared" si="27"/>
        <v>vis</v>
      </c>
      <c r="E295" s="25">
        <f>VLOOKUP(C295,Active!C$21:E$965,3,FALSE)</f>
        <v>-2140.0010310891616</v>
      </c>
      <c r="F295" s="3" t="s">
        <v>1422</v>
      </c>
      <c r="G295" s="2" t="str">
        <f t="shared" si="28"/>
        <v>42998.685</v>
      </c>
      <c r="H295" s="17">
        <f t="shared" si="29"/>
        <v>-2140</v>
      </c>
      <c r="I295" s="26" t="s">
        <v>2480</v>
      </c>
      <c r="J295" s="27" t="s">
        <v>0</v>
      </c>
      <c r="K295" s="26">
        <v>-2140</v>
      </c>
      <c r="L295" s="26" t="s">
        <v>1969</v>
      </c>
      <c r="M295" s="27" t="s">
        <v>1594</v>
      </c>
      <c r="N295" s="27"/>
      <c r="O295" s="28" t="s">
        <v>2450</v>
      </c>
      <c r="P295" s="28" t="s">
        <v>2451</v>
      </c>
    </row>
    <row r="296" spans="1:16" ht="13.5" thickBot="1" x14ac:dyDescent="0.25">
      <c r="A296" s="17" t="str">
        <f t="shared" si="24"/>
        <v> AOEB 1 </v>
      </c>
      <c r="B296" s="3" t="str">
        <f t="shared" si="25"/>
        <v>I</v>
      </c>
      <c r="C296" s="17">
        <f t="shared" si="26"/>
        <v>43009.703999999998</v>
      </c>
      <c r="D296" s="2" t="str">
        <f t="shared" si="27"/>
        <v>vis</v>
      </c>
      <c r="E296" s="25">
        <f>VLOOKUP(C296,Active!C$21:E$965,3,FALSE)</f>
        <v>-2119.9982645753062</v>
      </c>
      <c r="F296" s="3" t="s">
        <v>1422</v>
      </c>
      <c r="G296" s="2" t="str">
        <f t="shared" si="28"/>
        <v>43009.704</v>
      </c>
      <c r="H296" s="17">
        <f t="shared" si="29"/>
        <v>-2120</v>
      </c>
      <c r="I296" s="26" t="s">
        <v>3</v>
      </c>
      <c r="J296" s="27" t="s">
        <v>4</v>
      </c>
      <c r="K296" s="26">
        <v>-2120</v>
      </c>
      <c r="L296" s="26" t="s">
        <v>2098</v>
      </c>
      <c r="M296" s="27" t="s">
        <v>1594</v>
      </c>
      <c r="N296" s="27"/>
      <c r="O296" s="28" t="s">
        <v>2392</v>
      </c>
      <c r="P296" s="28" t="s">
        <v>2451</v>
      </c>
    </row>
    <row r="297" spans="1:16" ht="13.5" thickBot="1" x14ac:dyDescent="0.25">
      <c r="A297" s="17" t="str">
        <f t="shared" si="24"/>
        <v> BBS 29 </v>
      </c>
      <c r="B297" s="3" t="str">
        <f t="shared" si="25"/>
        <v>I</v>
      </c>
      <c r="C297" s="17">
        <f t="shared" si="26"/>
        <v>43016.319000000003</v>
      </c>
      <c r="D297" s="2" t="str">
        <f t="shared" si="27"/>
        <v>vis</v>
      </c>
      <c r="E297" s="25">
        <f>VLOOKUP(C297,Active!C$21:E$965,3,FALSE)</f>
        <v>-2107.9900695948859</v>
      </c>
      <c r="F297" s="3" t="s">
        <v>1422</v>
      </c>
      <c r="G297" s="2" t="str">
        <f t="shared" si="28"/>
        <v>43016.319</v>
      </c>
      <c r="H297" s="17">
        <f t="shared" si="29"/>
        <v>-2108</v>
      </c>
      <c r="I297" s="26" t="s">
        <v>9</v>
      </c>
      <c r="J297" s="27" t="s">
        <v>10</v>
      </c>
      <c r="K297" s="26">
        <v>-2108</v>
      </c>
      <c r="L297" s="26" t="s">
        <v>2007</v>
      </c>
      <c r="M297" s="27" t="s">
        <v>1594</v>
      </c>
      <c r="N297" s="27"/>
      <c r="O297" s="28" t="s">
        <v>2195</v>
      </c>
      <c r="P297" s="28" t="s">
        <v>2472</v>
      </c>
    </row>
    <row r="298" spans="1:16" ht="13.5" thickBot="1" x14ac:dyDescent="0.25">
      <c r="A298" s="17" t="str">
        <f t="shared" si="24"/>
        <v> BBS 29 </v>
      </c>
      <c r="B298" s="3" t="str">
        <f t="shared" si="25"/>
        <v>I</v>
      </c>
      <c r="C298" s="17">
        <f t="shared" si="26"/>
        <v>43017.413</v>
      </c>
      <c r="D298" s="2" t="str">
        <f t="shared" si="27"/>
        <v>vis</v>
      </c>
      <c r="E298" s="25">
        <f>VLOOKUP(C298,Active!C$21:E$965,3,FALSE)</f>
        <v>-2106.0041337961648</v>
      </c>
      <c r="F298" s="3" t="s">
        <v>1422</v>
      </c>
      <c r="G298" s="2" t="str">
        <f t="shared" si="28"/>
        <v>43017.413</v>
      </c>
      <c r="H298" s="17">
        <f t="shared" si="29"/>
        <v>-2106</v>
      </c>
      <c r="I298" s="26" t="s">
        <v>11</v>
      </c>
      <c r="J298" s="27" t="s">
        <v>12</v>
      </c>
      <c r="K298" s="26">
        <v>-2106</v>
      </c>
      <c r="L298" s="26" t="s">
        <v>1996</v>
      </c>
      <c r="M298" s="27" t="s">
        <v>1594</v>
      </c>
      <c r="N298" s="27"/>
      <c r="O298" s="28" t="s">
        <v>2220</v>
      </c>
      <c r="P298" s="28" t="s">
        <v>2472</v>
      </c>
    </row>
    <row r="299" spans="1:16" ht="13.5" thickBot="1" x14ac:dyDescent="0.25">
      <c r="A299" s="17" t="str">
        <f t="shared" si="24"/>
        <v> AOEB 1 </v>
      </c>
      <c r="B299" s="3" t="str">
        <f t="shared" si="25"/>
        <v>I</v>
      </c>
      <c r="C299" s="17">
        <f t="shared" si="26"/>
        <v>43019.618000000002</v>
      </c>
      <c r="D299" s="2" t="str">
        <f t="shared" si="27"/>
        <v>vis</v>
      </c>
      <c r="E299" s="25">
        <f>VLOOKUP(C299,Active!C$21:E$965,3,FALSE)</f>
        <v>-2102.0014021360248</v>
      </c>
      <c r="F299" s="3" t="s">
        <v>1422</v>
      </c>
      <c r="G299" s="2" t="str">
        <f t="shared" si="28"/>
        <v>43019.618</v>
      </c>
      <c r="H299" s="17">
        <f t="shared" si="29"/>
        <v>-2102</v>
      </c>
      <c r="I299" s="26" t="s">
        <v>13</v>
      </c>
      <c r="J299" s="27" t="s">
        <v>14</v>
      </c>
      <c r="K299" s="26">
        <v>-2102</v>
      </c>
      <c r="L299" s="26" t="s">
        <v>1969</v>
      </c>
      <c r="M299" s="27" t="s">
        <v>1594</v>
      </c>
      <c r="N299" s="27"/>
      <c r="O299" s="28" t="s">
        <v>2450</v>
      </c>
      <c r="P299" s="28" t="s">
        <v>2451</v>
      </c>
    </row>
    <row r="300" spans="1:16" ht="13.5" thickBot="1" x14ac:dyDescent="0.25">
      <c r="A300" s="17" t="str">
        <f t="shared" si="24"/>
        <v> AOEB 1 </v>
      </c>
      <c r="B300" s="3" t="str">
        <f t="shared" si="25"/>
        <v>I</v>
      </c>
      <c r="C300" s="17">
        <f t="shared" si="26"/>
        <v>43036.695</v>
      </c>
      <c r="D300" s="2" t="str">
        <f t="shared" si="27"/>
        <v>vis</v>
      </c>
      <c r="E300" s="25">
        <f>VLOOKUP(C300,Active!C$21:E$965,3,FALSE)</f>
        <v>-2071.0015615191764</v>
      </c>
      <c r="F300" s="3" t="s">
        <v>1422</v>
      </c>
      <c r="G300" s="2" t="str">
        <f t="shared" si="28"/>
        <v>43036.695</v>
      </c>
      <c r="H300" s="17">
        <f t="shared" si="29"/>
        <v>-2071</v>
      </c>
      <c r="I300" s="26" t="s">
        <v>15</v>
      </c>
      <c r="J300" s="27" t="s">
        <v>16</v>
      </c>
      <c r="K300" s="26">
        <v>-2071</v>
      </c>
      <c r="L300" s="26" t="s">
        <v>1969</v>
      </c>
      <c r="M300" s="27" t="s">
        <v>1594</v>
      </c>
      <c r="N300" s="27"/>
      <c r="O300" s="28" t="s">
        <v>2392</v>
      </c>
      <c r="P300" s="28" t="s">
        <v>2451</v>
      </c>
    </row>
    <row r="301" spans="1:16" ht="13.5" thickBot="1" x14ac:dyDescent="0.25">
      <c r="A301" s="17" t="str">
        <f t="shared" si="24"/>
        <v> BBS 30 </v>
      </c>
      <c r="B301" s="3" t="str">
        <f t="shared" si="25"/>
        <v>I</v>
      </c>
      <c r="C301" s="17">
        <f t="shared" si="26"/>
        <v>43043.298000000003</v>
      </c>
      <c r="D301" s="2" t="str">
        <f t="shared" si="27"/>
        <v>vis</v>
      </c>
      <c r="E301" s="25">
        <f>VLOOKUP(C301,Active!C$21:E$965,3,FALSE)</f>
        <v>-2059.015150112421</v>
      </c>
      <c r="F301" s="3" t="s">
        <v>1422</v>
      </c>
      <c r="G301" s="2" t="str">
        <f t="shared" si="28"/>
        <v>43043.298</v>
      </c>
      <c r="H301" s="17">
        <f t="shared" si="29"/>
        <v>-2059</v>
      </c>
      <c r="I301" s="26" t="s">
        <v>17</v>
      </c>
      <c r="J301" s="27" t="s">
        <v>18</v>
      </c>
      <c r="K301" s="26">
        <v>-2059</v>
      </c>
      <c r="L301" s="26" t="s">
        <v>1966</v>
      </c>
      <c r="M301" s="27" t="s">
        <v>1594</v>
      </c>
      <c r="N301" s="27"/>
      <c r="O301" s="28" t="s">
        <v>2195</v>
      </c>
      <c r="P301" s="28" t="s">
        <v>19</v>
      </c>
    </row>
    <row r="302" spans="1:16" ht="13.5" thickBot="1" x14ac:dyDescent="0.25">
      <c r="A302" s="17" t="str">
        <f t="shared" si="24"/>
        <v> AOEB 1 </v>
      </c>
      <c r="B302" s="3" t="str">
        <f t="shared" si="25"/>
        <v>I</v>
      </c>
      <c r="C302" s="17">
        <f t="shared" si="26"/>
        <v>43046.614999999998</v>
      </c>
      <c r="D302" s="2" t="str">
        <f t="shared" si="27"/>
        <v>vis</v>
      </c>
      <c r="E302" s="25">
        <f>VLOOKUP(C302,Active!C$21:E$965,3,FALSE)</f>
        <v>-2052.9938072930759</v>
      </c>
      <c r="F302" s="3" t="s">
        <v>1422</v>
      </c>
      <c r="G302" s="2" t="str">
        <f t="shared" si="28"/>
        <v>43046.615</v>
      </c>
      <c r="H302" s="17">
        <f t="shared" si="29"/>
        <v>-2053</v>
      </c>
      <c r="I302" s="26" t="s">
        <v>20</v>
      </c>
      <c r="J302" s="27" t="s">
        <v>21</v>
      </c>
      <c r="K302" s="26">
        <v>-2053</v>
      </c>
      <c r="L302" s="26" t="s">
        <v>2057</v>
      </c>
      <c r="M302" s="27" t="s">
        <v>1594</v>
      </c>
      <c r="N302" s="27"/>
      <c r="O302" s="28" t="s">
        <v>2392</v>
      </c>
      <c r="P302" s="28" t="s">
        <v>2451</v>
      </c>
    </row>
    <row r="303" spans="1:16" ht="13.5" thickBot="1" x14ac:dyDescent="0.25">
      <c r="A303" s="17" t="str">
        <f t="shared" si="24"/>
        <v> BBS 31 </v>
      </c>
      <c r="B303" s="3" t="str">
        <f t="shared" si="25"/>
        <v>I</v>
      </c>
      <c r="C303" s="17">
        <f t="shared" si="26"/>
        <v>43086.281000000003</v>
      </c>
      <c r="D303" s="2" t="str">
        <f t="shared" si="27"/>
        <v>vis</v>
      </c>
      <c r="E303" s="25">
        <f>VLOOKUP(C303,Active!C$21:E$965,3,FALSE)</f>
        <v>-1980.9882045579216</v>
      </c>
      <c r="F303" s="3" t="s">
        <v>1422</v>
      </c>
      <c r="G303" s="2" t="str">
        <f t="shared" si="28"/>
        <v>43086.281</v>
      </c>
      <c r="H303" s="17">
        <f t="shared" si="29"/>
        <v>-1981</v>
      </c>
      <c r="I303" s="26" t="s">
        <v>24</v>
      </c>
      <c r="J303" s="27" t="s">
        <v>25</v>
      </c>
      <c r="K303" s="26">
        <v>-1981</v>
      </c>
      <c r="L303" s="26" t="s">
        <v>2299</v>
      </c>
      <c r="M303" s="27" t="s">
        <v>1594</v>
      </c>
      <c r="N303" s="27"/>
      <c r="O303" s="28" t="s">
        <v>2195</v>
      </c>
      <c r="P303" s="28" t="s">
        <v>26</v>
      </c>
    </row>
    <row r="304" spans="1:16" ht="13.5" thickBot="1" x14ac:dyDescent="0.25">
      <c r="A304" s="17" t="str">
        <f t="shared" si="24"/>
        <v> AOEB 1 </v>
      </c>
      <c r="B304" s="3" t="str">
        <f t="shared" si="25"/>
        <v>I</v>
      </c>
      <c r="C304" s="17">
        <f t="shared" si="26"/>
        <v>43105.552000000003</v>
      </c>
      <c r="D304" s="2" t="str">
        <f t="shared" si="27"/>
        <v>vis</v>
      </c>
      <c r="E304" s="25">
        <f>VLOOKUP(C304,Active!C$21:E$965,3,FALSE)</f>
        <v>-1946.0056005567862</v>
      </c>
      <c r="F304" s="3" t="s">
        <v>1422</v>
      </c>
      <c r="G304" s="2" t="str">
        <f t="shared" si="28"/>
        <v>43105.552</v>
      </c>
      <c r="H304" s="17">
        <f t="shared" si="29"/>
        <v>-1946</v>
      </c>
      <c r="I304" s="26" t="s">
        <v>27</v>
      </c>
      <c r="J304" s="27" t="s">
        <v>28</v>
      </c>
      <c r="K304" s="26">
        <v>-1946</v>
      </c>
      <c r="L304" s="26" t="s">
        <v>1589</v>
      </c>
      <c r="M304" s="27" t="s">
        <v>1594</v>
      </c>
      <c r="N304" s="27"/>
      <c r="O304" s="28" t="s">
        <v>2454</v>
      </c>
      <c r="P304" s="28" t="s">
        <v>2451</v>
      </c>
    </row>
    <row r="305" spans="1:16" ht="13.5" thickBot="1" x14ac:dyDescent="0.25">
      <c r="A305" s="17" t="str">
        <f t="shared" si="24"/>
        <v> AOEB 1 </v>
      </c>
      <c r="B305" s="3" t="str">
        <f t="shared" si="25"/>
        <v>I</v>
      </c>
      <c r="C305" s="17">
        <f t="shared" si="26"/>
        <v>43286.786999999997</v>
      </c>
      <c r="D305" s="2" t="str">
        <f t="shared" si="27"/>
        <v>vis</v>
      </c>
      <c r="E305" s="25">
        <f>VLOOKUP(C305,Active!C$21:E$965,3,FALSE)</f>
        <v>-1617.0101028584145</v>
      </c>
      <c r="F305" s="3" t="s">
        <v>1422</v>
      </c>
      <c r="G305" s="2" t="str">
        <f t="shared" si="28"/>
        <v>43286.787</v>
      </c>
      <c r="H305" s="17">
        <f t="shared" si="29"/>
        <v>-1617</v>
      </c>
      <c r="I305" s="26" t="s">
        <v>29</v>
      </c>
      <c r="J305" s="27" t="s">
        <v>30</v>
      </c>
      <c r="K305" s="26">
        <v>-1617</v>
      </c>
      <c r="L305" s="26" t="s">
        <v>1938</v>
      </c>
      <c r="M305" s="27" t="s">
        <v>1594</v>
      </c>
      <c r="N305" s="27"/>
      <c r="O305" s="28" t="s">
        <v>2454</v>
      </c>
      <c r="P305" s="28" t="s">
        <v>2451</v>
      </c>
    </row>
    <row r="306" spans="1:16" ht="13.5" thickBot="1" x14ac:dyDescent="0.25">
      <c r="A306" s="17" t="str">
        <f t="shared" si="24"/>
        <v> AOEB 1 </v>
      </c>
      <c r="B306" s="3" t="str">
        <f t="shared" si="25"/>
        <v>I</v>
      </c>
      <c r="C306" s="17">
        <f t="shared" si="26"/>
        <v>43290.648000000001</v>
      </c>
      <c r="D306" s="2" t="str">
        <f t="shared" si="27"/>
        <v>vis</v>
      </c>
      <c r="E306" s="25">
        <f>VLOOKUP(C306,Active!C$21:E$965,3,FALSE)</f>
        <v>-1610.0012380331052</v>
      </c>
      <c r="F306" s="3" t="s">
        <v>1422</v>
      </c>
      <c r="G306" s="2" t="str">
        <f t="shared" si="28"/>
        <v>43290.648</v>
      </c>
      <c r="H306" s="17">
        <f t="shared" si="29"/>
        <v>-1610</v>
      </c>
      <c r="I306" s="26" t="s">
        <v>31</v>
      </c>
      <c r="J306" s="27" t="s">
        <v>32</v>
      </c>
      <c r="K306" s="26">
        <v>-1610</v>
      </c>
      <c r="L306" s="26" t="s">
        <v>1969</v>
      </c>
      <c r="M306" s="27" t="s">
        <v>1594</v>
      </c>
      <c r="N306" s="27"/>
      <c r="O306" s="28" t="s">
        <v>2450</v>
      </c>
      <c r="P306" s="28" t="s">
        <v>2451</v>
      </c>
    </row>
    <row r="307" spans="1:16" ht="13.5" thickBot="1" x14ac:dyDescent="0.25">
      <c r="A307" s="17" t="str">
        <f t="shared" si="24"/>
        <v> BBS 34 </v>
      </c>
      <c r="B307" s="3" t="str">
        <f t="shared" si="25"/>
        <v>I</v>
      </c>
      <c r="C307" s="17">
        <f t="shared" si="26"/>
        <v>43347.396000000001</v>
      </c>
      <c r="D307" s="2" t="str">
        <f t="shared" si="27"/>
        <v>vis</v>
      </c>
      <c r="E307" s="25">
        <f>VLOOKUP(C307,Active!C$21:E$965,3,FALSE)</f>
        <v>-1506.9867181920824</v>
      </c>
      <c r="F307" s="3" t="s">
        <v>1422</v>
      </c>
      <c r="G307" s="2" t="str">
        <f t="shared" si="28"/>
        <v>43347.396</v>
      </c>
      <c r="H307" s="17">
        <f t="shared" si="29"/>
        <v>-1507</v>
      </c>
      <c r="I307" s="26" t="s">
        <v>33</v>
      </c>
      <c r="J307" s="27" t="s">
        <v>34</v>
      </c>
      <c r="K307" s="26">
        <v>-1507</v>
      </c>
      <c r="L307" s="26" t="s">
        <v>2278</v>
      </c>
      <c r="M307" s="27" t="s">
        <v>1594</v>
      </c>
      <c r="N307" s="27"/>
      <c r="O307" s="28" t="s">
        <v>2195</v>
      </c>
      <c r="P307" s="28" t="s">
        <v>35</v>
      </c>
    </row>
    <row r="308" spans="1:16" ht="13.5" thickBot="1" x14ac:dyDescent="0.25">
      <c r="A308" s="17" t="str">
        <f t="shared" si="24"/>
        <v> AOEB 1 </v>
      </c>
      <c r="B308" s="3" t="str">
        <f t="shared" si="25"/>
        <v>I</v>
      </c>
      <c r="C308" s="17">
        <f t="shared" si="26"/>
        <v>43398.625</v>
      </c>
      <c r="D308" s="2" t="str">
        <f t="shared" si="27"/>
        <v>vis</v>
      </c>
      <c r="E308" s="25">
        <f>VLOOKUP(C308,Active!C$21:E$965,3,FALSE)</f>
        <v>-1413.9908269371356</v>
      </c>
      <c r="F308" s="3" t="s">
        <v>1422</v>
      </c>
      <c r="G308" s="2" t="str">
        <f t="shared" si="28"/>
        <v>43398.625</v>
      </c>
      <c r="H308" s="17">
        <f t="shared" si="29"/>
        <v>-1414</v>
      </c>
      <c r="I308" s="26" t="s">
        <v>36</v>
      </c>
      <c r="J308" s="27" t="s">
        <v>37</v>
      </c>
      <c r="K308" s="26">
        <v>-1414</v>
      </c>
      <c r="L308" s="26" t="s">
        <v>2007</v>
      </c>
      <c r="M308" s="27" t="s">
        <v>1594</v>
      </c>
      <c r="N308" s="27"/>
      <c r="O308" s="28" t="s">
        <v>2392</v>
      </c>
      <c r="P308" s="28" t="s">
        <v>2451</v>
      </c>
    </row>
    <row r="309" spans="1:16" ht="13.5" thickBot="1" x14ac:dyDescent="0.25">
      <c r="A309" s="17" t="str">
        <f t="shared" si="24"/>
        <v> AOEB 1 </v>
      </c>
      <c r="B309" s="3" t="str">
        <f t="shared" si="25"/>
        <v>I</v>
      </c>
      <c r="C309" s="17">
        <f t="shared" si="26"/>
        <v>43404.680999999997</v>
      </c>
      <c r="D309" s="2" t="str">
        <f t="shared" si="27"/>
        <v>vis</v>
      </c>
      <c r="E309" s="25">
        <f>VLOOKUP(C309,Active!C$21:E$965,3,FALSE)</f>
        <v>-1402.9973834297537</v>
      </c>
      <c r="F309" s="3" t="s">
        <v>1422</v>
      </c>
      <c r="G309" s="2" t="str">
        <f t="shared" si="28"/>
        <v>43404.681</v>
      </c>
      <c r="H309" s="17">
        <f t="shared" si="29"/>
        <v>-1403</v>
      </c>
      <c r="I309" s="26" t="s">
        <v>38</v>
      </c>
      <c r="J309" s="27" t="s">
        <v>39</v>
      </c>
      <c r="K309" s="26">
        <v>-1403</v>
      </c>
      <c r="L309" s="26" t="s">
        <v>2098</v>
      </c>
      <c r="M309" s="27" t="s">
        <v>1594</v>
      </c>
      <c r="N309" s="27"/>
      <c r="O309" s="28" t="s">
        <v>2392</v>
      </c>
      <c r="P309" s="28" t="s">
        <v>2451</v>
      </c>
    </row>
    <row r="310" spans="1:16" ht="13.5" thickBot="1" x14ac:dyDescent="0.25">
      <c r="A310" s="17" t="str">
        <f t="shared" si="24"/>
        <v> AOEB 1 </v>
      </c>
      <c r="B310" s="3" t="str">
        <f t="shared" si="25"/>
        <v>I</v>
      </c>
      <c r="C310" s="17">
        <f t="shared" si="26"/>
        <v>43432.777000000002</v>
      </c>
      <c r="D310" s="2" t="str">
        <f t="shared" si="27"/>
        <v>vis</v>
      </c>
      <c r="E310" s="25">
        <f>VLOOKUP(C310,Active!C$21:E$965,3,FALSE)</f>
        <v>-1351.9947762990369</v>
      </c>
      <c r="F310" s="3" t="s">
        <v>1422</v>
      </c>
      <c r="G310" s="2" t="str">
        <f t="shared" si="28"/>
        <v>43432.777</v>
      </c>
      <c r="H310" s="17">
        <f t="shared" si="29"/>
        <v>-1352</v>
      </c>
      <c r="I310" s="26" t="s">
        <v>40</v>
      </c>
      <c r="J310" s="27" t="s">
        <v>41</v>
      </c>
      <c r="K310" s="26">
        <v>-1352</v>
      </c>
      <c r="L310" s="26" t="s">
        <v>2057</v>
      </c>
      <c r="M310" s="27" t="s">
        <v>1594</v>
      </c>
      <c r="N310" s="27"/>
      <c r="O310" s="28" t="s">
        <v>42</v>
      </c>
      <c r="P310" s="28" t="s">
        <v>2451</v>
      </c>
    </row>
    <row r="311" spans="1:16" ht="13.5" thickBot="1" x14ac:dyDescent="0.25">
      <c r="A311" s="17" t="str">
        <f t="shared" si="24"/>
        <v> BBS 35 </v>
      </c>
      <c r="B311" s="3" t="str">
        <f t="shared" si="25"/>
        <v>I</v>
      </c>
      <c r="C311" s="17">
        <f t="shared" si="26"/>
        <v>43433.372000000003</v>
      </c>
      <c r="D311" s="2" t="str">
        <f t="shared" si="27"/>
        <v>vis</v>
      </c>
      <c r="E311" s="25">
        <f>VLOOKUP(C311,Active!C$21:E$965,3,FALSE)</f>
        <v>-1350.9146741050295</v>
      </c>
      <c r="F311" s="3" t="s">
        <v>1422</v>
      </c>
      <c r="G311" s="2" t="str">
        <f t="shared" si="28"/>
        <v>43433.372</v>
      </c>
      <c r="H311" s="17">
        <f t="shared" si="29"/>
        <v>-1351</v>
      </c>
      <c r="I311" s="26" t="s">
        <v>43</v>
      </c>
      <c r="J311" s="27" t="s">
        <v>44</v>
      </c>
      <c r="K311" s="26">
        <v>-1351</v>
      </c>
      <c r="L311" s="26" t="s">
        <v>45</v>
      </c>
      <c r="M311" s="27" t="s">
        <v>1594</v>
      </c>
      <c r="N311" s="27"/>
      <c r="O311" s="28" t="s">
        <v>2195</v>
      </c>
      <c r="P311" s="28" t="s">
        <v>46</v>
      </c>
    </row>
    <row r="312" spans="1:16" ht="13.5" thickBot="1" x14ac:dyDescent="0.25">
      <c r="A312" s="17" t="str">
        <f t="shared" si="24"/>
        <v> BBS 36 </v>
      </c>
      <c r="B312" s="3" t="str">
        <f t="shared" si="25"/>
        <v>I</v>
      </c>
      <c r="C312" s="17">
        <f t="shared" si="26"/>
        <v>43481.247000000003</v>
      </c>
      <c r="D312" s="2" t="str">
        <f t="shared" si="27"/>
        <v>vis</v>
      </c>
      <c r="E312" s="25">
        <f>VLOOKUP(C312,Active!C$21:E$965,3,FALSE)</f>
        <v>-1264.0072916882218</v>
      </c>
      <c r="F312" s="3" t="s">
        <v>1422</v>
      </c>
      <c r="G312" s="2" t="str">
        <f t="shared" si="28"/>
        <v>43481.247</v>
      </c>
      <c r="H312" s="17">
        <f t="shared" si="29"/>
        <v>-1264</v>
      </c>
      <c r="I312" s="26" t="s">
        <v>47</v>
      </c>
      <c r="J312" s="27" t="s">
        <v>48</v>
      </c>
      <c r="K312" s="26">
        <v>-1264</v>
      </c>
      <c r="L312" s="26" t="s">
        <v>1927</v>
      </c>
      <c r="M312" s="27" t="s">
        <v>1594</v>
      </c>
      <c r="N312" s="27"/>
      <c r="O312" s="28" t="s">
        <v>2195</v>
      </c>
      <c r="P312" s="28" t="s">
        <v>49</v>
      </c>
    </row>
    <row r="313" spans="1:16" ht="13.5" thickBot="1" x14ac:dyDescent="0.25">
      <c r="A313" s="17" t="str">
        <f t="shared" si="24"/>
        <v> AOEB 1 </v>
      </c>
      <c r="B313" s="3" t="str">
        <f t="shared" si="25"/>
        <v>I</v>
      </c>
      <c r="C313" s="17">
        <f t="shared" si="26"/>
        <v>43631.631000000001</v>
      </c>
      <c r="D313" s="2" t="str">
        <f t="shared" si="27"/>
        <v>vis</v>
      </c>
      <c r="E313" s="25">
        <f>VLOOKUP(C313,Active!C$21:E$965,3,FALSE)</f>
        <v>-991.01554657346389</v>
      </c>
      <c r="F313" s="3" t="s">
        <v>1422</v>
      </c>
      <c r="G313" s="2" t="str">
        <f t="shared" si="28"/>
        <v>43631.631</v>
      </c>
      <c r="H313" s="17">
        <f t="shared" si="29"/>
        <v>-991</v>
      </c>
      <c r="I313" s="26" t="s">
        <v>50</v>
      </c>
      <c r="J313" s="27" t="s">
        <v>51</v>
      </c>
      <c r="K313" s="26">
        <v>-991</v>
      </c>
      <c r="L313" s="26" t="s">
        <v>1986</v>
      </c>
      <c r="M313" s="27" t="s">
        <v>1594</v>
      </c>
      <c r="N313" s="27"/>
      <c r="O313" s="28" t="s">
        <v>2392</v>
      </c>
      <c r="P313" s="28" t="s">
        <v>2451</v>
      </c>
    </row>
    <row r="314" spans="1:16" ht="13.5" thickBot="1" x14ac:dyDescent="0.25">
      <c r="A314" s="17" t="str">
        <f t="shared" si="24"/>
        <v> AOEB 1 </v>
      </c>
      <c r="B314" s="3" t="str">
        <f t="shared" si="25"/>
        <v>I</v>
      </c>
      <c r="C314" s="17">
        <f t="shared" si="26"/>
        <v>43659.724000000002</v>
      </c>
      <c r="D314" s="2" t="str">
        <f t="shared" si="27"/>
        <v>vis</v>
      </c>
      <c r="E314" s="25">
        <f>VLOOKUP(C314,Active!C$21:E$965,3,FALSE)</f>
        <v>-940.01838533617001</v>
      </c>
      <c r="F314" s="3" t="s">
        <v>1422</v>
      </c>
      <c r="G314" s="2" t="str">
        <f t="shared" si="28"/>
        <v>43659.724</v>
      </c>
      <c r="H314" s="17">
        <f t="shared" si="29"/>
        <v>-940</v>
      </c>
      <c r="I314" s="26" t="s">
        <v>57</v>
      </c>
      <c r="J314" s="27" t="s">
        <v>58</v>
      </c>
      <c r="K314" s="26">
        <v>-940</v>
      </c>
      <c r="L314" s="26" t="s">
        <v>1935</v>
      </c>
      <c r="M314" s="27" t="s">
        <v>1594</v>
      </c>
      <c r="N314" s="27"/>
      <c r="O314" s="28" t="s">
        <v>2450</v>
      </c>
      <c r="P314" s="28" t="s">
        <v>2451</v>
      </c>
    </row>
    <row r="315" spans="1:16" ht="13.5" thickBot="1" x14ac:dyDescent="0.25">
      <c r="A315" s="17" t="str">
        <f t="shared" si="24"/>
        <v> BBS 37 </v>
      </c>
      <c r="B315" s="3" t="str">
        <f t="shared" si="25"/>
        <v>I</v>
      </c>
      <c r="C315" s="17">
        <f t="shared" si="26"/>
        <v>43662.493999999999</v>
      </c>
      <c r="D315" s="2" t="str">
        <f t="shared" si="27"/>
        <v>vis</v>
      </c>
      <c r="E315" s="25">
        <f>VLOOKUP(C315,Active!C$21:E$965,3,FALSE)</f>
        <v>-934.9900104161851</v>
      </c>
      <c r="F315" s="3" t="s">
        <v>1422</v>
      </c>
      <c r="G315" s="2" t="str">
        <f t="shared" si="28"/>
        <v>43662.494</v>
      </c>
      <c r="H315" s="17">
        <f t="shared" si="29"/>
        <v>-935</v>
      </c>
      <c r="I315" s="26" t="s">
        <v>59</v>
      </c>
      <c r="J315" s="27" t="s">
        <v>60</v>
      </c>
      <c r="K315" s="26">
        <v>-935</v>
      </c>
      <c r="L315" s="26" t="s">
        <v>2299</v>
      </c>
      <c r="M315" s="27" t="s">
        <v>1594</v>
      </c>
      <c r="N315" s="27"/>
      <c r="O315" s="28" t="s">
        <v>2220</v>
      </c>
      <c r="P315" s="28" t="s">
        <v>61</v>
      </c>
    </row>
    <row r="316" spans="1:16" ht="13.5" thickBot="1" x14ac:dyDescent="0.25">
      <c r="A316" s="17" t="str">
        <f t="shared" si="24"/>
        <v> AOEB 1 </v>
      </c>
      <c r="B316" s="3" t="str">
        <f t="shared" si="25"/>
        <v>I</v>
      </c>
      <c r="C316" s="17">
        <f t="shared" si="26"/>
        <v>43669.650999999998</v>
      </c>
      <c r="D316" s="2" t="str">
        <f t="shared" si="27"/>
        <v>vis</v>
      </c>
      <c r="E316" s="25">
        <f>VLOOKUP(C316,Active!C$21:E$965,3,FALSE)</f>
        <v>-921.99792402543778</v>
      </c>
      <c r="F316" s="3" t="s">
        <v>1422</v>
      </c>
      <c r="G316" s="2" t="str">
        <f t="shared" si="28"/>
        <v>43669.651</v>
      </c>
      <c r="H316" s="17">
        <f t="shared" si="29"/>
        <v>-922</v>
      </c>
      <c r="I316" s="26" t="s">
        <v>65</v>
      </c>
      <c r="J316" s="27" t="s">
        <v>66</v>
      </c>
      <c r="K316" s="26">
        <v>-922</v>
      </c>
      <c r="L316" s="26" t="s">
        <v>2098</v>
      </c>
      <c r="M316" s="27" t="s">
        <v>1594</v>
      </c>
      <c r="N316" s="27"/>
      <c r="O316" s="28" t="s">
        <v>2392</v>
      </c>
      <c r="P316" s="28" t="s">
        <v>2451</v>
      </c>
    </row>
    <row r="317" spans="1:16" ht="13.5" thickBot="1" x14ac:dyDescent="0.25">
      <c r="A317" s="17" t="str">
        <f t="shared" si="24"/>
        <v> AOEB 1 </v>
      </c>
      <c r="B317" s="3" t="str">
        <f t="shared" si="25"/>
        <v>I</v>
      </c>
      <c r="C317" s="17">
        <f t="shared" si="26"/>
        <v>43670.741000000002</v>
      </c>
      <c r="D317" s="2" t="str">
        <f t="shared" si="27"/>
        <v>vis</v>
      </c>
      <c r="E317" s="25">
        <f>VLOOKUP(C317,Active!C$21:E$965,3,FALSE)</f>
        <v>-920.01924941792549</v>
      </c>
      <c r="F317" s="3" t="s">
        <v>1422</v>
      </c>
      <c r="G317" s="2" t="str">
        <f t="shared" si="28"/>
        <v>43670.741</v>
      </c>
      <c r="H317" s="17">
        <f t="shared" si="29"/>
        <v>-920</v>
      </c>
      <c r="I317" s="26" t="s">
        <v>67</v>
      </c>
      <c r="J317" s="27" t="s">
        <v>68</v>
      </c>
      <c r="K317" s="26">
        <v>-920</v>
      </c>
      <c r="L317" s="26" t="s">
        <v>1872</v>
      </c>
      <c r="M317" s="27" t="s">
        <v>1594</v>
      </c>
      <c r="N317" s="27"/>
      <c r="O317" s="28" t="s">
        <v>2392</v>
      </c>
      <c r="P317" s="28" t="s">
        <v>2451</v>
      </c>
    </row>
    <row r="318" spans="1:16" ht="13.5" thickBot="1" x14ac:dyDescent="0.25">
      <c r="A318" s="17" t="str">
        <f t="shared" si="24"/>
        <v> BBS 38 </v>
      </c>
      <c r="B318" s="3" t="str">
        <f t="shared" si="25"/>
        <v>I</v>
      </c>
      <c r="C318" s="17">
        <f t="shared" si="26"/>
        <v>43699.408000000003</v>
      </c>
      <c r="D318" s="2" t="str">
        <f t="shared" si="27"/>
        <v>vis</v>
      </c>
      <c r="E318" s="25">
        <f>VLOOKUP(C318,Active!C$21:E$965,3,FALSE)</f>
        <v>-867.98010724053165</v>
      </c>
      <c r="F318" s="3" t="s">
        <v>1422</v>
      </c>
      <c r="G318" s="2" t="str">
        <f t="shared" si="28"/>
        <v>43699.408</v>
      </c>
      <c r="H318" s="17">
        <f t="shared" si="29"/>
        <v>-868</v>
      </c>
      <c r="I318" s="26" t="s">
        <v>72</v>
      </c>
      <c r="J318" s="27" t="s">
        <v>73</v>
      </c>
      <c r="K318" s="26">
        <v>-868</v>
      </c>
      <c r="L318" s="26" t="s">
        <v>2134</v>
      </c>
      <c r="M318" s="27" t="s">
        <v>1594</v>
      </c>
      <c r="N318" s="27"/>
      <c r="O318" s="28" t="s">
        <v>2220</v>
      </c>
      <c r="P318" s="28" t="s">
        <v>74</v>
      </c>
    </row>
    <row r="319" spans="1:16" ht="13.5" thickBot="1" x14ac:dyDescent="0.25">
      <c r="A319" s="17" t="str">
        <f t="shared" si="24"/>
        <v> AOEB 1 </v>
      </c>
      <c r="B319" s="3" t="str">
        <f t="shared" si="25"/>
        <v>I</v>
      </c>
      <c r="C319" s="17">
        <f t="shared" si="26"/>
        <v>43713.724999999999</v>
      </c>
      <c r="D319" s="2" t="str">
        <f t="shared" si="27"/>
        <v>vis</v>
      </c>
      <c r="E319" s="25">
        <f>VLOOKUP(C319,Active!C$21:E$965,3,FALSE)</f>
        <v>-841.9904885656274</v>
      </c>
      <c r="F319" s="3" t="s">
        <v>1422</v>
      </c>
      <c r="G319" s="2" t="str">
        <f t="shared" si="28"/>
        <v>43713.725</v>
      </c>
      <c r="H319" s="17">
        <f t="shared" si="29"/>
        <v>-842</v>
      </c>
      <c r="I319" s="26" t="s">
        <v>75</v>
      </c>
      <c r="J319" s="27" t="s">
        <v>76</v>
      </c>
      <c r="K319" s="26">
        <v>-842</v>
      </c>
      <c r="L319" s="26" t="s">
        <v>2007</v>
      </c>
      <c r="M319" s="27" t="s">
        <v>1594</v>
      </c>
      <c r="N319" s="27"/>
      <c r="O319" s="28" t="s">
        <v>77</v>
      </c>
      <c r="P319" s="28" t="s">
        <v>2451</v>
      </c>
    </row>
    <row r="320" spans="1:16" ht="13.5" thickBot="1" x14ac:dyDescent="0.25">
      <c r="A320" s="17" t="str">
        <f t="shared" si="24"/>
        <v> BBS 38 </v>
      </c>
      <c r="B320" s="3" t="str">
        <f t="shared" si="25"/>
        <v>I</v>
      </c>
      <c r="C320" s="17">
        <f t="shared" si="26"/>
        <v>43732.446000000004</v>
      </c>
      <c r="D320" s="2" t="str">
        <f t="shared" si="27"/>
        <v>vis</v>
      </c>
      <c r="E320" s="25">
        <f>VLOOKUP(C320,Active!C$21:E$965,3,FALSE)</f>
        <v>-808.00629835726204</v>
      </c>
      <c r="F320" s="3" t="s">
        <v>1422</v>
      </c>
      <c r="G320" s="2" t="str">
        <f t="shared" si="28"/>
        <v>43732.446</v>
      </c>
      <c r="H320" s="17">
        <f t="shared" si="29"/>
        <v>-808</v>
      </c>
      <c r="I320" s="26" t="s">
        <v>105</v>
      </c>
      <c r="J320" s="27" t="s">
        <v>106</v>
      </c>
      <c r="K320" s="26">
        <v>-808</v>
      </c>
      <c r="L320" s="26" t="s">
        <v>1589</v>
      </c>
      <c r="M320" s="27" t="s">
        <v>1594</v>
      </c>
      <c r="N320" s="27"/>
      <c r="O320" s="28" t="s">
        <v>2220</v>
      </c>
      <c r="P320" s="28" t="s">
        <v>74</v>
      </c>
    </row>
    <row r="321" spans="1:16" ht="13.5" thickBot="1" x14ac:dyDescent="0.25">
      <c r="A321" s="17" t="str">
        <f t="shared" si="24"/>
        <v> BBS 38 </v>
      </c>
      <c r="B321" s="3" t="str">
        <f t="shared" si="25"/>
        <v>I</v>
      </c>
      <c r="C321" s="17">
        <f t="shared" si="26"/>
        <v>43742.345999999998</v>
      </c>
      <c r="D321" s="2" t="str">
        <f t="shared" si="27"/>
        <v>vis</v>
      </c>
      <c r="E321" s="25">
        <f>VLOOKUP(C321,Active!C$21:E$965,3,FALSE)</f>
        <v>-790.03485008726955</v>
      </c>
      <c r="F321" s="3" t="s">
        <v>1422</v>
      </c>
      <c r="G321" s="2" t="str">
        <f t="shared" si="28"/>
        <v>43742.346</v>
      </c>
      <c r="H321" s="17">
        <f t="shared" si="29"/>
        <v>-790</v>
      </c>
      <c r="I321" s="26" t="s">
        <v>107</v>
      </c>
      <c r="J321" s="27" t="s">
        <v>108</v>
      </c>
      <c r="K321" s="26">
        <v>-790</v>
      </c>
      <c r="L321" s="26" t="s">
        <v>1827</v>
      </c>
      <c r="M321" s="27" t="s">
        <v>1594</v>
      </c>
      <c r="N321" s="27"/>
      <c r="O321" s="28" t="s">
        <v>2195</v>
      </c>
      <c r="P321" s="28" t="s">
        <v>74</v>
      </c>
    </row>
    <row r="322" spans="1:16" ht="13.5" thickBot="1" x14ac:dyDescent="0.25">
      <c r="A322" s="17" t="str">
        <f t="shared" si="24"/>
        <v> BBS 39 </v>
      </c>
      <c r="B322" s="3" t="str">
        <f t="shared" si="25"/>
        <v>I</v>
      </c>
      <c r="C322" s="17">
        <f t="shared" si="26"/>
        <v>43764.402000000002</v>
      </c>
      <c r="D322" s="2" t="str">
        <f t="shared" si="27"/>
        <v>vis</v>
      </c>
      <c r="E322" s="25">
        <f>VLOOKUP(C322,Active!C$21:E$965,3,FALSE)</f>
        <v>-749.99664169906134</v>
      </c>
      <c r="F322" s="3" t="s">
        <v>1422</v>
      </c>
      <c r="G322" s="2" t="str">
        <f t="shared" si="28"/>
        <v>43764.402</v>
      </c>
      <c r="H322" s="17">
        <f t="shared" si="29"/>
        <v>-750</v>
      </c>
      <c r="I322" s="26" t="s">
        <v>109</v>
      </c>
      <c r="J322" s="27" t="s">
        <v>110</v>
      </c>
      <c r="K322" s="26">
        <v>-750</v>
      </c>
      <c r="L322" s="26" t="s">
        <v>2047</v>
      </c>
      <c r="M322" s="27" t="s">
        <v>1594</v>
      </c>
      <c r="N322" s="27"/>
      <c r="O322" s="28" t="s">
        <v>2220</v>
      </c>
      <c r="P322" s="28" t="s">
        <v>111</v>
      </c>
    </row>
    <row r="323" spans="1:16" ht="13.5" thickBot="1" x14ac:dyDescent="0.25">
      <c r="A323" s="17" t="str">
        <f t="shared" si="24"/>
        <v> BBS 39 </v>
      </c>
      <c r="B323" s="3" t="str">
        <f t="shared" si="25"/>
        <v>I</v>
      </c>
      <c r="C323" s="17">
        <f t="shared" si="26"/>
        <v>43769.360999999997</v>
      </c>
      <c r="D323" s="2" t="str">
        <f t="shared" si="27"/>
        <v>vis</v>
      </c>
      <c r="E323" s="25">
        <f>VLOOKUP(C323,Active!C$21:E$965,3,FALSE)</f>
        <v>-740.99457988382289</v>
      </c>
      <c r="F323" s="3" t="s">
        <v>1422</v>
      </c>
      <c r="G323" s="2" t="str">
        <f t="shared" si="28"/>
        <v>43769.361</v>
      </c>
      <c r="H323" s="17">
        <f t="shared" si="29"/>
        <v>-741</v>
      </c>
      <c r="I323" s="26" t="s">
        <v>112</v>
      </c>
      <c r="J323" s="27" t="s">
        <v>113</v>
      </c>
      <c r="K323" s="26">
        <v>-741</v>
      </c>
      <c r="L323" s="26" t="s">
        <v>2057</v>
      </c>
      <c r="M323" s="27" t="s">
        <v>1594</v>
      </c>
      <c r="N323" s="27"/>
      <c r="O323" s="28" t="s">
        <v>2094</v>
      </c>
      <c r="P323" s="28" t="s">
        <v>111</v>
      </c>
    </row>
    <row r="324" spans="1:16" ht="13.5" thickBot="1" x14ac:dyDescent="0.25">
      <c r="A324" s="17" t="str">
        <f t="shared" si="24"/>
        <v> BBS 39 </v>
      </c>
      <c r="B324" s="3" t="str">
        <f t="shared" si="25"/>
        <v>I</v>
      </c>
      <c r="C324" s="17">
        <f t="shared" si="26"/>
        <v>43775.42</v>
      </c>
      <c r="D324" s="2" t="str">
        <f t="shared" si="27"/>
        <v>vis</v>
      </c>
      <c r="E324" s="25">
        <f>VLOOKUP(C324,Active!C$21:E$965,3,FALSE)</f>
        <v>-729.99569048301805</v>
      </c>
      <c r="F324" s="3" t="s">
        <v>1422</v>
      </c>
      <c r="G324" s="2" t="str">
        <f t="shared" si="28"/>
        <v>43775.420</v>
      </c>
      <c r="H324" s="17">
        <f t="shared" si="29"/>
        <v>-730</v>
      </c>
      <c r="I324" s="26" t="s">
        <v>114</v>
      </c>
      <c r="J324" s="27" t="s">
        <v>115</v>
      </c>
      <c r="K324" s="26">
        <v>-730</v>
      </c>
      <c r="L324" s="26" t="s">
        <v>2047</v>
      </c>
      <c r="M324" s="27" t="s">
        <v>1594</v>
      </c>
      <c r="N324" s="27"/>
      <c r="O324" s="28" t="s">
        <v>2220</v>
      </c>
      <c r="P324" s="28" t="s">
        <v>111</v>
      </c>
    </row>
    <row r="325" spans="1:16" ht="13.5" thickBot="1" x14ac:dyDescent="0.25">
      <c r="A325" s="17" t="str">
        <f t="shared" si="24"/>
        <v> BBS 39 </v>
      </c>
      <c r="B325" s="3" t="str">
        <f t="shared" si="25"/>
        <v>I</v>
      </c>
      <c r="C325" s="17">
        <f t="shared" si="26"/>
        <v>43790.294000000002</v>
      </c>
      <c r="D325" s="2" t="str">
        <f t="shared" si="27"/>
        <v>vis</v>
      </c>
      <c r="E325" s="25">
        <f>VLOOKUP(C325,Active!C$21:E$965,3,FALSE)</f>
        <v>-702.99495093068606</v>
      </c>
      <c r="F325" s="3" t="s">
        <v>1422</v>
      </c>
      <c r="G325" s="2" t="str">
        <f t="shared" si="28"/>
        <v>43790.294</v>
      </c>
      <c r="H325" s="17">
        <f t="shared" si="29"/>
        <v>-703</v>
      </c>
      <c r="I325" s="26" t="s">
        <v>116</v>
      </c>
      <c r="J325" s="27" t="s">
        <v>117</v>
      </c>
      <c r="K325" s="26">
        <v>-703</v>
      </c>
      <c r="L325" s="26" t="s">
        <v>2057</v>
      </c>
      <c r="M325" s="27" t="s">
        <v>1594</v>
      </c>
      <c r="N325" s="27"/>
      <c r="O325" s="28" t="s">
        <v>2094</v>
      </c>
      <c r="P325" s="28" t="s">
        <v>111</v>
      </c>
    </row>
    <row r="326" spans="1:16" ht="13.5" thickBot="1" x14ac:dyDescent="0.25">
      <c r="A326" s="17" t="str">
        <f t="shared" si="24"/>
        <v> BBS 39 </v>
      </c>
      <c r="B326" s="3" t="str">
        <f t="shared" si="25"/>
        <v>I</v>
      </c>
      <c r="C326" s="17">
        <f t="shared" si="26"/>
        <v>43795.245999999999</v>
      </c>
      <c r="D326" s="2" t="str">
        <f t="shared" si="27"/>
        <v>vis</v>
      </c>
      <c r="E326" s="25">
        <f>VLOOKUP(C326,Active!C$21:E$965,3,FALSE)</f>
        <v>-694.00559620007891</v>
      </c>
      <c r="F326" s="3" t="s">
        <v>1422</v>
      </c>
      <c r="G326" s="2" t="str">
        <f t="shared" si="28"/>
        <v>43795.246</v>
      </c>
      <c r="H326" s="17">
        <f t="shared" si="29"/>
        <v>-694</v>
      </c>
      <c r="I326" s="26" t="s">
        <v>118</v>
      </c>
      <c r="J326" s="27" t="s">
        <v>119</v>
      </c>
      <c r="K326" s="26">
        <v>-694</v>
      </c>
      <c r="L326" s="26" t="s">
        <v>1589</v>
      </c>
      <c r="M326" s="27" t="s">
        <v>1594</v>
      </c>
      <c r="N326" s="27"/>
      <c r="O326" s="28" t="s">
        <v>2195</v>
      </c>
      <c r="P326" s="28" t="s">
        <v>111</v>
      </c>
    </row>
    <row r="327" spans="1:16" ht="13.5" thickBot="1" x14ac:dyDescent="0.25">
      <c r="A327" s="17" t="str">
        <f t="shared" si="24"/>
        <v> BBS 39 </v>
      </c>
      <c r="B327" s="3" t="str">
        <f t="shared" si="25"/>
        <v>I</v>
      </c>
      <c r="C327" s="17">
        <f t="shared" si="26"/>
        <v>43796.36</v>
      </c>
      <c r="D327" s="2" t="str">
        <f t="shared" si="27"/>
        <v>vis</v>
      </c>
      <c r="E327" s="25">
        <f>VLOOKUP(C327,Active!C$21:E$965,3,FALSE)</f>
        <v>-691.9833544452498</v>
      </c>
      <c r="F327" s="3" t="s">
        <v>1422</v>
      </c>
      <c r="G327" s="2" t="str">
        <f t="shared" si="28"/>
        <v>43796.360</v>
      </c>
      <c r="H327" s="17">
        <f t="shared" si="29"/>
        <v>-692</v>
      </c>
      <c r="I327" s="26" t="s">
        <v>120</v>
      </c>
      <c r="J327" s="27" t="s">
        <v>121</v>
      </c>
      <c r="K327" s="26">
        <v>-692</v>
      </c>
      <c r="L327" s="26" t="s">
        <v>2022</v>
      </c>
      <c r="M327" s="27" t="s">
        <v>1594</v>
      </c>
      <c r="N327" s="27"/>
      <c r="O327" s="28" t="s">
        <v>2220</v>
      </c>
      <c r="P327" s="28" t="s">
        <v>111</v>
      </c>
    </row>
    <row r="328" spans="1:16" ht="13.5" thickBot="1" x14ac:dyDescent="0.25">
      <c r="A328" s="17" t="str">
        <f t="shared" si="24"/>
        <v> BBS 39 </v>
      </c>
      <c r="B328" s="3" t="str">
        <f t="shared" si="25"/>
        <v>I</v>
      </c>
      <c r="C328" s="17">
        <f t="shared" si="26"/>
        <v>43806.260999999999</v>
      </c>
      <c r="D328" s="2" t="str">
        <f t="shared" si="27"/>
        <v>vis</v>
      </c>
      <c r="E328" s="25">
        <f>VLOOKUP(C328,Active!C$21:E$965,3,FALSE)</f>
        <v>-674.01009087744535</v>
      </c>
      <c r="F328" s="3" t="s">
        <v>1422</v>
      </c>
      <c r="G328" s="2" t="str">
        <f t="shared" si="28"/>
        <v>43806.261</v>
      </c>
      <c r="H328" s="17">
        <f t="shared" si="29"/>
        <v>-674</v>
      </c>
      <c r="I328" s="26" t="s">
        <v>122</v>
      </c>
      <c r="J328" s="27" t="s">
        <v>123</v>
      </c>
      <c r="K328" s="26">
        <v>-674</v>
      </c>
      <c r="L328" s="26" t="s">
        <v>1938</v>
      </c>
      <c r="M328" s="27" t="s">
        <v>1594</v>
      </c>
      <c r="N328" s="27"/>
      <c r="O328" s="28" t="s">
        <v>2195</v>
      </c>
      <c r="P328" s="28" t="s">
        <v>111</v>
      </c>
    </row>
    <row r="329" spans="1:16" ht="13.5" thickBot="1" x14ac:dyDescent="0.25">
      <c r="A329" s="17" t="str">
        <f t="shared" si="24"/>
        <v> BBS 43 </v>
      </c>
      <c r="B329" s="3" t="str">
        <f t="shared" si="25"/>
        <v>I</v>
      </c>
      <c r="C329" s="17">
        <f t="shared" si="26"/>
        <v>44002.370999999999</v>
      </c>
      <c r="D329" s="2" t="str">
        <f t="shared" si="27"/>
        <v>vis</v>
      </c>
      <c r="E329" s="25">
        <f>VLOOKUP(C329,Active!C$21:E$965,3,FALSE)</f>
        <v>-318.01203832892946</v>
      </c>
      <c r="F329" s="3" t="s">
        <v>1422</v>
      </c>
      <c r="G329" s="2" t="str">
        <f t="shared" si="28"/>
        <v>44002.371</v>
      </c>
      <c r="H329" s="17">
        <f t="shared" si="29"/>
        <v>-318</v>
      </c>
      <c r="I329" s="26" t="s">
        <v>124</v>
      </c>
      <c r="J329" s="27" t="s">
        <v>125</v>
      </c>
      <c r="K329" s="26">
        <v>-318</v>
      </c>
      <c r="L329" s="26" t="s">
        <v>1888</v>
      </c>
      <c r="M329" s="27" t="s">
        <v>1594</v>
      </c>
      <c r="N329" s="27"/>
      <c r="O329" s="28" t="s">
        <v>2195</v>
      </c>
      <c r="P329" s="28" t="s">
        <v>126</v>
      </c>
    </row>
    <row r="330" spans="1:16" ht="13.5" thickBot="1" x14ac:dyDescent="0.25">
      <c r="A330" s="17" t="str">
        <f t="shared" si="24"/>
        <v> BRNO 23 </v>
      </c>
      <c r="B330" s="3" t="str">
        <f t="shared" si="25"/>
        <v>I</v>
      </c>
      <c r="C330" s="17">
        <f t="shared" si="26"/>
        <v>44018.377999999997</v>
      </c>
      <c r="D330" s="2" t="str">
        <f t="shared" si="27"/>
        <v>vis</v>
      </c>
      <c r="E330" s="25">
        <f>VLOOKUP(C330,Active!C$21:E$965,3,FALSE)</f>
        <v>-288.95456636348513</v>
      </c>
      <c r="F330" s="3" t="s">
        <v>1422</v>
      </c>
      <c r="G330" s="2" t="str">
        <f t="shared" si="28"/>
        <v>44018.378</v>
      </c>
      <c r="H330" s="17">
        <f t="shared" si="29"/>
        <v>-289</v>
      </c>
      <c r="I330" s="26" t="s">
        <v>127</v>
      </c>
      <c r="J330" s="27" t="s">
        <v>128</v>
      </c>
      <c r="K330" s="26">
        <v>-289</v>
      </c>
      <c r="L330" s="26" t="s">
        <v>2364</v>
      </c>
      <c r="M330" s="27" t="s">
        <v>1594</v>
      </c>
      <c r="N330" s="27"/>
      <c r="O330" s="28" t="s">
        <v>129</v>
      </c>
      <c r="P330" s="28" t="s">
        <v>81</v>
      </c>
    </row>
    <row r="331" spans="1:16" ht="13.5" thickBot="1" x14ac:dyDescent="0.25">
      <c r="A331" s="17" t="str">
        <f t="shared" ref="A331:A394" si="30">P331</f>
        <v> AOEB 1 </v>
      </c>
      <c r="B331" s="3" t="str">
        <f t="shared" ref="B331:B394" si="31">IF(H331=INT(H331),"I","II")</f>
        <v>I</v>
      </c>
      <c r="C331" s="17">
        <f t="shared" ref="C331:C394" si="32">1*G331</f>
        <v>44022.766000000003</v>
      </c>
      <c r="D331" s="2" t="str">
        <f t="shared" ref="D331:D394" si="33">VLOOKUP(F331,I$1:J$5,2,FALSE)</f>
        <v>vis</v>
      </c>
      <c r="E331" s="25">
        <f>VLOOKUP(C331,Active!C$21:E$965,3,FALSE)</f>
        <v>-280.98903959491076</v>
      </c>
      <c r="F331" s="3" t="s">
        <v>1422</v>
      </c>
      <c r="G331" s="2" t="str">
        <f t="shared" ref="G331:G394" si="34">MID(I331,3,LEN(I331)-3)</f>
        <v>44022.766</v>
      </c>
      <c r="H331" s="17">
        <f t="shared" ref="H331:H394" si="35">1*K331</f>
        <v>-281</v>
      </c>
      <c r="I331" s="26" t="s">
        <v>130</v>
      </c>
      <c r="J331" s="27" t="s">
        <v>131</v>
      </c>
      <c r="K331" s="26">
        <v>-281</v>
      </c>
      <c r="L331" s="26" t="s">
        <v>2299</v>
      </c>
      <c r="M331" s="27" t="s">
        <v>1594</v>
      </c>
      <c r="N331" s="27"/>
      <c r="O331" s="28" t="s">
        <v>2454</v>
      </c>
      <c r="P331" s="28" t="s">
        <v>2451</v>
      </c>
    </row>
    <row r="332" spans="1:16" ht="13.5" thickBot="1" x14ac:dyDescent="0.25">
      <c r="A332" s="17" t="str">
        <f t="shared" si="30"/>
        <v> BBS 43 </v>
      </c>
      <c r="B332" s="3" t="str">
        <f t="shared" si="31"/>
        <v>I</v>
      </c>
      <c r="C332" s="17">
        <f t="shared" si="32"/>
        <v>44024.402999999998</v>
      </c>
      <c r="D332" s="2" t="str">
        <f t="shared" si="33"/>
        <v>vis</v>
      </c>
      <c r="E332" s="25">
        <f>VLOOKUP(C332,Active!C$21:E$965,3,FALSE)</f>
        <v>-278.01739708805138</v>
      </c>
      <c r="F332" s="3" t="s">
        <v>1422</v>
      </c>
      <c r="G332" s="2" t="str">
        <f t="shared" si="34"/>
        <v>44024.403</v>
      </c>
      <c r="H332" s="17">
        <f t="shared" si="35"/>
        <v>-278</v>
      </c>
      <c r="I332" s="26" t="s">
        <v>132</v>
      </c>
      <c r="J332" s="27" t="s">
        <v>133</v>
      </c>
      <c r="K332" s="26">
        <v>-278</v>
      </c>
      <c r="L332" s="26" t="s">
        <v>1935</v>
      </c>
      <c r="M332" s="27" t="s">
        <v>1594</v>
      </c>
      <c r="N332" s="27"/>
      <c r="O332" s="28" t="s">
        <v>2195</v>
      </c>
      <c r="P332" s="28" t="s">
        <v>126</v>
      </c>
    </row>
    <row r="333" spans="1:16" ht="13.5" thickBot="1" x14ac:dyDescent="0.25">
      <c r="A333" s="17" t="str">
        <f t="shared" si="30"/>
        <v> BBS 44 </v>
      </c>
      <c r="B333" s="3" t="str">
        <f t="shared" si="31"/>
        <v>I</v>
      </c>
      <c r="C333" s="17">
        <f t="shared" si="32"/>
        <v>44046.447</v>
      </c>
      <c r="D333" s="2" t="str">
        <f t="shared" si="33"/>
        <v>vis</v>
      </c>
      <c r="E333" s="25">
        <f>VLOOKUP(C333,Active!C$21:E$965,3,FALSE)</f>
        <v>-238.00097227350821</v>
      </c>
      <c r="F333" s="3" t="s">
        <v>1422</v>
      </c>
      <c r="G333" s="2" t="str">
        <f t="shared" si="34"/>
        <v>44046.447</v>
      </c>
      <c r="H333" s="17">
        <f t="shared" si="35"/>
        <v>-238</v>
      </c>
      <c r="I333" s="26" t="s">
        <v>134</v>
      </c>
      <c r="J333" s="27" t="s">
        <v>135</v>
      </c>
      <c r="K333" s="26">
        <v>-238</v>
      </c>
      <c r="L333" s="26" t="s">
        <v>1969</v>
      </c>
      <c r="M333" s="27" t="s">
        <v>1594</v>
      </c>
      <c r="N333" s="27"/>
      <c r="O333" s="28" t="s">
        <v>2195</v>
      </c>
      <c r="P333" s="28" t="s">
        <v>136</v>
      </c>
    </row>
    <row r="334" spans="1:16" ht="13.5" thickBot="1" x14ac:dyDescent="0.25">
      <c r="A334" s="17" t="str">
        <f t="shared" si="30"/>
        <v> BBS 44 </v>
      </c>
      <c r="B334" s="3" t="str">
        <f t="shared" si="31"/>
        <v>I</v>
      </c>
      <c r="C334" s="17">
        <f t="shared" si="32"/>
        <v>44046.447</v>
      </c>
      <c r="D334" s="2" t="str">
        <f t="shared" si="33"/>
        <v>vis</v>
      </c>
      <c r="E334" s="25">
        <f>VLOOKUP(C334,Active!C$21:E$965,3,FALSE)</f>
        <v>-238.00097227350821</v>
      </c>
      <c r="F334" s="3" t="s">
        <v>1422</v>
      </c>
      <c r="G334" s="2" t="str">
        <f t="shared" si="34"/>
        <v>44046.447</v>
      </c>
      <c r="H334" s="17">
        <f t="shared" si="35"/>
        <v>-238</v>
      </c>
      <c r="I334" s="26" t="s">
        <v>134</v>
      </c>
      <c r="J334" s="27" t="s">
        <v>135</v>
      </c>
      <c r="K334" s="26">
        <v>-238</v>
      </c>
      <c r="L334" s="26" t="s">
        <v>1969</v>
      </c>
      <c r="M334" s="27" t="s">
        <v>1594</v>
      </c>
      <c r="N334" s="27"/>
      <c r="O334" s="28" t="s">
        <v>2220</v>
      </c>
      <c r="P334" s="28" t="s">
        <v>136</v>
      </c>
    </row>
    <row r="335" spans="1:16" ht="13.5" thickBot="1" x14ac:dyDescent="0.25">
      <c r="A335" s="17" t="str">
        <f t="shared" si="30"/>
        <v> BBS 44 </v>
      </c>
      <c r="B335" s="3" t="str">
        <f t="shared" si="31"/>
        <v>I</v>
      </c>
      <c r="C335" s="17">
        <f t="shared" si="32"/>
        <v>44073.432999999997</v>
      </c>
      <c r="D335" s="2" t="str">
        <f t="shared" si="33"/>
        <v>vis</v>
      </c>
      <c r="E335" s="25">
        <f>VLOOKUP(C335,Active!C$21:E$965,3,FALSE)</f>
        <v>-189.01334570641217</v>
      </c>
      <c r="F335" s="3" t="s">
        <v>1422</v>
      </c>
      <c r="G335" s="2" t="str">
        <f t="shared" si="34"/>
        <v>44073.433</v>
      </c>
      <c r="H335" s="17">
        <f t="shared" si="35"/>
        <v>-189</v>
      </c>
      <c r="I335" s="26" t="s">
        <v>137</v>
      </c>
      <c r="J335" s="27" t="s">
        <v>138</v>
      </c>
      <c r="K335" s="26">
        <v>-189</v>
      </c>
      <c r="L335" s="26" t="s">
        <v>1888</v>
      </c>
      <c r="M335" s="27" t="s">
        <v>1594</v>
      </c>
      <c r="N335" s="27"/>
      <c r="O335" s="28" t="s">
        <v>2195</v>
      </c>
      <c r="P335" s="28" t="s">
        <v>136</v>
      </c>
    </row>
    <row r="336" spans="1:16" ht="13.5" thickBot="1" x14ac:dyDescent="0.25">
      <c r="A336" s="17" t="str">
        <f t="shared" si="30"/>
        <v> BBS 44 </v>
      </c>
      <c r="B336" s="3" t="str">
        <f t="shared" si="31"/>
        <v>I</v>
      </c>
      <c r="C336" s="17">
        <f t="shared" si="32"/>
        <v>44078.396999999997</v>
      </c>
      <c r="D336" s="2" t="str">
        <f t="shared" si="33"/>
        <v>vis</v>
      </c>
      <c r="E336" s="25">
        <f>VLOOKUP(C336,Active!C$21:E$965,3,FALSE)</f>
        <v>-180.00220740214004</v>
      </c>
      <c r="F336" s="3" t="s">
        <v>1422</v>
      </c>
      <c r="G336" s="2" t="str">
        <f t="shared" si="34"/>
        <v>44078.397</v>
      </c>
      <c r="H336" s="17">
        <f t="shared" si="35"/>
        <v>-180</v>
      </c>
      <c r="I336" s="26" t="s">
        <v>139</v>
      </c>
      <c r="J336" s="27" t="s">
        <v>140</v>
      </c>
      <c r="K336" s="26">
        <v>-180</v>
      </c>
      <c r="L336" s="26" t="s">
        <v>1969</v>
      </c>
      <c r="M336" s="27" t="s">
        <v>1594</v>
      </c>
      <c r="N336" s="27"/>
      <c r="O336" s="28" t="s">
        <v>2220</v>
      </c>
      <c r="P336" s="28" t="s">
        <v>136</v>
      </c>
    </row>
    <row r="337" spans="1:16" ht="13.5" thickBot="1" x14ac:dyDescent="0.25">
      <c r="A337" s="17" t="str">
        <f t="shared" si="30"/>
        <v> BRNO 23 </v>
      </c>
      <c r="B337" s="3" t="str">
        <f t="shared" si="31"/>
        <v>I</v>
      </c>
      <c r="C337" s="17">
        <f t="shared" si="32"/>
        <v>44083.37</v>
      </c>
      <c r="D337" s="2" t="str">
        <f t="shared" si="33"/>
        <v>vis</v>
      </c>
      <c r="E337" s="25">
        <f>VLOOKUP(C337,Active!C$21:E$965,3,FALSE)</f>
        <v>-170.97473141761253</v>
      </c>
      <c r="F337" s="3" t="s">
        <v>1422</v>
      </c>
      <c r="G337" s="2" t="str">
        <f t="shared" si="34"/>
        <v>44083.370</v>
      </c>
      <c r="H337" s="17">
        <f t="shared" si="35"/>
        <v>-171</v>
      </c>
      <c r="I337" s="26" t="s">
        <v>141</v>
      </c>
      <c r="J337" s="27" t="s">
        <v>142</v>
      </c>
      <c r="K337" s="26">
        <v>-171</v>
      </c>
      <c r="L337" s="26" t="s">
        <v>2162</v>
      </c>
      <c r="M337" s="27" t="s">
        <v>1594</v>
      </c>
      <c r="N337" s="27"/>
      <c r="O337" s="28" t="s">
        <v>2434</v>
      </c>
      <c r="P337" s="28" t="s">
        <v>81</v>
      </c>
    </row>
    <row r="338" spans="1:16" ht="13.5" thickBot="1" x14ac:dyDescent="0.25">
      <c r="A338" s="17" t="str">
        <f t="shared" si="30"/>
        <v> BBS 44 </v>
      </c>
      <c r="B338" s="3" t="str">
        <f t="shared" si="31"/>
        <v>I</v>
      </c>
      <c r="C338" s="17">
        <f t="shared" si="32"/>
        <v>44099.328000000001</v>
      </c>
      <c r="D338" s="2" t="str">
        <f t="shared" si="33"/>
        <v>vis</v>
      </c>
      <c r="E338" s="25">
        <f>VLOOKUP(C338,Active!C$21:E$965,3,FALSE)</f>
        <v>-142.006209044614</v>
      </c>
      <c r="F338" s="3" t="s">
        <v>1422</v>
      </c>
      <c r="G338" s="2" t="str">
        <f t="shared" si="34"/>
        <v>44099.328</v>
      </c>
      <c r="H338" s="17">
        <f t="shared" si="35"/>
        <v>-142</v>
      </c>
      <c r="I338" s="26" t="s">
        <v>143</v>
      </c>
      <c r="J338" s="27" t="s">
        <v>144</v>
      </c>
      <c r="K338" s="26">
        <v>-142</v>
      </c>
      <c r="L338" s="26" t="s">
        <v>1589</v>
      </c>
      <c r="M338" s="27" t="s">
        <v>1594</v>
      </c>
      <c r="N338" s="27"/>
      <c r="O338" s="28" t="s">
        <v>2195</v>
      </c>
      <c r="P338" s="28" t="s">
        <v>136</v>
      </c>
    </row>
    <row r="339" spans="1:16" ht="13.5" thickBot="1" x14ac:dyDescent="0.25">
      <c r="A339" s="17" t="str">
        <f t="shared" si="30"/>
        <v> BRNO 23 </v>
      </c>
      <c r="B339" s="3" t="str">
        <f t="shared" si="31"/>
        <v>I</v>
      </c>
      <c r="C339" s="17">
        <f t="shared" si="32"/>
        <v>44111.446000000004</v>
      </c>
      <c r="D339" s="2" t="str">
        <f t="shared" si="33"/>
        <v>vis</v>
      </c>
      <c r="E339" s="25">
        <f>VLOOKUP(C339,Active!C$21:E$965,3,FALSE)</f>
        <v>-120.00843024300423</v>
      </c>
      <c r="F339" s="3" t="s">
        <v>1422</v>
      </c>
      <c r="G339" s="2" t="str">
        <f t="shared" si="34"/>
        <v>44111.446</v>
      </c>
      <c r="H339" s="17">
        <f t="shared" si="35"/>
        <v>-120</v>
      </c>
      <c r="I339" s="26" t="s">
        <v>145</v>
      </c>
      <c r="J339" s="27" t="s">
        <v>146</v>
      </c>
      <c r="K339" s="26">
        <v>-120</v>
      </c>
      <c r="L339" s="26" t="s">
        <v>1912</v>
      </c>
      <c r="M339" s="27" t="s">
        <v>1594</v>
      </c>
      <c r="N339" s="27"/>
      <c r="O339" s="28" t="s">
        <v>93</v>
      </c>
      <c r="P339" s="28" t="s">
        <v>81</v>
      </c>
    </row>
    <row r="340" spans="1:16" ht="13.5" thickBot="1" x14ac:dyDescent="0.25">
      <c r="A340" s="17" t="str">
        <f t="shared" si="30"/>
        <v> BRNO 23 </v>
      </c>
      <c r="B340" s="3" t="str">
        <f t="shared" si="31"/>
        <v>I</v>
      </c>
      <c r="C340" s="17">
        <f t="shared" si="32"/>
        <v>44111.455000000002</v>
      </c>
      <c r="D340" s="2" t="str">
        <f t="shared" si="33"/>
        <v>vis</v>
      </c>
      <c r="E340" s="25">
        <f>VLOOKUP(C340,Active!C$21:E$965,3,FALSE)</f>
        <v>-119.99209256276205</v>
      </c>
      <c r="F340" s="3" t="s">
        <v>1422</v>
      </c>
      <c r="G340" s="2" t="str">
        <f t="shared" si="34"/>
        <v>44111.455</v>
      </c>
      <c r="H340" s="17">
        <f t="shared" si="35"/>
        <v>-120</v>
      </c>
      <c r="I340" s="26" t="s">
        <v>147</v>
      </c>
      <c r="J340" s="27" t="s">
        <v>148</v>
      </c>
      <c r="K340" s="26">
        <v>-120</v>
      </c>
      <c r="L340" s="26" t="s">
        <v>2082</v>
      </c>
      <c r="M340" s="27" t="s">
        <v>1594</v>
      </c>
      <c r="N340" s="27"/>
      <c r="O340" s="28" t="s">
        <v>149</v>
      </c>
      <c r="P340" s="28" t="s">
        <v>81</v>
      </c>
    </row>
    <row r="341" spans="1:16" ht="13.5" thickBot="1" x14ac:dyDescent="0.25">
      <c r="A341" s="17" t="str">
        <f t="shared" si="30"/>
        <v> BRNO 23 </v>
      </c>
      <c r="B341" s="3" t="str">
        <f t="shared" si="31"/>
        <v>I</v>
      </c>
      <c r="C341" s="17">
        <f t="shared" si="32"/>
        <v>44111.457999999999</v>
      </c>
      <c r="D341" s="2" t="str">
        <f t="shared" si="33"/>
        <v>vis</v>
      </c>
      <c r="E341" s="25">
        <f>VLOOKUP(C341,Active!C$21:E$965,3,FALSE)</f>
        <v>-119.9866466693524</v>
      </c>
      <c r="F341" s="3" t="s">
        <v>1422</v>
      </c>
      <c r="G341" s="2" t="str">
        <f t="shared" si="34"/>
        <v>44111.458</v>
      </c>
      <c r="H341" s="17">
        <f t="shared" si="35"/>
        <v>-120</v>
      </c>
      <c r="I341" s="26" t="s">
        <v>150</v>
      </c>
      <c r="J341" s="27" t="s">
        <v>151</v>
      </c>
      <c r="K341" s="26">
        <v>-120</v>
      </c>
      <c r="L341" s="26" t="s">
        <v>2278</v>
      </c>
      <c r="M341" s="27" t="s">
        <v>1594</v>
      </c>
      <c r="N341" s="27"/>
      <c r="O341" s="28" t="s">
        <v>152</v>
      </c>
      <c r="P341" s="28" t="s">
        <v>81</v>
      </c>
    </row>
    <row r="342" spans="1:16" ht="13.5" thickBot="1" x14ac:dyDescent="0.25">
      <c r="A342" s="17" t="str">
        <f t="shared" si="30"/>
        <v> BRNO 23 </v>
      </c>
      <c r="B342" s="3" t="str">
        <f t="shared" si="31"/>
        <v>I</v>
      </c>
      <c r="C342" s="17">
        <f t="shared" si="32"/>
        <v>44111.459000000003</v>
      </c>
      <c r="D342" s="2" t="str">
        <f t="shared" si="33"/>
        <v>vis</v>
      </c>
      <c r="E342" s="25">
        <f>VLOOKUP(C342,Active!C$21:E$965,3,FALSE)</f>
        <v>-119.98483137154037</v>
      </c>
      <c r="F342" s="3" t="s">
        <v>1422</v>
      </c>
      <c r="G342" s="2" t="str">
        <f t="shared" si="34"/>
        <v>44111.459</v>
      </c>
      <c r="H342" s="17">
        <f t="shared" si="35"/>
        <v>-120</v>
      </c>
      <c r="I342" s="26" t="s">
        <v>153</v>
      </c>
      <c r="J342" s="27" t="s">
        <v>154</v>
      </c>
      <c r="K342" s="26">
        <v>-120</v>
      </c>
      <c r="L342" s="26" t="s">
        <v>2194</v>
      </c>
      <c r="M342" s="27" t="s">
        <v>1594</v>
      </c>
      <c r="N342" s="27"/>
      <c r="O342" s="28" t="s">
        <v>155</v>
      </c>
      <c r="P342" s="28" t="s">
        <v>81</v>
      </c>
    </row>
    <row r="343" spans="1:16" ht="13.5" thickBot="1" x14ac:dyDescent="0.25">
      <c r="A343" s="17" t="str">
        <f t="shared" si="30"/>
        <v> BRNO 23 </v>
      </c>
      <c r="B343" s="3" t="str">
        <f t="shared" si="31"/>
        <v>I</v>
      </c>
      <c r="C343" s="17">
        <f t="shared" si="32"/>
        <v>44111.46</v>
      </c>
      <c r="D343" s="2" t="str">
        <f t="shared" si="33"/>
        <v>vis</v>
      </c>
      <c r="E343" s="25">
        <f>VLOOKUP(C343,Active!C$21:E$965,3,FALSE)</f>
        <v>-119.98301607374155</v>
      </c>
      <c r="F343" s="3" t="s">
        <v>1422</v>
      </c>
      <c r="G343" s="2" t="str">
        <f t="shared" si="34"/>
        <v>44111.460</v>
      </c>
      <c r="H343" s="17">
        <f t="shared" si="35"/>
        <v>-120</v>
      </c>
      <c r="I343" s="26" t="s">
        <v>156</v>
      </c>
      <c r="J343" s="27" t="s">
        <v>157</v>
      </c>
      <c r="K343" s="26">
        <v>-120</v>
      </c>
      <c r="L343" s="26" t="s">
        <v>2022</v>
      </c>
      <c r="M343" s="27" t="s">
        <v>1594</v>
      </c>
      <c r="N343" s="27"/>
      <c r="O343" s="28" t="s">
        <v>158</v>
      </c>
      <c r="P343" s="28" t="s">
        <v>81</v>
      </c>
    </row>
    <row r="344" spans="1:16" ht="13.5" thickBot="1" x14ac:dyDescent="0.25">
      <c r="A344" s="17" t="str">
        <f t="shared" si="30"/>
        <v> BRNO 23 </v>
      </c>
      <c r="B344" s="3" t="str">
        <f t="shared" si="31"/>
        <v>I</v>
      </c>
      <c r="C344" s="17">
        <f t="shared" si="32"/>
        <v>44111.462</v>
      </c>
      <c r="D344" s="2" t="str">
        <f t="shared" si="33"/>
        <v>vis</v>
      </c>
      <c r="E344" s="25">
        <f>VLOOKUP(C344,Active!C$21:E$965,3,FALSE)</f>
        <v>-119.97938547813071</v>
      </c>
      <c r="F344" s="3" t="s">
        <v>1422</v>
      </c>
      <c r="G344" s="2" t="str">
        <f t="shared" si="34"/>
        <v>44111.462</v>
      </c>
      <c r="H344" s="17">
        <f t="shared" si="35"/>
        <v>-120</v>
      </c>
      <c r="I344" s="26" t="s">
        <v>159</v>
      </c>
      <c r="J344" s="27" t="s">
        <v>160</v>
      </c>
      <c r="K344" s="26">
        <v>-120</v>
      </c>
      <c r="L344" s="26" t="s">
        <v>2134</v>
      </c>
      <c r="M344" s="27" t="s">
        <v>1594</v>
      </c>
      <c r="N344" s="27"/>
      <c r="O344" s="28" t="s">
        <v>161</v>
      </c>
      <c r="P344" s="28" t="s">
        <v>81</v>
      </c>
    </row>
    <row r="345" spans="1:16" ht="13.5" thickBot="1" x14ac:dyDescent="0.25">
      <c r="A345" s="17" t="str">
        <f t="shared" si="30"/>
        <v> BRNO 23 </v>
      </c>
      <c r="B345" s="3" t="str">
        <f t="shared" si="31"/>
        <v>I</v>
      </c>
      <c r="C345" s="17">
        <f t="shared" si="32"/>
        <v>44111.466</v>
      </c>
      <c r="D345" s="2" t="str">
        <f t="shared" si="33"/>
        <v>vis</v>
      </c>
      <c r="E345" s="25">
        <f>VLOOKUP(C345,Active!C$21:E$965,3,FALSE)</f>
        <v>-119.97212428690902</v>
      </c>
      <c r="F345" s="3" t="s">
        <v>1422</v>
      </c>
      <c r="G345" s="2" t="str">
        <f t="shared" si="34"/>
        <v>44111.466</v>
      </c>
      <c r="H345" s="17">
        <f t="shared" si="35"/>
        <v>-120</v>
      </c>
      <c r="I345" s="26" t="s">
        <v>162</v>
      </c>
      <c r="J345" s="27" t="s">
        <v>163</v>
      </c>
      <c r="K345" s="26">
        <v>-120</v>
      </c>
      <c r="L345" s="26" t="s">
        <v>2167</v>
      </c>
      <c r="M345" s="27" t="s">
        <v>1594</v>
      </c>
      <c r="N345" s="27"/>
      <c r="O345" s="28" t="s">
        <v>164</v>
      </c>
      <c r="P345" s="28" t="s">
        <v>81</v>
      </c>
    </row>
    <row r="346" spans="1:16" ht="13.5" thickBot="1" x14ac:dyDescent="0.25">
      <c r="A346" s="17" t="str">
        <f t="shared" si="30"/>
        <v> BBS 44 </v>
      </c>
      <c r="B346" s="3" t="str">
        <f t="shared" si="31"/>
        <v>I</v>
      </c>
      <c r="C346" s="17">
        <f t="shared" si="32"/>
        <v>44116.421000000002</v>
      </c>
      <c r="D346" s="2" t="str">
        <f t="shared" si="33"/>
        <v>vis</v>
      </c>
      <c r="E346" s="25">
        <f>VLOOKUP(C346,Active!C$21:E$965,3,FALSE)</f>
        <v>-110.97732366287909</v>
      </c>
      <c r="F346" s="3" t="s">
        <v>1422</v>
      </c>
      <c r="G346" s="2" t="str">
        <f t="shared" si="34"/>
        <v>44116.421</v>
      </c>
      <c r="H346" s="17">
        <f t="shared" si="35"/>
        <v>-111</v>
      </c>
      <c r="I346" s="26" t="s">
        <v>165</v>
      </c>
      <c r="J346" s="27" t="s">
        <v>166</v>
      </c>
      <c r="K346" s="26">
        <v>-111</v>
      </c>
      <c r="L346" s="26" t="s">
        <v>2078</v>
      </c>
      <c r="M346" s="27" t="s">
        <v>1594</v>
      </c>
      <c r="N346" s="27"/>
      <c r="O346" s="28" t="s">
        <v>2220</v>
      </c>
      <c r="P346" s="28" t="s">
        <v>136</v>
      </c>
    </row>
    <row r="347" spans="1:16" ht="13.5" thickBot="1" x14ac:dyDescent="0.25">
      <c r="A347" s="17" t="str">
        <f t="shared" si="30"/>
        <v> PASP 92.463 </v>
      </c>
      <c r="B347" s="3" t="str">
        <f t="shared" si="31"/>
        <v>I</v>
      </c>
      <c r="C347" s="17">
        <f t="shared" si="32"/>
        <v>44177.555500000002</v>
      </c>
      <c r="D347" s="2" t="str">
        <f t="shared" si="33"/>
        <v>vis</v>
      </c>
      <c r="E347" s="25">
        <f>VLOOKUP(C347,Active!C$21:E$965,3,FALSE)</f>
        <v>0</v>
      </c>
      <c r="F347" s="3" t="s">
        <v>1422</v>
      </c>
      <c r="G347" s="2" t="str">
        <f t="shared" si="34"/>
        <v>44177.5555</v>
      </c>
      <c r="H347" s="17">
        <f t="shared" si="35"/>
        <v>0</v>
      </c>
      <c r="I347" s="26" t="s">
        <v>167</v>
      </c>
      <c r="J347" s="27" t="s">
        <v>168</v>
      </c>
      <c r="K347" s="26">
        <v>0</v>
      </c>
      <c r="L347" s="26" t="s">
        <v>169</v>
      </c>
      <c r="M347" s="27" t="s">
        <v>1594</v>
      </c>
      <c r="N347" s="27"/>
      <c r="O347" s="28" t="s">
        <v>2235</v>
      </c>
      <c r="P347" s="28" t="s">
        <v>170</v>
      </c>
    </row>
    <row r="348" spans="1:16" ht="13.5" thickBot="1" x14ac:dyDescent="0.25">
      <c r="A348" s="17" t="str">
        <f t="shared" si="30"/>
        <v> BBS 45 </v>
      </c>
      <c r="B348" s="3" t="str">
        <f t="shared" si="31"/>
        <v>I</v>
      </c>
      <c r="C348" s="17">
        <f t="shared" si="32"/>
        <v>44201.250999999997</v>
      </c>
      <c r="D348" s="2" t="str">
        <f t="shared" si="33"/>
        <v>vis</v>
      </c>
      <c r="E348" s="25">
        <f>VLOOKUP(C348,Active!C$21:E$965,3,FALSE)</f>
        <v>43.014389139571271</v>
      </c>
      <c r="F348" s="3" t="s">
        <v>1422</v>
      </c>
      <c r="G348" s="2" t="str">
        <f t="shared" si="34"/>
        <v>44201.251</v>
      </c>
      <c r="H348" s="17">
        <f t="shared" si="35"/>
        <v>43</v>
      </c>
      <c r="I348" s="26" t="s">
        <v>171</v>
      </c>
      <c r="J348" s="27" t="s">
        <v>172</v>
      </c>
      <c r="K348" s="26">
        <v>43</v>
      </c>
      <c r="L348" s="26" t="s">
        <v>2194</v>
      </c>
      <c r="M348" s="27" t="s">
        <v>1594</v>
      </c>
      <c r="N348" s="27"/>
      <c r="O348" s="28" t="s">
        <v>2220</v>
      </c>
      <c r="P348" s="28" t="s">
        <v>173</v>
      </c>
    </row>
    <row r="349" spans="1:16" ht="13.5" thickBot="1" x14ac:dyDescent="0.25">
      <c r="A349" s="17" t="str">
        <f t="shared" si="30"/>
        <v> AOEB 1 </v>
      </c>
      <c r="B349" s="3" t="str">
        <f t="shared" si="31"/>
        <v>I</v>
      </c>
      <c r="C349" s="17">
        <f t="shared" si="32"/>
        <v>44348.883000000002</v>
      </c>
      <c r="D349" s="2" t="str">
        <f t="shared" si="33"/>
        <v>vis</v>
      </c>
      <c r="E349" s="25">
        <f>VLOOKUP(C349,Active!C$21:E$965,3,FALSE)</f>
        <v>311.01043469484193</v>
      </c>
      <c r="F349" s="3" t="s">
        <v>1422</v>
      </c>
      <c r="G349" s="2" t="str">
        <f t="shared" si="34"/>
        <v>44348.883</v>
      </c>
      <c r="H349" s="17">
        <f t="shared" si="35"/>
        <v>311</v>
      </c>
      <c r="I349" s="26" t="s">
        <v>174</v>
      </c>
      <c r="J349" s="27" t="s">
        <v>175</v>
      </c>
      <c r="K349" s="26">
        <v>311</v>
      </c>
      <c r="L349" s="26" t="s">
        <v>2299</v>
      </c>
      <c r="M349" s="27" t="s">
        <v>1594</v>
      </c>
      <c r="N349" s="27"/>
      <c r="O349" s="28" t="s">
        <v>176</v>
      </c>
      <c r="P349" s="28" t="s">
        <v>2451</v>
      </c>
    </row>
    <row r="350" spans="1:16" ht="13.5" thickBot="1" x14ac:dyDescent="0.25">
      <c r="A350" s="17" t="str">
        <f t="shared" si="30"/>
        <v> BBS 48 </v>
      </c>
      <c r="B350" s="3" t="str">
        <f t="shared" si="31"/>
        <v>I</v>
      </c>
      <c r="C350" s="17">
        <f t="shared" si="32"/>
        <v>44359.351999999999</v>
      </c>
      <c r="D350" s="2" t="str">
        <f t="shared" si="33"/>
        <v>vis</v>
      </c>
      <c r="E350" s="25">
        <f>VLOOKUP(C350,Active!C$21:E$965,3,FALSE)</f>
        <v>330.01478741591404</v>
      </c>
      <c r="F350" s="3" t="s">
        <v>1422</v>
      </c>
      <c r="G350" s="2" t="str">
        <f t="shared" si="34"/>
        <v>44359.352</v>
      </c>
      <c r="H350" s="17">
        <f t="shared" si="35"/>
        <v>330</v>
      </c>
      <c r="I350" s="26" t="s">
        <v>177</v>
      </c>
      <c r="J350" s="27" t="s">
        <v>178</v>
      </c>
      <c r="K350" s="26">
        <v>330</v>
      </c>
      <c r="L350" s="26" t="s">
        <v>2194</v>
      </c>
      <c r="M350" s="27" t="s">
        <v>1594</v>
      </c>
      <c r="N350" s="27"/>
      <c r="O350" s="28" t="s">
        <v>2195</v>
      </c>
      <c r="P350" s="28" t="s">
        <v>179</v>
      </c>
    </row>
    <row r="351" spans="1:16" ht="13.5" thickBot="1" x14ac:dyDescent="0.25">
      <c r="A351" s="17" t="str">
        <f t="shared" si="30"/>
        <v> BRNO 23 </v>
      </c>
      <c r="B351" s="3" t="str">
        <f t="shared" si="31"/>
        <v>I</v>
      </c>
      <c r="C351" s="17">
        <f t="shared" si="32"/>
        <v>44370.360999999997</v>
      </c>
      <c r="D351" s="2" t="str">
        <f t="shared" si="33"/>
        <v>vis</v>
      </c>
      <c r="E351" s="25">
        <f>VLOOKUP(C351,Active!C$21:E$965,3,FALSE)</f>
        <v>349.99940095171519</v>
      </c>
      <c r="F351" s="3" t="s">
        <v>1422</v>
      </c>
      <c r="G351" s="2" t="str">
        <f t="shared" si="34"/>
        <v>44370.361</v>
      </c>
      <c r="H351" s="17">
        <f t="shared" si="35"/>
        <v>350</v>
      </c>
      <c r="I351" s="26" t="s">
        <v>180</v>
      </c>
      <c r="J351" s="27" t="s">
        <v>181</v>
      </c>
      <c r="K351" s="26">
        <v>350</v>
      </c>
      <c r="L351" s="26" t="s">
        <v>2064</v>
      </c>
      <c r="M351" s="27" t="s">
        <v>1594</v>
      </c>
      <c r="N351" s="27"/>
      <c r="O351" s="28" t="s">
        <v>182</v>
      </c>
      <c r="P351" s="28" t="s">
        <v>81</v>
      </c>
    </row>
    <row r="352" spans="1:16" ht="13.5" thickBot="1" x14ac:dyDescent="0.25">
      <c r="A352" s="17" t="str">
        <f t="shared" si="30"/>
        <v> AOEB 1 </v>
      </c>
      <c r="B352" s="3" t="str">
        <f t="shared" si="31"/>
        <v>I</v>
      </c>
      <c r="C352" s="17">
        <f t="shared" si="32"/>
        <v>44384.688000000002</v>
      </c>
      <c r="D352" s="2" t="str">
        <f t="shared" si="33"/>
        <v>vis</v>
      </c>
      <c r="E352" s="25">
        <f>VLOOKUP(C352,Active!C$21:E$965,3,FALSE)</f>
        <v>376.00717260468679</v>
      </c>
      <c r="F352" s="3" t="s">
        <v>1422</v>
      </c>
      <c r="G352" s="2" t="str">
        <f t="shared" si="34"/>
        <v>44384.688</v>
      </c>
      <c r="H352" s="17">
        <f t="shared" si="35"/>
        <v>376</v>
      </c>
      <c r="I352" s="26" t="s">
        <v>183</v>
      </c>
      <c r="J352" s="27" t="s">
        <v>184</v>
      </c>
      <c r="K352" s="26">
        <v>376</v>
      </c>
      <c r="L352" s="26" t="s">
        <v>2082</v>
      </c>
      <c r="M352" s="27" t="s">
        <v>1594</v>
      </c>
      <c r="N352" s="27"/>
      <c r="O352" s="28" t="s">
        <v>185</v>
      </c>
      <c r="P352" s="28" t="s">
        <v>2451</v>
      </c>
    </row>
    <row r="353" spans="1:16" ht="13.5" thickBot="1" x14ac:dyDescent="0.25">
      <c r="A353" s="17" t="str">
        <f t="shared" si="30"/>
        <v> BBS 48 </v>
      </c>
      <c r="B353" s="3" t="str">
        <f t="shared" si="31"/>
        <v>I</v>
      </c>
      <c r="C353" s="17">
        <f t="shared" si="32"/>
        <v>44403.417000000001</v>
      </c>
      <c r="D353" s="2" t="str">
        <f t="shared" si="33"/>
        <v>vis</v>
      </c>
      <c r="E353" s="25">
        <f>VLOOKUP(C353,Active!C$21:E$965,3,FALSE)</f>
        <v>410.00588519548234</v>
      </c>
      <c r="F353" s="3" t="s">
        <v>1422</v>
      </c>
      <c r="G353" s="2" t="str">
        <f t="shared" si="34"/>
        <v>44403.417</v>
      </c>
      <c r="H353" s="17">
        <f t="shared" si="35"/>
        <v>410</v>
      </c>
      <c r="I353" s="26" t="s">
        <v>186</v>
      </c>
      <c r="J353" s="27" t="s">
        <v>187</v>
      </c>
      <c r="K353" s="26">
        <v>410</v>
      </c>
      <c r="L353" s="26" t="s">
        <v>2057</v>
      </c>
      <c r="M353" s="27" t="s">
        <v>1594</v>
      </c>
      <c r="N353" s="27"/>
      <c r="O353" s="28" t="s">
        <v>2220</v>
      </c>
      <c r="P353" s="28" t="s">
        <v>179</v>
      </c>
    </row>
    <row r="354" spans="1:16" ht="13.5" thickBot="1" x14ac:dyDescent="0.25">
      <c r="A354" s="17" t="str">
        <f t="shared" si="30"/>
        <v> BBS 49 </v>
      </c>
      <c r="B354" s="3" t="str">
        <f t="shared" si="31"/>
        <v>I</v>
      </c>
      <c r="C354" s="17">
        <f t="shared" si="32"/>
        <v>44446.379000000001</v>
      </c>
      <c r="D354" s="2" t="str">
        <f t="shared" si="33"/>
        <v>vis</v>
      </c>
      <c r="E354" s="25">
        <f>VLOOKUP(C354,Active!C$21:E$965,3,FALSE)</f>
        <v>487.99470949607445</v>
      </c>
      <c r="F354" s="3" t="s">
        <v>1422</v>
      </c>
      <c r="G354" s="2" t="str">
        <f t="shared" si="34"/>
        <v>44446.379</v>
      </c>
      <c r="H354" s="17">
        <f t="shared" si="35"/>
        <v>488</v>
      </c>
      <c r="I354" s="26" t="s">
        <v>188</v>
      </c>
      <c r="J354" s="27" t="s">
        <v>189</v>
      </c>
      <c r="K354" s="26">
        <v>488</v>
      </c>
      <c r="L354" s="26" t="s">
        <v>1589</v>
      </c>
      <c r="M354" s="27" t="s">
        <v>1594</v>
      </c>
      <c r="N354" s="27"/>
      <c r="O354" s="28" t="s">
        <v>2195</v>
      </c>
      <c r="P354" s="28" t="s">
        <v>190</v>
      </c>
    </row>
    <row r="355" spans="1:16" ht="13.5" thickBot="1" x14ac:dyDescent="0.25">
      <c r="A355" s="17" t="str">
        <f t="shared" si="30"/>
        <v> BBS 49 </v>
      </c>
      <c r="B355" s="3" t="str">
        <f t="shared" si="31"/>
        <v>I</v>
      </c>
      <c r="C355" s="17">
        <f t="shared" si="32"/>
        <v>44451.351999999999</v>
      </c>
      <c r="D355" s="2" t="str">
        <f t="shared" si="33"/>
        <v>vis</v>
      </c>
      <c r="E355" s="25">
        <f>VLOOKUP(C355,Active!C$21:E$965,3,FALSE)</f>
        <v>497.02218548058875</v>
      </c>
      <c r="F355" s="3" t="s">
        <v>1422</v>
      </c>
      <c r="G355" s="2" t="str">
        <f t="shared" si="34"/>
        <v>44451.352</v>
      </c>
      <c r="H355" s="17">
        <f t="shared" si="35"/>
        <v>497</v>
      </c>
      <c r="I355" s="26" t="s">
        <v>191</v>
      </c>
      <c r="J355" s="27" t="s">
        <v>192</v>
      </c>
      <c r="K355" s="26">
        <v>497</v>
      </c>
      <c r="L355" s="26" t="s">
        <v>2078</v>
      </c>
      <c r="M355" s="27" t="s">
        <v>1594</v>
      </c>
      <c r="N355" s="27"/>
      <c r="O355" s="28" t="s">
        <v>2220</v>
      </c>
      <c r="P355" s="28" t="s">
        <v>190</v>
      </c>
    </row>
    <row r="356" spans="1:16" ht="13.5" thickBot="1" x14ac:dyDescent="0.25">
      <c r="A356" s="17" t="str">
        <f t="shared" si="30"/>
        <v> BBS 49 </v>
      </c>
      <c r="B356" s="3" t="str">
        <f t="shared" si="31"/>
        <v>I</v>
      </c>
      <c r="C356" s="17">
        <f t="shared" si="32"/>
        <v>44452.44</v>
      </c>
      <c r="D356" s="2" t="str">
        <f t="shared" si="33"/>
        <v>vis</v>
      </c>
      <c r="E356" s="25">
        <f>VLOOKUP(C356,Active!C$21:E$965,3,FALSE)</f>
        <v>498.99722949249019</v>
      </c>
      <c r="F356" s="3" t="s">
        <v>1422</v>
      </c>
      <c r="G356" s="2" t="str">
        <f t="shared" si="34"/>
        <v>44452.440</v>
      </c>
      <c r="H356" s="17">
        <f t="shared" si="35"/>
        <v>499</v>
      </c>
      <c r="I356" s="26" t="s">
        <v>193</v>
      </c>
      <c r="J356" s="27" t="s">
        <v>194</v>
      </c>
      <c r="K356" s="26">
        <v>499</v>
      </c>
      <c r="L356" s="26" t="s">
        <v>1996</v>
      </c>
      <c r="M356" s="27" t="s">
        <v>1594</v>
      </c>
      <c r="N356" s="27"/>
      <c r="O356" s="28" t="s">
        <v>2195</v>
      </c>
      <c r="P356" s="28" t="s">
        <v>190</v>
      </c>
    </row>
    <row r="357" spans="1:16" ht="13.5" thickBot="1" x14ac:dyDescent="0.25">
      <c r="A357" s="17" t="str">
        <f t="shared" si="30"/>
        <v> BRNO 23 </v>
      </c>
      <c r="B357" s="3" t="str">
        <f t="shared" si="31"/>
        <v>I</v>
      </c>
      <c r="C357" s="17">
        <f t="shared" si="32"/>
        <v>44457.396000000001</v>
      </c>
      <c r="D357" s="2" t="str">
        <f t="shared" si="33"/>
        <v>vis</v>
      </c>
      <c r="E357" s="25">
        <f>VLOOKUP(C357,Active!C$21:E$965,3,FALSE)</f>
        <v>507.99384541431891</v>
      </c>
      <c r="F357" s="3" t="s">
        <v>1422</v>
      </c>
      <c r="G357" s="2" t="str">
        <f t="shared" si="34"/>
        <v>44457.396</v>
      </c>
      <c r="H357" s="17">
        <f t="shared" si="35"/>
        <v>508</v>
      </c>
      <c r="I357" s="26" t="s">
        <v>195</v>
      </c>
      <c r="J357" s="27" t="s">
        <v>196</v>
      </c>
      <c r="K357" s="26">
        <v>508</v>
      </c>
      <c r="L357" s="26" t="s">
        <v>1589</v>
      </c>
      <c r="M357" s="27" t="s">
        <v>1594</v>
      </c>
      <c r="N357" s="27"/>
      <c r="O357" s="28" t="s">
        <v>80</v>
      </c>
      <c r="P357" s="28" t="s">
        <v>81</v>
      </c>
    </row>
    <row r="358" spans="1:16" ht="13.5" thickBot="1" x14ac:dyDescent="0.25">
      <c r="A358" s="17" t="str">
        <f t="shared" si="30"/>
        <v> BRNO 23 </v>
      </c>
      <c r="B358" s="3" t="str">
        <f t="shared" si="31"/>
        <v>I</v>
      </c>
      <c r="C358" s="17">
        <f t="shared" si="32"/>
        <v>44457.4</v>
      </c>
      <c r="D358" s="2" t="str">
        <f t="shared" si="33"/>
        <v>vis</v>
      </c>
      <c r="E358" s="25">
        <f>VLOOKUP(C358,Active!C$21:E$965,3,FALSE)</f>
        <v>508.0011066055406</v>
      </c>
      <c r="F358" s="3" t="s">
        <v>1422</v>
      </c>
      <c r="G358" s="2" t="str">
        <f t="shared" si="34"/>
        <v>44457.400</v>
      </c>
      <c r="H358" s="17">
        <f t="shared" si="35"/>
        <v>508</v>
      </c>
      <c r="I358" s="26" t="s">
        <v>197</v>
      </c>
      <c r="J358" s="27" t="s">
        <v>198</v>
      </c>
      <c r="K358" s="26">
        <v>508</v>
      </c>
      <c r="L358" s="26" t="s">
        <v>2098</v>
      </c>
      <c r="M358" s="27" t="s">
        <v>1594</v>
      </c>
      <c r="N358" s="27"/>
      <c r="O358" s="28" t="s">
        <v>199</v>
      </c>
      <c r="P358" s="28" t="s">
        <v>81</v>
      </c>
    </row>
    <row r="359" spans="1:16" ht="13.5" thickBot="1" x14ac:dyDescent="0.25">
      <c r="A359" s="17" t="str">
        <f t="shared" si="30"/>
        <v> BRNO 23 </v>
      </c>
      <c r="B359" s="3" t="str">
        <f t="shared" si="31"/>
        <v>I</v>
      </c>
      <c r="C359" s="17">
        <f t="shared" si="32"/>
        <v>44457.409</v>
      </c>
      <c r="D359" s="2" t="str">
        <f t="shared" si="33"/>
        <v>vis</v>
      </c>
      <c r="E359" s="25">
        <f>VLOOKUP(C359,Active!C$21:E$965,3,FALSE)</f>
        <v>508.0174442857828</v>
      </c>
      <c r="F359" s="3" t="s">
        <v>1422</v>
      </c>
      <c r="G359" s="2" t="str">
        <f t="shared" si="34"/>
        <v>44457.409</v>
      </c>
      <c r="H359" s="17">
        <f t="shared" si="35"/>
        <v>508</v>
      </c>
      <c r="I359" s="26" t="s">
        <v>200</v>
      </c>
      <c r="J359" s="27" t="s">
        <v>201</v>
      </c>
      <c r="K359" s="26">
        <v>508</v>
      </c>
      <c r="L359" s="26" t="s">
        <v>2150</v>
      </c>
      <c r="M359" s="27" t="s">
        <v>1594</v>
      </c>
      <c r="N359" s="27"/>
      <c r="O359" s="28" t="s">
        <v>202</v>
      </c>
      <c r="P359" s="28" t="s">
        <v>81</v>
      </c>
    </row>
    <row r="360" spans="1:16" ht="13.5" thickBot="1" x14ac:dyDescent="0.25">
      <c r="A360" s="17" t="str">
        <f t="shared" si="30"/>
        <v> BRNO 23 </v>
      </c>
      <c r="B360" s="3" t="str">
        <f t="shared" si="31"/>
        <v>I</v>
      </c>
      <c r="C360" s="17">
        <f t="shared" si="32"/>
        <v>44458.497000000003</v>
      </c>
      <c r="D360" s="2" t="str">
        <f t="shared" si="33"/>
        <v>vis</v>
      </c>
      <c r="E360" s="25">
        <f>VLOOKUP(C360,Active!C$21:E$965,3,FALSE)</f>
        <v>509.99248829768419</v>
      </c>
      <c r="F360" s="3" t="s">
        <v>1422</v>
      </c>
      <c r="G360" s="2" t="str">
        <f t="shared" si="34"/>
        <v>44458.497</v>
      </c>
      <c r="H360" s="17">
        <f t="shared" si="35"/>
        <v>510</v>
      </c>
      <c r="I360" s="26" t="s">
        <v>203</v>
      </c>
      <c r="J360" s="27" t="s">
        <v>204</v>
      </c>
      <c r="K360" s="26">
        <v>510</v>
      </c>
      <c r="L360" s="26" t="s">
        <v>1927</v>
      </c>
      <c r="M360" s="27" t="s">
        <v>1594</v>
      </c>
      <c r="N360" s="27"/>
      <c r="O360" s="28" t="s">
        <v>80</v>
      </c>
      <c r="P360" s="28" t="s">
        <v>81</v>
      </c>
    </row>
    <row r="361" spans="1:16" ht="13.5" thickBot="1" x14ac:dyDescent="0.25">
      <c r="A361" s="17" t="str">
        <f t="shared" si="30"/>
        <v> BRNO 23 </v>
      </c>
      <c r="B361" s="3" t="str">
        <f t="shared" si="31"/>
        <v>I</v>
      </c>
      <c r="C361" s="17">
        <f t="shared" si="32"/>
        <v>44463.459000000003</v>
      </c>
      <c r="D361" s="2" t="str">
        <f t="shared" si="33"/>
        <v>vis</v>
      </c>
      <c r="E361" s="25">
        <f>VLOOKUP(C361,Active!C$21:E$965,3,FALSE)</f>
        <v>518.99999600634544</v>
      </c>
      <c r="F361" s="3" t="s">
        <v>1422</v>
      </c>
      <c r="G361" s="2" t="str">
        <f t="shared" si="34"/>
        <v>44463.459</v>
      </c>
      <c r="H361" s="17">
        <f t="shared" si="35"/>
        <v>519</v>
      </c>
      <c r="I361" s="26" t="s">
        <v>205</v>
      </c>
      <c r="J361" s="27" t="s">
        <v>206</v>
      </c>
      <c r="K361" s="26">
        <v>519</v>
      </c>
      <c r="L361" s="26" t="s">
        <v>2064</v>
      </c>
      <c r="M361" s="27" t="s">
        <v>1594</v>
      </c>
      <c r="N361" s="27"/>
      <c r="O361" s="28" t="s">
        <v>207</v>
      </c>
      <c r="P361" s="28" t="s">
        <v>81</v>
      </c>
    </row>
    <row r="362" spans="1:16" ht="13.5" thickBot="1" x14ac:dyDescent="0.25">
      <c r="A362" s="17" t="str">
        <f t="shared" si="30"/>
        <v> BRNO 23 </v>
      </c>
      <c r="B362" s="3" t="str">
        <f t="shared" si="31"/>
        <v>I</v>
      </c>
      <c r="C362" s="17">
        <f t="shared" si="32"/>
        <v>44463.46</v>
      </c>
      <c r="D362" s="2" t="str">
        <f t="shared" si="33"/>
        <v>vis</v>
      </c>
      <c r="E362" s="25">
        <f>VLOOKUP(C362,Active!C$21:E$965,3,FALSE)</f>
        <v>519.00181130414433</v>
      </c>
      <c r="F362" s="3" t="s">
        <v>1422</v>
      </c>
      <c r="G362" s="2" t="str">
        <f t="shared" si="34"/>
        <v>44463.460</v>
      </c>
      <c r="H362" s="17">
        <f t="shared" si="35"/>
        <v>519</v>
      </c>
      <c r="I362" s="26" t="s">
        <v>208</v>
      </c>
      <c r="J362" s="27" t="s">
        <v>209</v>
      </c>
      <c r="K362" s="26">
        <v>519</v>
      </c>
      <c r="L362" s="26" t="s">
        <v>2098</v>
      </c>
      <c r="M362" s="27" t="s">
        <v>1594</v>
      </c>
      <c r="N362" s="27"/>
      <c r="O362" s="28" t="s">
        <v>161</v>
      </c>
      <c r="P362" s="28" t="s">
        <v>81</v>
      </c>
    </row>
    <row r="363" spans="1:16" ht="13.5" thickBot="1" x14ac:dyDescent="0.25">
      <c r="A363" s="17" t="str">
        <f t="shared" si="30"/>
        <v> BRNO 23 </v>
      </c>
      <c r="B363" s="3" t="str">
        <f t="shared" si="31"/>
        <v>I</v>
      </c>
      <c r="C363" s="17">
        <f t="shared" si="32"/>
        <v>44463.462</v>
      </c>
      <c r="D363" s="2" t="str">
        <f t="shared" si="33"/>
        <v>vis</v>
      </c>
      <c r="E363" s="25">
        <f>VLOOKUP(C363,Active!C$21:E$965,3,FALSE)</f>
        <v>519.00544189975517</v>
      </c>
      <c r="F363" s="3" t="s">
        <v>1422</v>
      </c>
      <c r="G363" s="2" t="str">
        <f t="shared" si="34"/>
        <v>44463.462</v>
      </c>
      <c r="H363" s="17">
        <f t="shared" si="35"/>
        <v>519</v>
      </c>
      <c r="I363" s="26" t="s">
        <v>210</v>
      </c>
      <c r="J363" s="27" t="s">
        <v>211</v>
      </c>
      <c r="K363" s="26">
        <v>519</v>
      </c>
      <c r="L363" s="26" t="s">
        <v>2057</v>
      </c>
      <c r="M363" s="27" t="s">
        <v>1594</v>
      </c>
      <c r="N363" s="27"/>
      <c r="O363" s="28" t="s">
        <v>2164</v>
      </c>
      <c r="P363" s="28" t="s">
        <v>81</v>
      </c>
    </row>
    <row r="364" spans="1:16" ht="13.5" thickBot="1" x14ac:dyDescent="0.25">
      <c r="A364" s="17" t="str">
        <f t="shared" si="30"/>
        <v> BRNO 23 </v>
      </c>
      <c r="B364" s="3" t="str">
        <f t="shared" si="31"/>
        <v>I</v>
      </c>
      <c r="C364" s="17">
        <f t="shared" si="32"/>
        <v>44463.462</v>
      </c>
      <c r="D364" s="2" t="str">
        <f t="shared" si="33"/>
        <v>vis</v>
      </c>
      <c r="E364" s="25">
        <f>VLOOKUP(C364,Active!C$21:E$965,3,FALSE)</f>
        <v>519.00544189975517</v>
      </c>
      <c r="F364" s="3" t="s">
        <v>1422</v>
      </c>
      <c r="G364" s="2" t="str">
        <f t="shared" si="34"/>
        <v>44463.462</v>
      </c>
      <c r="H364" s="17">
        <f t="shared" si="35"/>
        <v>519</v>
      </c>
      <c r="I364" s="26" t="s">
        <v>210</v>
      </c>
      <c r="J364" s="27" t="s">
        <v>211</v>
      </c>
      <c r="K364" s="26">
        <v>519</v>
      </c>
      <c r="L364" s="26" t="s">
        <v>2057</v>
      </c>
      <c r="M364" s="27" t="s">
        <v>1594</v>
      </c>
      <c r="N364" s="27"/>
      <c r="O364" s="28" t="s">
        <v>212</v>
      </c>
      <c r="P364" s="28" t="s">
        <v>81</v>
      </c>
    </row>
    <row r="365" spans="1:16" ht="13.5" thickBot="1" x14ac:dyDescent="0.25">
      <c r="A365" s="17" t="str">
        <f t="shared" si="30"/>
        <v> BRNO 23 </v>
      </c>
      <c r="B365" s="3" t="str">
        <f t="shared" si="31"/>
        <v>I</v>
      </c>
      <c r="C365" s="17">
        <f t="shared" si="32"/>
        <v>44463.464999999997</v>
      </c>
      <c r="D365" s="2" t="str">
        <f t="shared" si="33"/>
        <v>vis</v>
      </c>
      <c r="E365" s="25">
        <f>VLOOKUP(C365,Active!C$21:E$965,3,FALSE)</f>
        <v>519.01088779316478</v>
      </c>
      <c r="F365" s="3" t="s">
        <v>1422</v>
      </c>
      <c r="G365" s="2" t="str">
        <f t="shared" si="34"/>
        <v>44463.465</v>
      </c>
      <c r="H365" s="17">
        <f t="shared" si="35"/>
        <v>519</v>
      </c>
      <c r="I365" s="26" t="s">
        <v>213</v>
      </c>
      <c r="J365" s="27" t="s">
        <v>214</v>
      </c>
      <c r="K365" s="26">
        <v>519</v>
      </c>
      <c r="L365" s="26" t="s">
        <v>2299</v>
      </c>
      <c r="M365" s="27" t="s">
        <v>1594</v>
      </c>
      <c r="N365" s="27"/>
      <c r="O365" s="28" t="s">
        <v>182</v>
      </c>
      <c r="P365" s="28" t="s">
        <v>81</v>
      </c>
    </row>
    <row r="366" spans="1:16" ht="13.5" thickBot="1" x14ac:dyDescent="0.25">
      <c r="A366" s="17" t="str">
        <f t="shared" si="30"/>
        <v> BRNO 23 </v>
      </c>
      <c r="B366" s="3" t="str">
        <f t="shared" si="31"/>
        <v>I</v>
      </c>
      <c r="C366" s="17">
        <f t="shared" si="32"/>
        <v>44463.466</v>
      </c>
      <c r="D366" s="2" t="str">
        <f t="shared" si="33"/>
        <v>vis</v>
      </c>
      <c r="E366" s="25">
        <f>VLOOKUP(C366,Active!C$21:E$965,3,FALSE)</f>
        <v>519.01270309097686</v>
      </c>
      <c r="F366" s="3" t="s">
        <v>1422</v>
      </c>
      <c r="G366" s="2" t="str">
        <f t="shared" si="34"/>
        <v>44463.466</v>
      </c>
      <c r="H366" s="17">
        <f t="shared" si="35"/>
        <v>519</v>
      </c>
      <c r="I366" s="26" t="s">
        <v>215</v>
      </c>
      <c r="J366" s="27" t="s">
        <v>216</v>
      </c>
      <c r="K366" s="26">
        <v>519</v>
      </c>
      <c r="L366" s="26" t="s">
        <v>2278</v>
      </c>
      <c r="M366" s="27" t="s">
        <v>1594</v>
      </c>
      <c r="N366" s="27"/>
      <c r="O366" s="28" t="s">
        <v>217</v>
      </c>
      <c r="P366" s="28" t="s">
        <v>81</v>
      </c>
    </row>
    <row r="367" spans="1:16" ht="13.5" thickBot="1" x14ac:dyDescent="0.25">
      <c r="A367" s="17" t="str">
        <f t="shared" si="30"/>
        <v> BRNO 23 </v>
      </c>
      <c r="B367" s="3" t="str">
        <f t="shared" si="31"/>
        <v>I</v>
      </c>
      <c r="C367" s="17">
        <f t="shared" si="32"/>
        <v>44463.466999999997</v>
      </c>
      <c r="D367" s="2" t="str">
        <f t="shared" si="33"/>
        <v>vis</v>
      </c>
      <c r="E367" s="25">
        <f>VLOOKUP(C367,Active!C$21:E$965,3,FALSE)</f>
        <v>519.01451838877563</v>
      </c>
      <c r="F367" s="3" t="s">
        <v>1422</v>
      </c>
      <c r="G367" s="2" t="str">
        <f t="shared" si="34"/>
        <v>44463.467</v>
      </c>
      <c r="H367" s="17">
        <f t="shared" si="35"/>
        <v>519</v>
      </c>
      <c r="I367" s="26" t="s">
        <v>218</v>
      </c>
      <c r="J367" s="27" t="s">
        <v>219</v>
      </c>
      <c r="K367" s="26">
        <v>519</v>
      </c>
      <c r="L367" s="26" t="s">
        <v>2194</v>
      </c>
      <c r="M367" s="27" t="s">
        <v>1594</v>
      </c>
      <c r="N367" s="27"/>
      <c r="O367" s="28" t="s">
        <v>220</v>
      </c>
      <c r="P367" s="28" t="s">
        <v>81</v>
      </c>
    </row>
    <row r="368" spans="1:16" ht="13.5" thickBot="1" x14ac:dyDescent="0.25">
      <c r="A368" s="17" t="str">
        <f t="shared" si="30"/>
        <v> BRNO 23 </v>
      </c>
      <c r="B368" s="3" t="str">
        <f t="shared" si="31"/>
        <v>I</v>
      </c>
      <c r="C368" s="17">
        <f t="shared" si="32"/>
        <v>44463.468000000001</v>
      </c>
      <c r="D368" s="2" t="str">
        <f t="shared" si="33"/>
        <v>vis</v>
      </c>
      <c r="E368" s="25">
        <f>VLOOKUP(C368,Active!C$21:E$965,3,FALSE)</f>
        <v>519.0163336865877</v>
      </c>
      <c r="F368" s="3" t="s">
        <v>1422</v>
      </c>
      <c r="G368" s="2" t="str">
        <f t="shared" si="34"/>
        <v>44463.468</v>
      </c>
      <c r="H368" s="17">
        <f t="shared" si="35"/>
        <v>519</v>
      </c>
      <c r="I368" s="26" t="s">
        <v>221</v>
      </c>
      <c r="J368" s="27" t="s">
        <v>222</v>
      </c>
      <c r="K368" s="26">
        <v>519</v>
      </c>
      <c r="L368" s="26" t="s">
        <v>2022</v>
      </c>
      <c r="M368" s="27" t="s">
        <v>1594</v>
      </c>
      <c r="N368" s="27"/>
      <c r="O368" s="28" t="s">
        <v>155</v>
      </c>
      <c r="P368" s="28" t="s">
        <v>81</v>
      </c>
    </row>
    <row r="369" spans="1:16" ht="13.5" thickBot="1" x14ac:dyDescent="0.25">
      <c r="A369" s="17" t="str">
        <f t="shared" si="30"/>
        <v> BRNO 23 </v>
      </c>
      <c r="B369" s="3" t="str">
        <f t="shared" si="31"/>
        <v>I</v>
      </c>
      <c r="C369" s="17">
        <f t="shared" si="32"/>
        <v>44463.468999999997</v>
      </c>
      <c r="D369" s="2" t="str">
        <f t="shared" si="33"/>
        <v>vis</v>
      </c>
      <c r="E369" s="25">
        <f>VLOOKUP(C369,Active!C$21:E$965,3,FALSE)</f>
        <v>519.01814898438647</v>
      </c>
      <c r="F369" s="3" t="s">
        <v>1422</v>
      </c>
      <c r="G369" s="2" t="str">
        <f t="shared" si="34"/>
        <v>44463.469</v>
      </c>
      <c r="H369" s="17">
        <f t="shared" si="35"/>
        <v>519</v>
      </c>
      <c r="I369" s="26" t="s">
        <v>223</v>
      </c>
      <c r="J369" s="27" t="s">
        <v>224</v>
      </c>
      <c r="K369" s="26">
        <v>519</v>
      </c>
      <c r="L369" s="26" t="s">
        <v>2150</v>
      </c>
      <c r="M369" s="27" t="s">
        <v>1594</v>
      </c>
      <c r="N369" s="27"/>
      <c r="O369" s="28" t="s">
        <v>225</v>
      </c>
      <c r="P369" s="28" t="s">
        <v>81</v>
      </c>
    </row>
    <row r="370" spans="1:16" ht="13.5" thickBot="1" x14ac:dyDescent="0.25">
      <c r="A370" s="17" t="str">
        <f t="shared" si="30"/>
        <v> BRNO 23 </v>
      </c>
      <c r="B370" s="3" t="str">
        <f t="shared" si="31"/>
        <v>I</v>
      </c>
      <c r="C370" s="17">
        <f t="shared" si="32"/>
        <v>44463.472999999998</v>
      </c>
      <c r="D370" s="2" t="str">
        <f t="shared" si="33"/>
        <v>vis</v>
      </c>
      <c r="E370" s="25">
        <f>VLOOKUP(C370,Active!C$21:E$965,3,FALSE)</f>
        <v>519.02541017560816</v>
      </c>
      <c r="F370" s="3" t="s">
        <v>1422</v>
      </c>
      <c r="G370" s="2" t="str">
        <f t="shared" si="34"/>
        <v>44463.473</v>
      </c>
      <c r="H370" s="17">
        <f t="shared" si="35"/>
        <v>519</v>
      </c>
      <c r="I370" s="26" t="s">
        <v>226</v>
      </c>
      <c r="J370" s="27" t="s">
        <v>227</v>
      </c>
      <c r="K370" s="26">
        <v>519</v>
      </c>
      <c r="L370" s="26" t="s">
        <v>2162</v>
      </c>
      <c r="M370" s="27" t="s">
        <v>1594</v>
      </c>
      <c r="N370" s="27"/>
      <c r="O370" s="28" t="s">
        <v>228</v>
      </c>
      <c r="P370" s="28" t="s">
        <v>81</v>
      </c>
    </row>
    <row r="371" spans="1:16" ht="13.5" thickBot="1" x14ac:dyDescent="0.25">
      <c r="A371" s="17" t="str">
        <f t="shared" si="30"/>
        <v> BRNO 23 </v>
      </c>
      <c r="B371" s="3" t="str">
        <f t="shared" si="31"/>
        <v>I</v>
      </c>
      <c r="C371" s="17">
        <f t="shared" si="32"/>
        <v>44463.474000000002</v>
      </c>
      <c r="D371" s="2" t="str">
        <f t="shared" si="33"/>
        <v>vis</v>
      </c>
      <c r="E371" s="25">
        <f>VLOOKUP(C371,Active!C$21:E$965,3,FALSE)</f>
        <v>519.02722547342023</v>
      </c>
      <c r="F371" s="3" t="s">
        <v>1422</v>
      </c>
      <c r="G371" s="2" t="str">
        <f t="shared" si="34"/>
        <v>44463.474</v>
      </c>
      <c r="H371" s="17">
        <f t="shared" si="35"/>
        <v>519</v>
      </c>
      <c r="I371" s="26" t="s">
        <v>229</v>
      </c>
      <c r="J371" s="27" t="s">
        <v>230</v>
      </c>
      <c r="K371" s="26">
        <v>519</v>
      </c>
      <c r="L371" s="26" t="s">
        <v>2167</v>
      </c>
      <c r="M371" s="27" t="s">
        <v>1594</v>
      </c>
      <c r="N371" s="27"/>
      <c r="O371" s="28" t="s">
        <v>231</v>
      </c>
      <c r="P371" s="28" t="s">
        <v>81</v>
      </c>
    </row>
    <row r="372" spans="1:16" ht="13.5" thickBot="1" x14ac:dyDescent="0.25">
      <c r="A372" s="17" t="str">
        <f t="shared" si="30"/>
        <v> BRNO 23 </v>
      </c>
      <c r="B372" s="3" t="str">
        <f t="shared" si="31"/>
        <v>I</v>
      </c>
      <c r="C372" s="17">
        <f t="shared" si="32"/>
        <v>44469.510999999999</v>
      </c>
      <c r="D372" s="2" t="str">
        <f t="shared" si="33"/>
        <v>vis</v>
      </c>
      <c r="E372" s="25">
        <f>VLOOKUP(C372,Active!C$21:E$965,3,FALSE)</f>
        <v>529.98617832250579</v>
      </c>
      <c r="F372" s="3" t="s">
        <v>1422</v>
      </c>
      <c r="G372" s="2" t="str">
        <f t="shared" si="34"/>
        <v>44469.511</v>
      </c>
      <c r="H372" s="17">
        <f t="shared" si="35"/>
        <v>530</v>
      </c>
      <c r="I372" s="26" t="s">
        <v>232</v>
      </c>
      <c r="J372" s="27" t="s">
        <v>233</v>
      </c>
      <c r="K372" s="26">
        <v>530</v>
      </c>
      <c r="L372" s="26" t="s">
        <v>1966</v>
      </c>
      <c r="M372" s="27" t="s">
        <v>1594</v>
      </c>
      <c r="N372" s="27"/>
      <c r="O372" s="28" t="s">
        <v>152</v>
      </c>
      <c r="P372" s="28" t="s">
        <v>81</v>
      </c>
    </row>
    <row r="373" spans="1:16" ht="13.5" thickBot="1" x14ac:dyDescent="0.25">
      <c r="A373" s="17" t="str">
        <f t="shared" si="30"/>
        <v> AOEB 1 </v>
      </c>
      <c r="B373" s="3" t="str">
        <f t="shared" si="31"/>
        <v>I</v>
      </c>
      <c r="C373" s="17">
        <f t="shared" si="32"/>
        <v>44486.605000000003</v>
      </c>
      <c r="D373" s="2" t="str">
        <f t="shared" si="33"/>
        <v>vis</v>
      </c>
      <c r="E373" s="25">
        <f>VLOOKUP(C373,Active!C$21:E$965,3,FALSE)</f>
        <v>561.01687900205275</v>
      </c>
      <c r="F373" s="3" t="s">
        <v>1422</v>
      </c>
      <c r="G373" s="2" t="str">
        <f t="shared" si="34"/>
        <v>44486.605</v>
      </c>
      <c r="H373" s="17">
        <f t="shared" si="35"/>
        <v>561</v>
      </c>
      <c r="I373" s="26" t="s">
        <v>234</v>
      </c>
      <c r="J373" s="27" t="s">
        <v>235</v>
      </c>
      <c r="K373" s="26">
        <v>561</v>
      </c>
      <c r="L373" s="26" t="s">
        <v>2022</v>
      </c>
      <c r="M373" s="27" t="s">
        <v>1594</v>
      </c>
      <c r="N373" s="27"/>
      <c r="O373" s="28" t="s">
        <v>176</v>
      </c>
      <c r="P373" s="28" t="s">
        <v>2451</v>
      </c>
    </row>
    <row r="374" spans="1:16" ht="13.5" thickBot="1" x14ac:dyDescent="0.25">
      <c r="A374" s="17" t="str">
        <f t="shared" si="30"/>
        <v> AOEB 1 </v>
      </c>
      <c r="B374" s="3" t="str">
        <f t="shared" si="31"/>
        <v>I</v>
      </c>
      <c r="C374" s="17">
        <f t="shared" si="32"/>
        <v>44487.703999999998</v>
      </c>
      <c r="D374" s="2" t="str">
        <f t="shared" si="33"/>
        <v>vis</v>
      </c>
      <c r="E374" s="25">
        <f>VLOOKUP(C374,Active!C$21:E$965,3,FALSE)</f>
        <v>563.01189128979399</v>
      </c>
      <c r="F374" s="3" t="s">
        <v>1422</v>
      </c>
      <c r="G374" s="2" t="str">
        <f t="shared" si="34"/>
        <v>44487.704</v>
      </c>
      <c r="H374" s="17">
        <f t="shared" si="35"/>
        <v>563</v>
      </c>
      <c r="I374" s="26" t="s">
        <v>236</v>
      </c>
      <c r="J374" s="27" t="s">
        <v>237</v>
      </c>
      <c r="K374" s="26">
        <v>563</v>
      </c>
      <c r="L374" s="26" t="s">
        <v>2278</v>
      </c>
      <c r="M374" s="27" t="s">
        <v>1594</v>
      </c>
      <c r="N374" s="27"/>
      <c r="O374" s="28" t="s">
        <v>176</v>
      </c>
      <c r="P374" s="28" t="s">
        <v>2451</v>
      </c>
    </row>
    <row r="375" spans="1:16" ht="13.5" thickBot="1" x14ac:dyDescent="0.25">
      <c r="A375" s="17" t="str">
        <f t="shared" si="30"/>
        <v> BBS 50 </v>
      </c>
      <c r="B375" s="3" t="str">
        <f t="shared" si="31"/>
        <v>I</v>
      </c>
      <c r="C375" s="17">
        <f t="shared" si="32"/>
        <v>44489.353000000003</v>
      </c>
      <c r="D375" s="2" t="str">
        <f t="shared" si="33"/>
        <v>vis</v>
      </c>
      <c r="E375" s="25">
        <f>VLOOKUP(C375,Active!C$21:E$965,3,FALSE)</f>
        <v>566.00531737033168</v>
      </c>
      <c r="F375" s="3" t="s">
        <v>1422</v>
      </c>
      <c r="G375" s="2" t="str">
        <f t="shared" si="34"/>
        <v>44489.353</v>
      </c>
      <c r="H375" s="17">
        <f t="shared" si="35"/>
        <v>566</v>
      </c>
      <c r="I375" s="26" t="s">
        <v>238</v>
      </c>
      <c r="J375" s="27" t="s">
        <v>239</v>
      </c>
      <c r="K375" s="26">
        <v>566</v>
      </c>
      <c r="L375" s="26" t="s">
        <v>2057</v>
      </c>
      <c r="M375" s="27" t="s">
        <v>1594</v>
      </c>
      <c r="N375" s="27"/>
      <c r="O375" s="28" t="s">
        <v>2220</v>
      </c>
      <c r="P375" s="28" t="s">
        <v>240</v>
      </c>
    </row>
    <row r="376" spans="1:16" ht="13.5" thickBot="1" x14ac:dyDescent="0.25">
      <c r="A376" s="17" t="str">
        <f t="shared" si="30"/>
        <v> AOEB 1 </v>
      </c>
      <c r="B376" s="3" t="str">
        <f t="shared" si="31"/>
        <v>I</v>
      </c>
      <c r="C376" s="17">
        <f t="shared" si="32"/>
        <v>44492.665000000001</v>
      </c>
      <c r="D376" s="2" t="str">
        <f t="shared" si="33"/>
        <v>vis</v>
      </c>
      <c r="E376" s="25">
        <f>VLOOKUP(C376,Active!C$21:E$965,3,FALSE)</f>
        <v>572.01758370065647</v>
      </c>
      <c r="F376" s="3" t="s">
        <v>1422</v>
      </c>
      <c r="G376" s="2" t="str">
        <f t="shared" si="34"/>
        <v>44492.665</v>
      </c>
      <c r="H376" s="17">
        <f t="shared" si="35"/>
        <v>572</v>
      </c>
      <c r="I376" s="26" t="s">
        <v>241</v>
      </c>
      <c r="J376" s="27" t="s">
        <v>242</v>
      </c>
      <c r="K376" s="26">
        <v>572</v>
      </c>
      <c r="L376" s="26" t="s">
        <v>2150</v>
      </c>
      <c r="M376" s="27" t="s">
        <v>1594</v>
      </c>
      <c r="N376" s="27"/>
      <c r="O376" s="28" t="s">
        <v>2454</v>
      </c>
      <c r="P376" s="28" t="s">
        <v>2451</v>
      </c>
    </row>
    <row r="377" spans="1:16" ht="13.5" thickBot="1" x14ac:dyDescent="0.25">
      <c r="A377" s="17" t="str">
        <f t="shared" si="30"/>
        <v> BBS 51 </v>
      </c>
      <c r="B377" s="3" t="str">
        <f t="shared" si="31"/>
        <v>I</v>
      </c>
      <c r="C377" s="17">
        <f t="shared" si="32"/>
        <v>44543.345999999998</v>
      </c>
      <c r="D377" s="2" t="str">
        <f t="shared" si="33"/>
        <v>vis</v>
      </c>
      <c r="E377" s="25">
        <f>VLOOKUP(C377,Active!C$21:E$965,3,FALSE)</f>
        <v>664.01869175843092</v>
      </c>
      <c r="F377" s="3" t="s">
        <v>1422</v>
      </c>
      <c r="G377" s="2" t="str">
        <f t="shared" si="34"/>
        <v>44543.346</v>
      </c>
      <c r="H377" s="17">
        <f t="shared" si="35"/>
        <v>664</v>
      </c>
      <c r="I377" s="26" t="s">
        <v>243</v>
      </c>
      <c r="J377" s="27" t="s">
        <v>244</v>
      </c>
      <c r="K377" s="26">
        <v>664</v>
      </c>
      <c r="L377" s="26" t="s">
        <v>2150</v>
      </c>
      <c r="M377" s="27" t="s">
        <v>1594</v>
      </c>
      <c r="N377" s="27"/>
      <c r="O377" s="28" t="s">
        <v>2220</v>
      </c>
      <c r="P377" s="28" t="s">
        <v>245</v>
      </c>
    </row>
    <row r="378" spans="1:16" ht="13.5" thickBot="1" x14ac:dyDescent="0.25">
      <c r="A378" s="17" t="str">
        <f t="shared" si="30"/>
        <v> AOEB 1 </v>
      </c>
      <c r="B378" s="3" t="str">
        <f t="shared" si="31"/>
        <v>I</v>
      </c>
      <c r="C378" s="17">
        <f t="shared" si="32"/>
        <v>44731.743000000002</v>
      </c>
      <c r="D378" s="2" t="str">
        <f t="shared" si="33"/>
        <v>vis</v>
      </c>
      <c r="E378" s="25">
        <f>VLOOKUP(C378,Active!C$21:E$965,3,FALSE)</f>
        <v>1006.0153523365969</v>
      </c>
      <c r="F378" s="3" t="s">
        <v>1422</v>
      </c>
      <c r="G378" s="2" t="str">
        <f t="shared" si="34"/>
        <v>44731.743</v>
      </c>
      <c r="H378" s="17">
        <f t="shared" si="35"/>
        <v>1006</v>
      </c>
      <c r="I378" s="26" t="s">
        <v>246</v>
      </c>
      <c r="J378" s="27" t="s">
        <v>247</v>
      </c>
      <c r="K378" s="26">
        <v>1006</v>
      </c>
      <c r="L378" s="26" t="s">
        <v>2194</v>
      </c>
      <c r="M378" s="27" t="s">
        <v>1594</v>
      </c>
      <c r="N378" s="27"/>
      <c r="O378" s="28" t="s">
        <v>2454</v>
      </c>
      <c r="P378" s="28" t="s">
        <v>2451</v>
      </c>
    </row>
    <row r="379" spans="1:16" ht="13.5" thickBot="1" x14ac:dyDescent="0.25">
      <c r="A379" s="17" t="str">
        <f t="shared" si="30"/>
        <v> BBS 54 </v>
      </c>
      <c r="B379" s="3" t="str">
        <f t="shared" si="31"/>
        <v>I</v>
      </c>
      <c r="C379" s="17">
        <f t="shared" si="32"/>
        <v>44744.411999999997</v>
      </c>
      <c r="D379" s="2" t="str">
        <f t="shared" si="33"/>
        <v>vis</v>
      </c>
      <c r="E379" s="25">
        <f>VLOOKUP(C379,Active!C$21:E$965,3,FALSE)</f>
        <v>1029.0133602287756</v>
      </c>
      <c r="F379" s="3" t="s">
        <v>1422</v>
      </c>
      <c r="G379" s="2" t="str">
        <f t="shared" si="34"/>
        <v>44744.412</v>
      </c>
      <c r="H379" s="17">
        <f t="shared" si="35"/>
        <v>1029</v>
      </c>
      <c r="I379" s="26" t="s">
        <v>248</v>
      </c>
      <c r="J379" s="27" t="s">
        <v>249</v>
      </c>
      <c r="K379" s="26">
        <v>1029</v>
      </c>
      <c r="L379" s="26" t="s">
        <v>2278</v>
      </c>
      <c r="M379" s="27" t="s">
        <v>1594</v>
      </c>
      <c r="N379" s="27"/>
      <c r="O379" s="28" t="s">
        <v>2195</v>
      </c>
      <c r="P379" s="28" t="s">
        <v>250</v>
      </c>
    </row>
    <row r="380" spans="1:16" ht="13.5" thickBot="1" x14ac:dyDescent="0.25">
      <c r="A380" s="17" t="str">
        <f t="shared" si="30"/>
        <v> AOEB 1 </v>
      </c>
      <c r="B380" s="3" t="str">
        <f t="shared" si="31"/>
        <v>I</v>
      </c>
      <c r="C380" s="17">
        <f t="shared" si="32"/>
        <v>44752.667999999998</v>
      </c>
      <c r="D380" s="2" t="str">
        <f t="shared" si="33"/>
        <v>vis</v>
      </c>
      <c r="E380" s="25">
        <f>VLOOKUP(C380,Active!C$21:E$965,3,FALSE)</f>
        <v>1044.0004589072773</v>
      </c>
      <c r="F380" s="3" t="s">
        <v>1422</v>
      </c>
      <c r="G380" s="2" t="str">
        <f t="shared" si="34"/>
        <v>44752.668</v>
      </c>
      <c r="H380" s="17">
        <f t="shared" si="35"/>
        <v>1044</v>
      </c>
      <c r="I380" s="26" t="s">
        <v>251</v>
      </c>
      <c r="J380" s="27" t="s">
        <v>252</v>
      </c>
      <c r="K380" s="26">
        <v>1044</v>
      </c>
      <c r="L380" s="26" t="s">
        <v>2249</v>
      </c>
      <c r="M380" s="27" t="s">
        <v>1594</v>
      </c>
      <c r="N380" s="27"/>
      <c r="O380" s="28" t="s">
        <v>2454</v>
      </c>
      <c r="P380" s="28" t="s">
        <v>2451</v>
      </c>
    </row>
    <row r="381" spans="1:16" ht="13.5" thickBot="1" x14ac:dyDescent="0.25">
      <c r="A381" s="17" t="str">
        <f t="shared" si="30"/>
        <v> BBS 55 </v>
      </c>
      <c r="B381" s="3" t="str">
        <f t="shared" si="31"/>
        <v>I</v>
      </c>
      <c r="C381" s="17">
        <f t="shared" si="32"/>
        <v>44771.404999999999</v>
      </c>
      <c r="D381" s="2" t="str">
        <f t="shared" si="33"/>
        <v>vis</v>
      </c>
      <c r="E381" s="25">
        <f>VLOOKUP(C381,Active!C$21:E$965,3,FALSE)</f>
        <v>1078.013693880516</v>
      </c>
      <c r="F381" s="3" t="s">
        <v>1422</v>
      </c>
      <c r="G381" s="2" t="str">
        <f t="shared" si="34"/>
        <v>44771.405</v>
      </c>
      <c r="H381" s="17">
        <f t="shared" si="35"/>
        <v>1078</v>
      </c>
      <c r="I381" s="26" t="s">
        <v>253</v>
      </c>
      <c r="J381" s="27" t="s">
        <v>254</v>
      </c>
      <c r="K381" s="26">
        <v>1078</v>
      </c>
      <c r="L381" s="26" t="s">
        <v>2194</v>
      </c>
      <c r="M381" s="27" t="s">
        <v>1594</v>
      </c>
      <c r="N381" s="27"/>
      <c r="O381" s="28" t="s">
        <v>2220</v>
      </c>
      <c r="P381" s="28" t="s">
        <v>255</v>
      </c>
    </row>
    <row r="382" spans="1:16" ht="13.5" thickBot="1" x14ac:dyDescent="0.25">
      <c r="A382" s="17" t="str">
        <f t="shared" si="30"/>
        <v> BBS 56 </v>
      </c>
      <c r="B382" s="3" t="str">
        <f t="shared" si="31"/>
        <v>I</v>
      </c>
      <c r="C382" s="17">
        <f t="shared" si="32"/>
        <v>44793.440999999999</v>
      </c>
      <c r="D382" s="2" t="str">
        <f t="shared" si="33"/>
        <v>vis</v>
      </c>
      <c r="E382" s="25">
        <f>VLOOKUP(C382,Active!C$21:E$965,3,FALSE)</f>
        <v>1118.015596312616</v>
      </c>
      <c r="F382" s="3" t="s">
        <v>1422</v>
      </c>
      <c r="G382" s="2" t="str">
        <f t="shared" si="34"/>
        <v>44793.441</v>
      </c>
      <c r="H382" s="17">
        <f t="shared" si="35"/>
        <v>1118</v>
      </c>
      <c r="I382" s="26" t="s">
        <v>256</v>
      </c>
      <c r="J382" s="27" t="s">
        <v>257</v>
      </c>
      <c r="K382" s="26">
        <v>1118</v>
      </c>
      <c r="L382" s="26" t="s">
        <v>2022</v>
      </c>
      <c r="M382" s="27" t="s">
        <v>1594</v>
      </c>
      <c r="N382" s="27"/>
      <c r="O382" s="28" t="s">
        <v>2220</v>
      </c>
      <c r="P382" s="28" t="s">
        <v>258</v>
      </c>
    </row>
    <row r="383" spans="1:16" ht="13.5" thickBot="1" x14ac:dyDescent="0.25">
      <c r="A383" s="17" t="str">
        <f t="shared" si="30"/>
        <v> BBS 56 </v>
      </c>
      <c r="B383" s="3" t="str">
        <f t="shared" si="31"/>
        <v>I</v>
      </c>
      <c r="C383" s="17">
        <f t="shared" si="32"/>
        <v>44815.470999999998</v>
      </c>
      <c r="D383" s="2" t="str">
        <f t="shared" si="33"/>
        <v>vis</v>
      </c>
      <c r="E383" s="25">
        <f>VLOOKUP(C383,Active!C$21:E$965,3,FALSE)</f>
        <v>1158.0066069578832</v>
      </c>
      <c r="F383" s="3" t="s">
        <v>1422</v>
      </c>
      <c r="G383" s="2" t="str">
        <f t="shared" si="34"/>
        <v>44815.471</v>
      </c>
      <c r="H383" s="17">
        <f t="shared" si="35"/>
        <v>1158</v>
      </c>
      <c r="I383" s="26" t="s">
        <v>259</v>
      </c>
      <c r="J383" s="27" t="s">
        <v>260</v>
      </c>
      <c r="K383" s="26">
        <v>1158</v>
      </c>
      <c r="L383" s="26" t="s">
        <v>2082</v>
      </c>
      <c r="M383" s="27" t="s">
        <v>1594</v>
      </c>
      <c r="N383" s="27"/>
      <c r="O383" s="28" t="s">
        <v>2195</v>
      </c>
      <c r="P383" s="28" t="s">
        <v>258</v>
      </c>
    </row>
    <row r="384" spans="1:16" ht="13.5" thickBot="1" x14ac:dyDescent="0.25">
      <c r="A384" s="17" t="str">
        <f t="shared" si="30"/>
        <v> BBS 56 </v>
      </c>
      <c r="B384" s="3" t="str">
        <f t="shared" si="31"/>
        <v>I</v>
      </c>
      <c r="C384" s="17">
        <f t="shared" si="32"/>
        <v>44830.345999999998</v>
      </c>
      <c r="D384" s="2" t="str">
        <f t="shared" si="33"/>
        <v>vis</v>
      </c>
      <c r="E384" s="25">
        <f>VLOOKUP(C384,Active!C$21:E$965,3,FALSE)</f>
        <v>1185.0091618080139</v>
      </c>
      <c r="F384" s="3" t="s">
        <v>1422</v>
      </c>
      <c r="G384" s="2" t="str">
        <f t="shared" si="34"/>
        <v>44830.346</v>
      </c>
      <c r="H384" s="17">
        <f t="shared" si="35"/>
        <v>1185</v>
      </c>
      <c r="I384" s="26" t="s">
        <v>261</v>
      </c>
      <c r="J384" s="27" t="s">
        <v>262</v>
      </c>
      <c r="K384" s="26">
        <v>1185</v>
      </c>
      <c r="L384" s="26" t="s">
        <v>2007</v>
      </c>
      <c r="M384" s="27" t="s">
        <v>1594</v>
      </c>
      <c r="N384" s="27"/>
      <c r="O384" s="28" t="s">
        <v>2195</v>
      </c>
      <c r="P384" s="28" t="s">
        <v>258</v>
      </c>
    </row>
    <row r="385" spans="1:16" ht="13.5" thickBot="1" x14ac:dyDescent="0.25">
      <c r="A385" s="17" t="str">
        <f t="shared" si="30"/>
        <v> BRNO 26 </v>
      </c>
      <c r="B385" s="3" t="str">
        <f t="shared" si="31"/>
        <v>I</v>
      </c>
      <c r="C385" s="17">
        <f t="shared" si="32"/>
        <v>44847.421000000002</v>
      </c>
      <c r="D385" s="2" t="str">
        <f t="shared" si="33"/>
        <v>vis</v>
      </c>
      <c r="E385" s="25">
        <f>VLOOKUP(C385,Active!C$21:E$965,3,FALSE)</f>
        <v>1216.0053718292645</v>
      </c>
      <c r="F385" s="3" t="s">
        <v>1422</v>
      </c>
      <c r="G385" s="2" t="str">
        <f t="shared" si="34"/>
        <v>44847.421</v>
      </c>
      <c r="H385" s="17">
        <f t="shared" si="35"/>
        <v>1216</v>
      </c>
      <c r="I385" s="26" t="s">
        <v>263</v>
      </c>
      <c r="J385" s="27" t="s">
        <v>264</v>
      </c>
      <c r="K385" s="26">
        <v>1216</v>
      </c>
      <c r="L385" s="26" t="s">
        <v>2057</v>
      </c>
      <c r="M385" s="27" t="s">
        <v>1594</v>
      </c>
      <c r="N385" s="27"/>
      <c r="O385" s="28" t="s">
        <v>265</v>
      </c>
      <c r="P385" s="28" t="s">
        <v>2479</v>
      </c>
    </row>
    <row r="386" spans="1:16" ht="13.5" thickBot="1" x14ac:dyDescent="0.25">
      <c r="A386" s="17" t="str">
        <f t="shared" si="30"/>
        <v> BBS 56 </v>
      </c>
      <c r="B386" s="3" t="str">
        <f t="shared" si="31"/>
        <v>I</v>
      </c>
      <c r="C386" s="17">
        <f t="shared" si="32"/>
        <v>44847.421999999999</v>
      </c>
      <c r="D386" s="2" t="str">
        <f t="shared" si="33"/>
        <v>vis</v>
      </c>
      <c r="E386" s="25">
        <f>VLOOKUP(C386,Active!C$21:E$965,3,FALSE)</f>
        <v>1216.0071871270634</v>
      </c>
      <c r="F386" s="3" t="s">
        <v>1422</v>
      </c>
      <c r="G386" s="2" t="str">
        <f t="shared" si="34"/>
        <v>44847.422</v>
      </c>
      <c r="H386" s="17">
        <f t="shared" si="35"/>
        <v>1216</v>
      </c>
      <c r="I386" s="26" t="s">
        <v>266</v>
      </c>
      <c r="J386" s="27" t="s">
        <v>267</v>
      </c>
      <c r="K386" s="26">
        <v>1216</v>
      </c>
      <c r="L386" s="26" t="s">
        <v>2082</v>
      </c>
      <c r="M386" s="27" t="s">
        <v>1594</v>
      </c>
      <c r="N386" s="27"/>
      <c r="O386" s="28" t="s">
        <v>2220</v>
      </c>
      <c r="P386" s="28" t="s">
        <v>258</v>
      </c>
    </row>
    <row r="387" spans="1:16" ht="13.5" thickBot="1" x14ac:dyDescent="0.25">
      <c r="A387" s="17" t="str">
        <f t="shared" si="30"/>
        <v> BBS 56 </v>
      </c>
      <c r="B387" s="3" t="str">
        <f t="shared" si="31"/>
        <v>I</v>
      </c>
      <c r="C387" s="17">
        <f t="shared" si="32"/>
        <v>44878.277000000002</v>
      </c>
      <c r="D387" s="2" t="str">
        <f t="shared" si="33"/>
        <v>vis</v>
      </c>
      <c r="E387" s="25">
        <f>VLOOKUP(C387,Active!C$21:E$965,3,FALSE)</f>
        <v>1272.018200901912</v>
      </c>
      <c r="F387" s="3" t="s">
        <v>1422</v>
      </c>
      <c r="G387" s="2" t="str">
        <f t="shared" si="34"/>
        <v>44878.277</v>
      </c>
      <c r="H387" s="17">
        <f t="shared" si="35"/>
        <v>1272</v>
      </c>
      <c r="I387" s="26" t="s">
        <v>268</v>
      </c>
      <c r="J387" s="27" t="s">
        <v>269</v>
      </c>
      <c r="K387" s="26">
        <v>1272</v>
      </c>
      <c r="L387" s="26" t="s">
        <v>2150</v>
      </c>
      <c r="M387" s="27" t="s">
        <v>1594</v>
      </c>
      <c r="N387" s="27"/>
      <c r="O387" s="28" t="s">
        <v>2195</v>
      </c>
      <c r="P387" s="28" t="s">
        <v>258</v>
      </c>
    </row>
    <row r="388" spans="1:16" ht="13.5" thickBot="1" x14ac:dyDescent="0.25">
      <c r="A388" s="17" t="str">
        <f t="shared" si="30"/>
        <v> BBS 57 </v>
      </c>
      <c r="B388" s="3" t="str">
        <f t="shared" si="31"/>
        <v>I</v>
      </c>
      <c r="C388" s="17">
        <f t="shared" si="32"/>
        <v>44889.292000000001</v>
      </c>
      <c r="D388" s="2" t="str">
        <f t="shared" si="33"/>
        <v>vis</v>
      </c>
      <c r="E388" s="25">
        <f>VLOOKUP(C388,Active!C$21:E$965,3,FALSE)</f>
        <v>1292.0137062245456</v>
      </c>
      <c r="F388" s="3" t="s">
        <v>1422</v>
      </c>
      <c r="G388" s="2" t="str">
        <f t="shared" si="34"/>
        <v>44889.292</v>
      </c>
      <c r="H388" s="17">
        <f t="shared" si="35"/>
        <v>1292</v>
      </c>
      <c r="I388" s="26" t="s">
        <v>270</v>
      </c>
      <c r="J388" s="27" t="s">
        <v>271</v>
      </c>
      <c r="K388" s="26">
        <v>1292</v>
      </c>
      <c r="L388" s="26" t="s">
        <v>2194</v>
      </c>
      <c r="M388" s="27" t="s">
        <v>1594</v>
      </c>
      <c r="N388" s="27"/>
      <c r="O388" s="28" t="s">
        <v>2220</v>
      </c>
      <c r="P388" s="28" t="s">
        <v>272</v>
      </c>
    </row>
    <row r="389" spans="1:16" ht="13.5" thickBot="1" x14ac:dyDescent="0.25">
      <c r="A389" s="17" t="str">
        <f t="shared" si="30"/>
        <v> BBS 57 </v>
      </c>
      <c r="B389" s="3" t="str">
        <f t="shared" si="31"/>
        <v>I</v>
      </c>
      <c r="C389" s="17">
        <f t="shared" si="32"/>
        <v>44911.317999999999</v>
      </c>
      <c r="D389" s="2" t="str">
        <f t="shared" si="33"/>
        <v>vis</v>
      </c>
      <c r="E389" s="25">
        <f>VLOOKUP(C389,Active!C$21:E$965,3,FALSE)</f>
        <v>1331.9974556785912</v>
      </c>
      <c r="F389" s="3" t="s">
        <v>1422</v>
      </c>
      <c r="G389" s="2" t="str">
        <f t="shared" si="34"/>
        <v>44911.318</v>
      </c>
      <c r="H389" s="17">
        <f t="shared" si="35"/>
        <v>1332</v>
      </c>
      <c r="I389" s="26" t="s">
        <v>273</v>
      </c>
      <c r="J389" s="27" t="s">
        <v>274</v>
      </c>
      <c r="K389" s="26">
        <v>1332</v>
      </c>
      <c r="L389" s="26" t="s">
        <v>1969</v>
      </c>
      <c r="M389" s="27" t="s">
        <v>1594</v>
      </c>
      <c r="N389" s="27"/>
      <c r="O389" s="28" t="s">
        <v>2220</v>
      </c>
      <c r="P389" s="28" t="s">
        <v>272</v>
      </c>
    </row>
    <row r="390" spans="1:16" ht="13.5" thickBot="1" x14ac:dyDescent="0.25">
      <c r="A390" s="17" t="str">
        <f t="shared" si="30"/>
        <v> BRNO 26 </v>
      </c>
      <c r="B390" s="3" t="str">
        <f t="shared" si="31"/>
        <v>I</v>
      </c>
      <c r="C390" s="17">
        <f t="shared" si="32"/>
        <v>45009.928999999996</v>
      </c>
      <c r="D390" s="2" t="str">
        <f t="shared" si="33"/>
        <v>vis</v>
      </c>
      <c r="E390" s="25">
        <f>VLOOKUP(C390,Active!C$21:E$965,3,FALSE)</f>
        <v>1511.0057875324517</v>
      </c>
      <c r="F390" s="3" t="s">
        <v>1422</v>
      </c>
      <c r="G390" s="2" t="str">
        <f t="shared" si="34"/>
        <v>45009.929</v>
      </c>
      <c r="H390" s="17">
        <f t="shared" si="35"/>
        <v>1511</v>
      </c>
      <c r="I390" s="26" t="s">
        <v>275</v>
      </c>
      <c r="J390" s="27" t="s">
        <v>276</v>
      </c>
      <c r="K390" s="26">
        <v>1511</v>
      </c>
      <c r="L390" s="26" t="s">
        <v>2057</v>
      </c>
      <c r="M390" s="27" t="s">
        <v>1594</v>
      </c>
      <c r="N390" s="27"/>
      <c r="O390" s="28" t="s">
        <v>277</v>
      </c>
      <c r="P390" s="28" t="s">
        <v>2479</v>
      </c>
    </row>
    <row r="391" spans="1:16" ht="13.5" thickBot="1" x14ac:dyDescent="0.25">
      <c r="A391" s="17" t="str">
        <f t="shared" si="30"/>
        <v> BBS 60 </v>
      </c>
      <c r="B391" s="3" t="str">
        <f t="shared" si="31"/>
        <v>I</v>
      </c>
      <c r="C391" s="17">
        <f t="shared" si="32"/>
        <v>45101.37</v>
      </c>
      <c r="D391" s="2" t="str">
        <f t="shared" si="33"/>
        <v>vis</v>
      </c>
      <c r="E391" s="25">
        <f>VLOOKUP(C391,Active!C$21:E$965,3,FALSE)</f>
        <v>1676.9984341241143</v>
      </c>
      <c r="F391" s="3" t="s">
        <v>1422</v>
      </c>
      <c r="G391" s="2" t="str">
        <f t="shared" si="34"/>
        <v>45101.370</v>
      </c>
      <c r="H391" s="17">
        <f t="shared" si="35"/>
        <v>1677</v>
      </c>
      <c r="I391" s="26" t="s">
        <v>278</v>
      </c>
      <c r="J391" s="27" t="s">
        <v>279</v>
      </c>
      <c r="K391" s="26">
        <v>1677</v>
      </c>
      <c r="L391" s="26" t="s">
        <v>1969</v>
      </c>
      <c r="M391" s="27" t="s">
        <v>1594</v>
      </c>
      <c r="N391" s="27"/>
      <c r="O391" s="28" t="s">
        <v>2195</v>
      </c>
      <c r="P391" s="28" t="s">
        <v>280</v>
      </c>
    </row>
    <row r="392" spans="1:16" ht="13.5" thickBot="1" x14ac:dyDescent="0.25">
      <c r="A392" s="17" t="str">
        <f t="shared" si="30"/>
        <v> BRNO 26 </v>
      </c>
      <c r="B392" s="3" t="str">
        <f t="shared" si="31"/>
        <v>I</v>
      </c>
      <c r="C392" s="17">
        <f t="shared" si="32"/>
        <v>45107.436000000002</v>
      </c>
      <c r="D392" s="2" t="str">
        <f t="shared" si="33"/>
        <v>vis</v>
      </c>
      <c r="E392" s="25">
        <f>VLOOKUP(C392,Active!C$21:E$965,3,FALSE)</f>
        <v>1688.0100306095503</v>
      </c>
      <c r="F392" s="3" t="s">
        <v>1422</v>
      </c>
      <c r="G392" s="2" t="str">
        <f t="shared" si="34"/>
        <v>45107.436</v>
      </c>
      <c r="H392" s="17">
        <f t="shared" si="35"/>
        <v>1688</v>
      </c>
      <c r="I392" s="26" t="s">
        <v>281</v>
      </c>
      <c r="J392" s="27" t="s">
        <v>282</v>
      </c>
      <c r="K392" s="26">
        <v>1688</v>
      </c>
      <c r="L392" s="26" t="s">
        <v>2299</v>
      </c>
      <c r="M392" s="27" t="s">
        <v>1590</v>
      </c>
      <c r="N392" s="27"/>
      <c r="O392" s="28" t="s">
        <v>2011</v>
      </c>
      <c r="P392" s="28" t="s">
        <v>2479</v>
      </c>
    </row>
    <row r="393" spans="1:16" ht="13.5" thickBot="1" x14ac:dyDescent="0.25">
      <c r="A393" s="17" t="str">
        <f t="shared" si="30"/>
        <v> BBS 61 </v>
      </c>
      <c r="B393" s="3" t="str">
        <f t="shared" si="31"/>
        <v>I</v>
      </c>
      <c r="C393" s="17">
        <f t="shared" si="32"/>
        <v>45145.444000000003</v>
      </c>
      <c r="D393" s="2" t="str">
        <f t="shared" si="33"/>
        <v>vis</v>
      </c>
      <c r="E393" s="25">
        <f>VLOOKUP(C393,Active!C$21:E$965,3,FALSE)</f>
        <v>1757.0058695839246</v>
      </c>
      <c r="F393" s="3" t="s">
        <v>1422</v>
      </c>
      <c r="G393" s="2" t="str">
        <f t="shared" si="34"/>
        <v>45145.444</v>
      </c>
      <c r="H393" s="17">
        <f t="shared" si="35"/>
        <v>1757</v>
      </c>
      <c r="I393" s="26" t="s">
        <v>283</v>
      </c>
      <c r="J393" s="27" t="s">
        <v>284</v>
      </c>
      <c r="K393" s="26">
        <v>1757</v>
      </c>
      <c r="L393" s="26" t="s">
        <v>2057</v>
      </c>
      <c r="M393" s="27" t="s">
        <v>1594</v>
      </c>
      <c r="N393" s="27"/>
      <c r="O393" s="28" t="s">
        <v>2220</v>
      </c>
      <c r="P393" s="28" t="s">
        <v>285</v>
      </c>
    </row>
    <row r="394" spans="1:16" ht="13.5" thickBot="1" x14ac:dyDescent="0.25">
      <c r="A394" s="17" t="str">
        <f t="shared" si="30"/>
        <v> AOEB 1 </v>
      </c>
      <c r="B394" s="3" t="str">
        <f t="shared" si="31"/>
        <v>I</v>
      </c>
      <c r="C394" s="17">
        <f t="shared" si="32"/>
        <v>45169.682999999997</v>
      </c>
      <c r="D394" s="2" t="str">
        <f t="shared" si="33"/>
        <v>vis</v>
      </c>
      <c r="E394" s="25">
        <f>VLOOKUP(C394,Active!C$21:E$965,3,FALSE)</f>
        <v>1801.0068730805406</v>
      </c>
      <c r="F394" s="3" t="s">
        <v>1422</v>
      </c>
      <c r="G394" s="2" t="str">
        <f t="shared" si="34"/>
        <v>45169.683</v>
      </c>
      <c r="H394" s="17">
        <f t="shared" si="35"/>
        <v>1801</v>
      </c>
      <c r="I394" s="26" t="s">
        <v>286</v>
      </c>
      <c r="J394" s="27" t="s">
        <v>287</v>
      </c>
      <c r="K394" s="26">
        <v>1801</v>
      </c>
      <c r="L394" s="26" t="s">
        <v>2082</v>
      </c>
      <c r="M394" s="27" t="s">
        <v>1594</v>
      </c>
      <c r="N394" s="27"/>
      <c r="O394" s="28" t="s">
        <v>288</v>
      </c>
      <c r="P394" s="28" t="s">
        <v>2451</v>
      </c>
    </row>
    <row r="395" spans="1:16" ht="13.5" thickBot="1" x14ac:dyDescent="0.25">
      <c r="A395" s="17" t="str">
        <f t="shared" ref="A395:A458" si="36">P395</f>
        <v> AOEB 1 </v>
      </c>
      <c r="B395" s="3" t="str">
        <f t="shared" ref="B395:B458" si="37">IF(H395=INT(H395),"I","II")</f>
        <v>I</v>
      </c>
      <c r="C395" s="17">
        <f t="shared" ref="C395:C458" si="38">1*G395</f>
        <v>45170.796999999999</v>
      </c>
      <c r="D395" s="2" t="str">
        <f t="shared" ref="D395:D458" si="39">VLOOKUP(F395,I$1:J$5,2,FALSE)</f>
        <v>vis</v>
      </c>
      <c r="E395" s="25">
        <f>VLOOKUP(C395,Active!C$21:E$965,3,FALSE)</f>
        <v>1803.0291148353697</v>
      </c>
      <c r="F395" s="3" t="s">
        <v>1422</v>
      </c>
      <c r="G395" s="2" t="str">
        <f t="shared" ref="G395:G458" si="40">MID(I395,3,LEN(I395)-3)</f>
        <v>45170.797</v>
      </c>
      <c r="H395" s="17">
        <f t="shared" ref="H395:H458" si="41">1*K395</f>
        <v>1803</v>
      </c>
      <c r="I395" s="26" t="s">
        <v>289</v>
      </c>
      <c r="J395" s="27" t="s">
        <v>290</v>
      </c>
      <c r="K395" s="26">
        <v>1803</v>
      </c>
      <c r="L395" s="26" t="s">
        <v>84</v>
      </c>
      <c r="M395" s="27" t="s">
        <v>1594</v>
      </c>
      <c r="N395" s="27"/>
      <c r="O395" s="28" t="s">
        <v>288</v>
      </c>
      <c r="P395" s="28" t="s">
        <v>2451</v>
      </c>
    </row>
    <row r="396" spans="1:16" ht="13.5" thickBot="1" x14ac:dyDescent="0.25">
      <c r="A396" s="17" t="str">
        <f t="shared" si="36"/>
        <v> BRNO 26 </v>
      </c>
      <c r="B396" s="3" t="str">
        <f t="shared" si="37"/>
        <v>I</v>
      </c>
      <c r="C396" s="17">
        <f t="shared" si="38"/>
        <v>45172.436000000002</v>
      </c>
      <c r="D396" s="2" t="str">
        <f t="shared" si="39"/>
        <v>vis</v>
      </c>
      <c r="E396" s="25">
        <f>VLOOKUP(C396,Active!C$21:E$965,3,FALSE)</f>
        <v>1806.0043879378532</v>
      </c>
      <c r="F396" s="3" t="s">
        <v>1422</v>
      </c>
      <c r="G396" s="2" t="str">
        <f t="shared" si="40"/>
        <v>45172.436</v>
      </c>
      <c r="H396" s="17">
        <f t="shared" si="41"/>
        <v>1806</v>
      </c>
      <c r="I396" s="26" t="s">
        <v>291</v>
      </c>
      <c r="J396" s="27" t="s">
        <v>292</v>
      </c>
      <c r="K396" s="26">
        <v>1806</v>
      </c>
      <c r="L396" s="26" t="s">
        <v>2047</v>
      </c>
      <c r="M396" s="27" t="s">
        <v>1594</v>
      </c>
      <c r="N396" s="27"/>
      <c r="O396" s="28" t="s">
        <v>182</v>
      </c>
      <c r="P396" s="28" t="s">
        <v>2479</v>
      </c>
    </row>
    <row r="397" spans="1:16" ht="13.5" thickBot="1" x14ac:dyDescent="0.25">
      <c r="A397" s="17" t="str">
        <f t="shared" si="36"/>
        <v> BBS 61 </v>
      </c>
      <c r="B397" s="3" t="str">
        <f t="shared" si="37"/>
        <v>I</v>
      </c>
      <c r="C397" s="17">
        <f t="shared" si="38"/>
        <v>45172.438000000002</v>
      </c>
      <c r="D397" s="2" t="str">
        <f t="shared" si="39"/>
        <v>vis</v>
      </c>
      <c r="E397" s="25">
        <f>VLOOKUP(C397,Active!C$21:E$965,3,FALSE)</f>
        <v>1806.0080185334641</v>
      </c>
      <c r="F397" s="3" t="s">
        <v>1422</v>
      </c>
      <c r="G397" s="2" t="str">
        <f t="shared" si="40"/>
        <v>45172.438</v>
      </c>
      <c r="H397" s="17">
        <f t="shared" si="41"/>
        <v>1806</v>
      </c>
      <c r="I397" s="26" t="s">
        <v>293</v>
      </c>
      <c r="J397" s="27" t="s">
        <v>294</v>
      </c>
      <c r="K397" s="26">
        <v>1806</v>
      </c>
      <c r="L397" s="26" t="s">
        <v>2082</v>
      </c>
      <c r="M397" s="27" t="s">
        <v>1594</v>
      </c>
      <c r="N397" s="27"/>
      <c r="O397" s="28" t="s">
        <v>2220</v>
      </c>
      <c r="P397" s="28" t="s">
        <v>285</v>
      </c>
    </row>
    <row r="398" spans="1:16" ht="13.5" thickBot="1" x14ac:dyDescent="0.25">
      <c r="A398" s="17" t="str">
        <f t="shared" si="36"/>
        <v> BRNO 26 </v>
      </c>
      <c r="B398" s="3" t="str">
        <f t="shared" si="37"/>
        <v>I</v>
      </c>
      <c r="C398" s="17">
        <f t="shared" si="38"/>
        <v>45172.444000000003</v>
      </c>
      <c r="D398" s="2" t="str">
        <f t="shared" si="39"/>
        <v>vis</v>
      </c>
      <c r="E398" s="25">
        <f>VLOOKUP(C398,Active!C$21:E$965,3,FALSE)</f>
        <v>1806.0189103202965</v>
      </c>
      <c r="F398" s="3" t="s">
        <v>1422</v>
      </c>
      <c r="G398" s="2" t="str">
        <f t="shared" si="40"/>
        <v>45172.444</v>
      </c>
      <c r="H398" s="17">
        <f t="shared" si="41"/>
        <v>1806</v>
      </c>
      <c r="I398" s="26" t="s">
        <v>295</v>
      </c>
      <c r="J398" s="27" t="s">
        <v>296</v>
      </c>
      <c r="K398" s="26">
        <v>1806</v>
      </c>
      <c r="L398" s="26" t="s">
        <v>2150</v>
      </c>
      <c r="M398" s="27" t="s">
        <v>1594</v>
      </c>
      <c r="N398" s="27"/>
      <c r="O398" s="28" t="s">
        <v>297</v>
      </c>
      <c r="P398" s="28" t="s">
        <v>2479</v>
      </c>
    </row>
    <row r="399" spans="1:16" ht="13.5" thickBot="1" x14ac:dyDescent="0.25">
      <c r="A399" s="17" t="str">
        <f t="shared" si="36"/>
        <v> BRNO 26 </v>
      </c>
      <c r="B399" s="3" t="str">
        <f t="shared" si="37"/>
        <v>I</v>
      </c>
      <c r="C399" s="17">
        <f t="shared" si="38"/>
        <v>45172.445</v>
      </c>
      <c r="D399" s="2" t="str">
        <f t="shared" si="39"/>
        <v>vis</v>
      </c>
      <c r="E399" s="25">
        <f>VLOOKUP(C399,Active!C$21:E$965,3,FALSE)</f>
        <v>1806.0207256180954</v>
      </c>
      <c r="F399" s="3" t="s">
        <v>1422</v>
      </c>
      <c r="G399" s="2" t="str">
        <f t="shared" si="40"/>
        <v>45172.445</v>
      </c>
      <c r="H399" s="17">
        <f t="shared" si="41"/>
        <v>1806</v>
      </c>
      <c r="I399" s="26" t="s">
        <v>298</v>
      </c>
      <c r="J399" s="27" t="s">
        <v>299</v>
      </c>
      <c r="K399" s="26">
        <v>1806</v>
      </c>
      <c r="L399" s="26" t="s">
        <v>2134</v>
      </c>
      <c r="M399" s="27" t="s">
        <v>1594</v>
      </c>
      <c r="N399" s="27"/>
      <c r="O399" s="28" t="s">
        <v>277</v>
      </c>
      <c r="P399" s="28" t="s">
        <v>2479</v>
      </c>
    </row>
    <row r="400" spans="1:16" ht="13.5" thickBot="1" x14ac:dyDescent="0.25">
      <c r="A400" s="17" t="str">
        <f t="shared" si="36"/>
        <v> BBS 62 </v>
      </c>
      <c r="B400" s="3" t="str">
        <f t="shared" si="37"/>
        <v>I</v>
      </c>
      <c r="C400" s="17">
        <f t="shared" si="38"/>
        <v>45183.453999999998</v>
      </c>
      <c r="D400" s="2" t="str">
        <f t="shared" si="39"/>
        <v>vis</v>
      </c>
      <c r="E400" s="25">
        <f>VLOOKUP(C400,Active!C$21:E$965,3,FALSE)</f>
        <v>1826.0053391538966</v>
      </c>
      <c r="F400" s="3" t="s">
        <v>1422</v>
      </c>
      <c r="G400" s="2" t="str">
        <f t="shared" si="40"/>
        <v>45183.454</v>
      </c>
      <c r="H400" s="17">
        <f t="shared" si="41"/>
        <v>1826</v>
      </c>
      <c r="I400" s="26" t="s">
        <v>300</v>
      </c>
      <c r="J400" s="27" t="s">
        <v>301</v>
      </c>
      <c r="K400" s="26">
        <v>1826</v>
      </c>
      <c r="L400" s="26" t="s">
        <v>2057</v>
      </c>
      <c r="M400" s="27" t="s">
        <v>1594</v>
      </c>
      <c r="N400" s="27"/>
      <c r="O400" s="28" t="s">
        <v>2220</v>
      </c>
      <c r="P400" s="28" t="s">
        <v>302</v>
      </c>
    </row>
    <row r="401" spans="1:16" ht="13.5" thickBot="1" x14ac:dyDescent="0.25">
      <c r="A401" s="17" t="str">
        <f t="shared" si="36"/>
        <v> BBS 62 </v>
      </c>
      <c r="B401" s="3" t="str">
        <f t="shared" si="37"/>
        <v>I</v>
      </c>
      <c r="C401" s="17">
        <f t="shared" si="38"/>
        <v>45193.364999999998</v>
      </c>
      <c r="D401" s="2" t="str">
        <f t="shared" si="39"/>
        <v>vis</v>
      </c>
      <c r="E401" s="25">
        <f>VLOOKUP(C401,Active!C$21:E$965,3,FALSE)</f>
        <v>1843.9967556997551</v>
      </c>
      <c r="F401" s="3" t="s">
        <v>1422</v>
      </c>
      <c r="G401" s="2" t="str">
        <f t="shared" si="40"/>
        <v>45193.365</v>
      </c>
      <c r="H401" s="17">
        <f t="shared" si="41"/>
        <v>1844</v>
      </c>
      <c r="I401" s="26" t="s">
        <v>303</v>
      </c>
      <c r="J401" s="27" t="s">
        <v>304</v>
      </c>
      <c r="K401" s="26">
        <v>1844</v>
      </c>
      <c r="L401" s="26" t="s">
        <v>1996</v>
      </c>
      <c r="M401" s="27" t="s">
        <v>1594</v>
      </c>
      <c r="N401" s="27"/>
      <c r="O401" s="28" t="s">
        <v>2195</v>
      </c>
      <c r="P401" s="28" t="s">
        <v>302</v>
      </c>
    </row>
    <row r="402" spans="1:16" ht="13.5" thickBot="1" x14ac:dyDescent="0.25">
      <c r="A402" s="17" t="str">
        <f t="shared" si="36"/>
        <v> BBS 62 </v>
      </c>
      <c r="B402" s="3" t="str">
        <f t="shared" si="37"/>
        <v>I</v>
      </c>
      <c r="C402" s="17">
        <f t="shared" si="38"/>
        <v>45225.313999999998</v>
      </c>
      <c r="D402" s="2" t="str">
        <f t="shared" si="39"/>
        <v>vis</v>
      </c>
      <c r="E402" s="25">
        <f>VLOOKUP(C402,Active!C$21:E$965,3,FALSE)</f>
        <v>1901.9937052733246</v>
      </c>
      <c r="F402" s="3" t="s">
        <v>1422</v>
      </c>
      <c r="G402" s="2" t="str">
        <f t="shared" si="40"/>
        <v>45225.314</v>
      </c>
      <c r="H402" s="17">
        <f t="shared" si="41"/>
        <v>1902</v>
      </c>
      <c r="I402" s="26" t="s">
        <v>305</v>
      </c>
      <c r="J402" s="27" t="s">
        <v>306</v>
      </c>
      <c r="K402" s="26">
        <v>1902</v>
      </c>
      <c r="L402" s="26" t="s">
        <v>1589</v>
      </c>
      <c r="M402" s="27" t="s">
        <v>1594</v>
      </c>
      <c r="N402" s="27"/>
      <c r="O402" s="28" t="s">
        <v>2195</v>
      </c>
      <c r="P402" s="28" t="s">
        <v>302</v>
      </c>
    </row>
    <row r="403" spans="1:16" ht="13.5" thickBot="1" x14ac:dyDescent="0.25">
      <c r="A403" s="17" t="str">
        <f t="shared" si="36"/>
        <v> BBS 62 </v>
      </c>
      <c r="B403" s="3" t="str">
        <f t="shared" si="37"/>
        <v>I</v>
      </c>
      <c r="C403" s="17">
        <f t="shared" si="38"/>
        <v>45231.366000000002</v>
      </c>
      <c r="D403" s="2" t="str">
        <f t="shared" si="39"/>
        <v>vis</v>
      </c>
      <c r="E403" s="25">
        <f>VLOOKUP(C403,Active!C$21:E$965,3,FALSE)</f>
        <v>1912.979887589498</v>
      </c>
      <c r="F403" s="3" t="s">
        <v>1422</v>
      </c>
      <c r="G403" s="2" t="str">
        <f t="shared" si="40"/>
        <v>45231.366</v>
      </c>
      <c r="H403" s="17">
        <f t="shared" si="41"/>
        <v>1913</v>
      </c>
      <c r="I403" s="26" t="s">
        <v>307</v>
      </c>
      <c r="J403" s="27" t="s">
        <v>308</v>
      </c>
      <c r="K403" s="26">
        <v>1913</v>
      </c>
      <c r="L403" s="26" t="s">
        <v>1872</v>
      </c>
      <c r="M403" s="27" t="s">
        <v>1594</v>
      </c>
      <c r="N403" s="27"/>
      <c r="O403" s="28" t="s">
        <v>2195</v>
      </c>
      <c r="P403" s="28" t="s">
        <v>302</v>
      </c>
    </row>
    <row r="404" spans="1:16" ht="13.5" thickBot="1" x14ac:dyDescent="0.25">
      <c r="A404" s="17" t="str">
        <f t="shared" si="36"/>
        <v> BBS 62 </v>
      </c>
      <c r="B404" s="3" t="str">
        <f t="shared" si="37"/>
        <v>I</v>
      </c>
      <c r="C404" s="17">
        <f t="shared" si="38"/>
        <v>45231.381000000001</v>
      </c>
      <c r="D404" s="2" t="str">
        <f t="shared" si="39"/>
        <v>vis</v>
      </c>
      <c r="E404" s="25">
        <f>VLOOKUP(C404,Active!C$21:E$965,3,FALSE)</f>
        <v>1913.0071170565727</v>
      </c>
      <c r="F404" s="3" t="s">
        <v>1422</v>
      </c>
      <c r="G404" s="2" t="str">
        <f t="shared" si="40"/>
        <v>45231.381</v>
      </c>
      <c r="H404" s="17">
        <f t="shared" si="41"/>
        <v>1913</v>
      </c>
      <c r="I404" s="26" t="s">
        <v>309</v>
      </c>
      <c r="J404" s="27" t="s">
        <v>310</v>
      </c>
      <c r="K404" s="26">
        <v>1913</v>
      </c>
      <c r="L404" s="26" t="s">
        <v>2082</v>
      </c>
      <c r="M404" s="27" t="s">
        <v>1594</v>
      </c>
      <c r="N404" s="27"/>
      <c r="O404" s="28" t="s">
        <v>2220</v>
      </c>
      <c r="P404" s="28" t="s">
        <v>302</v>
      </c>
    </row>
    <row r="405" spans="1:16" ht="13.5" thickBot="1" x14ac:dyDescent="0.25">
      <c r="A405" s="17" t="str">
        <f t="shared" si="36"/>
        <v> BBS 62 </v>
      </c>
      <c r="B405" s="3" t="str">
        <f t="shared" si="37"/>
        <v>I</v>
      </c>
      <c r="C405" s="17">
        <f t="shared" si="38"/>
        <v>45241.29</v>
      </c>
      <c r="D405" s="2" t="str">
        <f t="shared" si="39"/>
        <v>vis</v>
      </c>
      <c r="E405" s="25">
        <f>VLOOKUP(C405,Active!C$21:E$965,3,FALSE)</f>
        <v>1930.9949030068206</v>
      </c>
      <c r="F405" s="3" t="s">
        <v>1422</v>
      </c>
      <c r="G405" s="2" t="str">
        <f t="shared" si="40"/>
        <v>45241.290</v>
      </c>
      <c r="H405" s="17">
        <f t="shared" si="41"/>
        <v>1931</v>
      </c>
      <c r="I405" s="26" t="s">
        <v>311</v>
      </c>
      <c r="J405" s="27" t="s">
        <v>320</v>
      </c>
      <c r="K405" s="26">
        <v>1931</v>
      </c>
      <c r="L405" s="26" t="s">
        <v>1589</v>
      </c>
      <c r="M405" s="27" t="s">
        <v>1594</v>
      </c>
      <c r="N405" s="27"/>
      <c r="O405" s="28" t="s">
        <v>2195</v>
      </c>
      <c r="P405" s="28" t="s">
        <v>302</v>
      </c>
    </row>
    <row r="406" spans="1:16" ht="13.5" thickBot="1" x14ac:dyDescent="0.25">
      <c r="A406" s="17" t="str">
        <f t="shared" si="36"/>
        <v> BBS 63 </v>
      </c>
      <c r="B406" s="3" t="str">
        <f t="shared" si="37"/>
        <v>I</v>
      </c>
      <c r="C406" s="17">
        <f t="shared" si="38"/>
        <v>45258.370999999999</v>
      </c>
      <c r="D406" s="2" t="str">
        <f t="shared" si="39"/>
        <v>vis</v>
      </c>
      <c r="E406" s="25">
        <f>VLOOKUP(C406,Active!C$21:E$965,3,FALSE)</f>
        <v>1962.0020048148906</v>
      </c>
      <c r="F406" s="3" t="s">
        <v>1422</v>
      </c>
      <c r="G406" s="2" t="str">
        <f t="shared" si="40"/>
        <v>45258.371</v>
      </c>
      <c r="H406" s="17">
        <f t="shared" si="41"/>
        <v>1962</v>
      </c>
      <c r="I406" s="26" t="s">
        <v>321</v>
      </c>
      <c r="J406" s="27" t="s">
        <v>322</v>
      </c>
      <c r="K406" s="26">
        <v>1962</v>
      </c>
      <c r="L406" s="26" t="s">
        <v>2098</v>
      </c>
      <c r="M406" s="27" t="s">
        <v>1594</v>
      </c>
      <c r="N406" s="27"/>
      <c r="O406" s="28" t="s">
        <v>2220</v>
      </c>
      <c r="P406" s="28" t="s">
        <v>323</v>
      </c>
    </row>
    <row r="407" spans="1:16" ht="13.5" thickBot="1" x14ac:dyDescent="0.25">
      <c r="A407" s="17" t="str">
        <f t="shared" si="36"/>
        <v> AOEB 1 </v>
      </c>
      <c r="B407" s="3" t="str">
        <f t="shared" si="37"/>
        <v>I</v>
      </c>
      <c r="C407" s="17">
        <f t="shared" si="38"/>
        <v>45298.591999999997</v>
      </c>
      <c r="D407" s="2" t="str">
        <f t="shared" si="39"/>
        <v>vis</v>
      </c>
      <c r="E407" s="25">
        <f>VLOOKUP(C407,Active!C$21:E$965,3,FALSE)</f>
        <v>2035.0150978318352</v>
      </c>
      <c r="F407" s="3" t="s">
        <v>1422</v>
      </c>
      <c r="G407" s="2" t="str">
        <f t="shared" si="40"/>
        <v>45298.592</v>
      </c>
      <c r="H407" s="17">
        <f t="shared" si="41"/>
        <v>2035</v>
      </c>
      <c r="I407" s="26" t="s">
        <v>324</v>
      </c>
      <c r="J407" s="27" t="s">
        <v>325</v>
      </c>
      <c r="K407" s="26">
        <v>2035</v>
      </c>
      <c r="L407" s="26" t="s">
        <v>2194</v>
      </c>
      <c r="M407" s="27" t="s">
        <v>1594</v>
      </c>
      <c r="N407" s="27"/>
      <c r="O407" s="28" t="s">
        <v>2454</v>
      </c>
      <c r="P407" s="28" t="s">
        <v>2451</v>
      </c>
    </row>
    <row r="408" spans="1:16" ht="13.5" thickBot="1" x14ac:dyDescent="0.25">
      <c r="A408" s="17" t="str">
        <f t="shared" si="36"/>
        <v> BRNO 26 </v>
      </c>
      <c r="B408" s="3" t="str">
        <f t="shared" si="37"/>
        <v>I</v>
      </c>
      <c r="C408" s="17">
        <f t="shared" si="38"/>
        <v>45508.47</v>
      </c>
      <c r="D408" s="2" t="str">
        <f t="shared" si="39"/>
        <v>vis</v>
      </c>
      <c r="E408" s="25">
        <f>VLOOKUP(C408,Active!C$21:E$965,3,FALSE)</f>
        <v>2416.0061705602971</v>
      </c>
      <c r="F408" s="3" t="s">
        <v>1422</v>
      </c>
      <c r="G408" s="2" t="str">
        <f t="shared" si="40"/>
        <v>45508.470</v>
      </c>
      <c r="H408" s="17">
        <f t="shared" si="41"/>
        <v>2416</v>
      </c>
      <c r="I408" s="26" t="s">
        <v>326</v>
      </c>
      <c r="J408" s="27" t="s">
        <v>327</v>
      </c>
      <c r="K408" s="26">
        <v>2416</v>
      </c>
      <c r="L408" s="26" t="s">
        <v>2057</v>
      </c>
      <c r="M408" s="27" t="s">
        <v>1594</v>
      </c>
      <c r="N408" s="27"/>
      <c r="O408" s="28" t="s">
        <v>328</v>
      </c>
      <c r="P408" s="28" t="s">
        <v>2479</v>
      </c>
    </row>
    <row r="409" spans="1:16" ht="13.5" thickBot="1" x14ac:dyDescent="0.25">
      <c r="A409" s="17" t="str">
        <f t="shared" si="36"/>
        <v> BBS 67 </v>
      </c>
      <c r="B409" s="3" t="str">
        <f t="shared" si="37"/>
        <v>I</v>
      </c>
      <c r="C409" s="17">
        <f t="shared" si="38"/>
        <v>45518.374000000003</v>
      </c>
      <c r="D409" s="2" t="str">
        <f t="shared" si="39"/>
        <v>vis</v>
      </c>
      <c r="E409" s="25">
        <f>VLOOKUP(C409,Active!C$21:E$965,3,FALSE)</f>
        <v>2433.9848800215245</v>
      </c>
      <c r="F409" s="3" t="s">
        <v>1422</v>
      </c>
      <c r="G409" s="2" t="str">
        <f t="shared" si="40"/>
        <v>45518.374</v>
      </c>
      <c r="H409" s="17">
        <f t="shared" si="41"/>
        <v>2434</v>
      </c>
      <c r="I409" s="26" t="s">
        <v>329</v>
      </c>
      <c r="J409" s="27" t="s">
        <v>330</v>
      </c>
      <c r="K409" s="26">
        <v>2434</v>
      </c>
      <c r="L409" s="26" t="s">
        <v>1966</v>
      </c>
      <c r="M409" s="27" t="s">
        <v>1594</v>
      </c>
      <c r="N409" s="27"/>
      <c r="O409" s="28" t="s">
        <v>2195</v>
      </c>
      <c r="P409" s="28" t="s">
        <v>331</v>
      </c>
    </row>
    <row r="410" spans="1:16" ht="13.5" thickBot="1" x14ac:dyDescent="0.25">
      <c r="A410" s="17" t="str">
        <f t="shared" si="36"/>
        <v> AOEB 1 </v>
      </c>
      <c r="B410" s="3" t="str">
        <f t="shared" si="37"/>
        <v>I</v>
      </c>
      <c r="C410" s="17">
        <f t="shared" si="38"/>
        <v>45521.701999999997</v>
      </c>
      <c r="D410" s="2" t="str">
        <f t="shared" si="39"/>
        <v>vis</v>
      </c>
      <c r="E410" s="25">
        <f>VLOOKUP(C410,Active!C$21:E$965,3,FALSE)</f>
        <v>2440.0261911167227</v>
      </c>
      <c r="F410" s="3" t="s">
        <v>1422</v>
      </c>
      <c r="G410" s="2" t="str">
        <f t="shared" si="40"/>
        <v>45521.702</v>
      </c>
      <c r="H410" s="17">
        <f t="shared" si="41"/>
        <v>2440</v>
      </c>
      <c r="I410" s="26" t="s">
        <v>332</v>
      </c>
      <c r="J410" s="27" t="s">
        <v>333</v>
      </c>
      <c r="K410" s="26">
        <v>2440</v>
      </c>
      <c r="L410" s="26" t="s">
        <v>2162</v>
      </c>
      <c r="M410" s="27" t="s">
        <v>1594</v>
      </c>
      <c r="N410" s="27"/>
      <c r="O410" s="28" t="s">
        <v>2454</v>
      </c>
      <c r="P410" s="28" t="s">
        <v>2451</v>
      </c>
    </row>
    <row r="411" spans="1:16" ht="13.5" thickBot="1" x14ac:dyDescent="0.25">
      <c r="A411" s="17" t="str">
        <f t="shared" si="36"/>
        <v> BBS 67 </v>
      </c>
      <c r="B411" s="3" t="str">
        <f t="shared" si="37"/>
        <v>I</v>
      </c>
      <c r="C411" s="17">
        <f t="shared" si="38"/>
        <v>45530.491999999998</v>
      </c>
      <c r="D411" s="2" t="str">
        <f t="shared" si="39"/>
        <v>vis</v>
      </c>
      <c r="E411" s="25">
        <f>VLOOKUP(C411,Active!C$21:E$965,3,FALSE)</f>
        <v>2455.9826588231213</v>
      </c>
      <c r="F411" s="3" t="s">
        <v>1422</v>
      </c>
      <c r="G411" s="2" t="str">
        <f t="shared" si="40"/>
        <v>45530.492</v>
      </c>
      <c r="H411" s="17">
        <f t="shared" si="41"/>
        <v>2456</v>
      </c>
      <c r="I411" s="26" t="s">
        <v>334</v>
      </c>
      <c r="J411" s="27" t="s">
        <v>335</v>
      </c>
      <c r="K411" s="26">
        <v>2456</v>
      </c>
      <c r="L411" s="26" t="s">
        <v>1935</v>
      </c>
      <c r="M411" s="27" t="s">
        <v>1594</v>
      </c>
      <c r="N411" s="27"/>
      <c r="O411" s="28" t="s">
        <v>2195</v>
      </c>
      <c r="P411" s="28" t="s">
        <v>331</v>
      </c>
    </row>
    <row r="412" spans="1:16" ht="13.5" thickBot="1" x14ac:dyDescent="0.25">
      <c r="A412" s="17" t="str">
        <f t="shared" si="36"/>
        <v> BBS 68 </v>
      </c>
      <c r="B412" s="3" t="str">
        <f t="shared" si="37"/>
        <v>I</v>
      </c>
      <c r="C412" s="17">
        <f t="shared" si="38"/>
        <v>45559.705000000002</v>
      </c>
      <c r="D412" s="2" t="str">
        <f t="shared" si="39"/>
        <v>vis</v>
      </c>
      <c r="E412" s="25">
        <f>VLOOKUP(C412,Active!C$21:E$965,3,FALSE)</f>
        <v>2509.0129536020768</v>
      </c>
      <c r="F412" s="3" t="s">
        <v>1422</v>
      </c>
      <c r="G412" s="2" t="str">
        <f t="shared" si="40"/>
        <v>45559.705</v>
      </c>
      <c r="H412" s="17">
        <f t="shared" si="41"/>
        <v>2509</v>
      </c>
      <c r="I412" s="26" t="s">
        <v>336</v>
      </c>
      <c r="J412" s="27" t="s">
        <v>337</v>
      </c>
      <c r="K412" s="26">
        <v>2509</v>
      </c>
      <c r="L412" s="26" t="s">
        <v>2278</v>
      </c>
      <c r="M412" s="27" t="s">
        <v>1594</v>
      </c>
      <c r="N412" s="27"/>
      <c r="O412" s="28" t="s">
        <v>2330</v>
      </c>
      <c r="P412" s="28" t="s">
        <v>338</v>
      </c>
    </row>
    <row r="413" spans="1:16" ht="13.5" thickBot="1" x14ac:dyDescent="0.25">
      <c r="A413" s="17" t="str">
        <f t="shared" si="36"/>
        <v>BAVM 38 </v>
      </c>
      <c r="B413" s="3" t="str">
        <f t="shared" si="37"/>
        <v>I</v>
      </c>
      <c r="C413" s="17">
        <f t="shared" si="38"/>
        <v>45561.364000000001</v>
      </c>
      <c r="D413" s="2" t="str">
        <f t="shared" si="39"/>
        <v>vis</v>
      </c>
      <c r="E413" s="25">
        <f>VLOOKUP(C413,Active!C$21:E$965,3,FALSE)</f>
        <v>2512.024532660655</v>
      </c>
      <c r="F413" s="3" t="s">
        <v>1422</v>
      </c>
      <c r="G413" s="2" t="str">
        <f t="shared" si="40"/>
        <v>45561.364</v>
      </c>
      <c r="H413" s="17">
        <f t="shared" si="41"/>
        <v>2512</v>
      </c>
      <c r="I413" s="26" t="s">
        <v>339</v>
      </c>
      <c r="J413" s="27" t="s">
        <v>340</v>
      </c>
      <c r="K413" s="26">
        <v>2512</v>
      </c>
      <c r="L413" s="26" t="s">
        <v>2162</v>
      </c>
      <c r="M413" s="27" t="s">
        <v>1594</v>
      </c>
      <c r="N413" s="27"/>
      <c r="O413" s="28" t="s">
        <v>2074</v>
      </c>
      <c r="P413" s="29" t="s">
        <v>341</v>
      </c>
    </row>
    <row r="414" spans="1:16" ht="13.5" thickBot="1" x14ac:dyDescent="0.25">
      <c r="A414" s="17" t="str">
        <f t="shared" si="36"/>
        <v> BRNO 26 </v>
      </c>
      <c r="B414" s="3" t="str">
        <f t="shared" si="37"/>
        <v>I</v>
      </c>
      <c r="C414" s="17">
        <f t="shared" si="38"/>
        <v>45562.45</v>
      </c>
      <c r="D414" s="2" t="str">
        <f t="shared" si="39"/>
        <v>vis</v>
      </c>
      <c r="E414" s="25">
        <f>VLOOKUP(C414,Active!C$21:E$965,3,FALSE)</f>
        <v>2513.9959460769328</v>
      </c>
      <c r="F414" s="3" t="s">
        <v>1422</v>
      </c>
      <c r="G414" s="2" t="str">
        <f t="shared" si="40"/>
        <v>45562.450</v>
      </c>
      <c r="H414" s="17">
        <f t="shared" si="41"/>
        <v>2514</v>
      </c>
      <c r="I414" s="26" t="s">
        <v>342</v>
      </c>
      <c r="J414" s="27" t="s">
        <v>343</v>
      </c>
      <c r="K414" s="26">
        <v>2514</v>
      </c>
      <c r="L414" s="26" t="s">
        <v>1996</v>
      </c>
      <c r="M414" s="27" t="s">
        <v>1594</v>
      </c>
      <c r="N414" s="27"/>
      <c r="O414" s="28" t="s">
        <v>328</v>
      </c>
      <c r="P414" s="28" t="s">
        <v>2479</v>
      </c>
    </row>
    <row r="415" spans="1:16" ht="13.5" thickBot="1" x14ac:dyDescent="0.25">
      <c r="A415" s="17" t="str">
        <f t="shared" si="36"/>
        <v> BRNO 26 </v>
      </c>
      <c r="B415" s="3" t="str">
        <f t="shared" si="37"/>
        <v>I</v>
      </c>
      <c r="C415" s="17">
        <f t="shared" si="38"/>
        <v>45562.464</v>
      </c>
      <c r="D415" s="2" t="str">
        <f t="shared" si="39"/>
        <v>vis</v>
      </c>
      <c r="E415" s="25">
        <f>VLOOKUP(C415,Active!C$21:E$965,3,FALSE)</f>
        <v>2514.0213602462086</v>
      </c>
      <c r="F415" s="3" t="s">
        <v>1422</v>
      </c>
      <c r="G415" s="2" t="str">
        <f t="shared" si="40"/>
        <v>45562.464</v>
      </c>
      <c r="H415" s="17">
        <f t="shared" si="41"/>
        <v>2514</v>
      </c>
      <c r="I415" s="26" t="s">
        <v>344</v>
      </c>
      <c r="J415" s="27" t="s">
        <v>345</v>
      </c>
      <c r="K415" s="26">
        <v>2514</v>
      </c>
      <c r="L415" s="26" t="s">
        <v>2078</v>
      </c>
      <c r="M415" s="27" t="s">
        <v>1594</v>
      </c>
      <c r="N415" s="27"/>
      <c r="O415" s="28" t="s">
        <v>2434</v>
      </c>
      <c r="P415" s="28" t="s">
        <v>2479</v>
      </c>
    </row>
    <row r="416" spans="1:16" ht="13.5" thickBot="1" x14ac:dyDescent="0.25">
      <c r="A416" s="17" t="str">
        <f t="shared" si="36"/>
        <v> BRNO 26 </v>
      </c>
      <c r="B416" s="3" t="str">
        <f t="shared" si="37"/>
        <v>I</v>
      </c>
      <c r="C416" s="17">
        <f t="shared" si="38"/>
        <v>45567.421000000002</v>
      </c>
      <c r="D416" s="2" t="str">
        <f t="shared" si="39"/>
        <v>vis</v>
      </c>
      <c r="E416" s="25">
        <f>VLOOKUP(C416,Active!C$21:E$965,3,FALSE)</f>
        <v>2523.0197914658493</v>
      </c>
      <c r="F416" s="3" t="s">
        <v>1422</v>
      </c>
      <c r="G416" s="2" t="str">
        <f t="shared" si="40"/>
        <v>45567.421</v>
      </c>
      <c r="H416" s="17">
        <f t="shared" si="41"/>
        <v>2523</v>
      </c>
      <c r="I416" s="26" t="s">
        <v>346</v>
      </c>
      <c r="J416" s="27" t="s">
        <v>347</v>
      </c>
      <c r="K416" s="26">
        <v>2523</v>
      </c>
      <c r="L416" s="26" t="s">
        <v>2134</v>
      </c>
      <c r="M416" s="27" t="s">
        <v>1594</v>
      </c>
      <c r="N416" s="27"/>
      <c r="O416" s="28" t="s">
        <v>328</v>
      </c>
      <c r="P416" s="28" t="s">
        <v>2479</v>
      </c>
    </row>
    <row r="417" spans="1:16" ht="13.5" thickBot="1" x14ac:dyDescent="0.25">
      <c r="A417" s="17" t="str">
        <f t="shared" si="36"/>
        <v> BRNO 26 </v>
      </c>
      <c r="B417" s="3" t="str">
        <f t="shared" si="37"/>
        <v>I</v>
      </c>
      <c r="C417" s="17">
        <f t="shared" si="38"/>
        <v>45568.527999999998</v>
      </c>
      <c r="D417" s="2" t="str">
        <f t="shared" si="39"/>
        <v>vis</v>
      </c>
      <c r="E417" s="25">
        <f>VLOOKUP(C417,Active!C$21:E$965,3,FALSE)</f>
        <v>2525.0293261360339</v>
      </c>
      <c r="F417" s="3" t="s">
        <v>1422</v>
      </c>
      <c r="G417" s="2" t="str">
        <f t="shared" si="40"/>
        <v>45568.528</v>
      </c>
      <c r="H417" s="17">
        <f t="shared" si="41"/>
        <v>2525</v>
      </c>
      <c r="I417" s="26" t="s">
        <v>348</v>
      </c>
      <c r="J417" s="27" t="s">
        <v>349</v>
      </c>
      <c r="K417" s="26">
        <v>2525</v>
      </c>
      <c r="L417" s="26" t="s">
        <v>84</v>
      </c>
      <c r="M417" s="27" t="s">
        <v>1594</v>
      </c>
      <c r="N417" s="27"/>
      <c r="O417" s="28" t="s">
        <v>328</v>
      </c>
      <c r="P417" s="28" t="s">
        <v>2479</v>
      </c>
    </row>
    <row r="418" spans="1:16" ht="13.5" thickBot="1" x14ac:dyDescent="0.25">
      <c r="A418" s="17" t="str">
        <f t="shared" si="36"/>
        <v> BRNO 26 </v>
      </c>
      <c r="B418" s="3" t="str">
        <f t="shared" si="37"/>
        <v>I</v>
      </c>
      <c r="C418" s="17">
        <f t="shared" si="38"/>
        <v>45572.385000000002</v>
      </c>
      <c r="D418" s="2" t="str">
        <f t="shared" si="39"/>
        <v>vis</v>
      </c>
      <c r="E418" s="25">
        <f>VLOOKUP(C418,Active!C$21:E$965,3,FALSE)</f>
        <v>2532.0309297701215</v>
      </c>
      <c r="F418" s="3" t="s">
        <v>1422</v>
      </c>
      <c r="G418" s="2" t="str">
        <f t="shared" si="40"/>
        <v>45572.385</v>
      </c>
      <c r="H418" s="17">
        <f t="shared" si="41"/>
        <v>2532</v>
      </c>
      <c r="I418" s="26" t="s">
        <v>350</v>
      </c>
      <c r="J418" s="27" t="s">
        <v>351</v>
      </c>
      <c r="K418" s="26">
        <v>2532</v>
      </c>
      <c r="L418" s="26" t="s">
        <v>2254</v>
      </c>
      <c r="M418" s="27" t="s">
        <v>1594</v>
      </c>
      <c r="N418" s="27"/>
      <c r="O418" s="28" t="s">
        <v>328</v>
      </c>
      <c r="P418" s="28" t="s">
        <v>2479</v>
      </c>
    </row>
    <row r="419" spans="1:16" ht="13.5" thickBot="1" x14ac:dyDescent="0.25">
      <c r="A419" s="17" t="str">
        <f t="shared" si="36"/>
        <v> BBS 68 </v>
      </c>
      <c r="B419" s="3" t="str">
        <f t="shared" si="37"/>
        <v>I</v>
      </c>
      <c r="C419" s="17">
        <f t="shared" si="38"/>
        <v>45575.677000000003</v>
      </c>
      <c r="D419" s="2" t="str">
        <f t="shared" si="39"/>
        <v>vis</v>
      </c>
      <c r="E419" s="25">
        <f>VLOOKUP(C419,Active!C$21:E$965,3,FALSE)</f>
        <v>2538.006890144351</v>
      </c>
      <c r="F419" s="3" t="s">
        <v>1422</v>
      </c>
      <c r="G419" s="2" t="str">
        <f t="shared" si="40"/>
        <v>45575.677</v>
      </c>
      <c r="H419" s="17">
        <f t="shared" si="41"/>
        <v>2538</v>
      </c>
      <c r="I419" s="26" t="s">
        <v>352</v>
      </c>
      <c r="J419" s="27" t="s">
        <v>353</v>
      </c>
      <c r="K419" s="26">
        <v>2538</v>
      </c>
      <c r="L419" s="26" t="s">
        <v>2082</v>
      </c>
      <c r="M419" s="27" t="s">
        <v>1594</v>
      </c>
      <c r="N419" s="27"/>
      <c r="O419" s="28" t="s">
        <v>2330</v>
      </c>
      <c r="P419" s="28" t="s">
        <v>338</v>
      </c>
    </row>
    <row r="420" spans="1:16" ht="13.5" thickBot="1" x14ac:dyDescent="0.25">
      <c r="A420" s="17" t="str">
        <f t="shared" si="36"/>
        <v> BRNO 26 </v>
      </c>
      <c r="B420" s="3" t="str">
        <f t="shared" si="37"/>
        <v>I</v>
      </c>
      <c r="C420" s="17">
        <f t="shared" si="38"/>
        <v>45577.332999999999</v>
      </c>
      <c r="D420" s="2" t="str">
        <f t="shared" si="39"/>
        <v>vis</v>
      </c>
      <c r="E420" s="25">
        <f>VLOOKUP(C420,Active!C$21:E$965,3,FALSE)</f>
        <v>2541.0130233095069</v>
      </c>
      <c r="F420" s="3" t="s">
        <v>1422</v>
      </c>
      <c r="G420" s="2" t="str">
        <f t="shared" si="40"/>
        <v>45577.333</v>
      </c>
      <c r="H420" s="17">
        <f t="shared" si="41"/>
        <v>2541</v>
      </c>
      <c r="I420" s="26" t="s">
        <v>354</v>
      </c>
      <c r="J420" s="27" t="s">
        <v>355</v>
      </c>
      <c r="K420" s="26">
        <v>2541</v>
      </c>
      <c r="L420" s="26" t="s">
        <v>2278</v>
      </c>
      <c r="M420" s="27" t="s">
        <v>1594</v>
      </c>
      <c r="N420" s="27"/>
      <c r="O420" s="28" t="s">
        <v>328</v>
      </c>
      <c r="P420" s="28" t="s">
        <v>2479</v>
      </c>
    </row>
    <row r="421" spans="1:16" ht="13.5" thickBot="1" x14ac:dyDescent="0.25">
      <c r="A421" s="17" t="str">
        <f t="shared" si="36"/>
        <v> BRNO 26 </v>
      </c>
      <c r="B421" s="3" t="str">
        <f t="shared" si="37"/>
        <v>I</v>
      </c>
      <c r="C421" s="17">
        <f t="shared" si="38"/>
        <v>45578.434999999998</v>
      </c>
      <c r="D421" s="2" t="str">
        <f t="shared" si="39"/>
        <v>vis</v>
      </c>
      <c r="E421" s="25">
        <f>VLOOKUP(C421,Active!C$21:E$965,3,FALSE)</f>
        <v>2543.013481490671</v>
      </c>
      <c r="F421" s="3" t="s">
        <v>1422</v>
      </c>
      <c r="G421" s="2" t="str">
        <f t="shared" si="40"/>
        <v>45578.435</v>
      </c>
      <c r="H421" s="17">
        <f t="shared" si="41"/>
        <v>2543</v>
      </c>
      <c r="I421" s="26" t="s">
        <v>356</v>
      </c>
      <c r="J421" s="27" t="s">
        <v>357</v>
      </c>
      <c r="K421" s="26">
        <v>2543</v>
      </c>
      <c r="L421" s="26" t="s">
        <v>2278</v>
      </c>
      <c r="M421" s="27" t="s">
        <v>1594</v>
      </c>
      <c r="N421" s="27"/>
      <c r="O421" s="28" t="s">
        <v>328</v>
      </c>
      <c r="P421" s="28" t="s">
        <v>2479</v>
      </c>
    </row>
    <row r="422" spans="1:16" ht="13.5" thickBot="1" x14ac:dyDescent="0.25">
      <c r="A422" s="17" t="str">
        <f t="shared" si="36"/>
        <v> BRNO 26 </v>
      </c>
      <c r="B422" s="3" t="str">
        <f t="shared" si="37"/>
        <v>I</v>
      </c>
      <c r="C422" s="17">
        <f t="shared" si="38"/>
        <v>45588.358</v>
      </c>
      <c r="D422" s="2" t="str">
        <f t="shared" si="39"/>
        <v>vis</v>
      </c>
      <c r="E422" s="25">
        <f>VLOOKUP(C422,Active!C$21:E$965,3,FALSE)</f>
        <v>2561.0266816101948</v>
      </c>
      <c r="F422" s="3" t="s">
        <v>1422</v>
      </c>
      <c r="G422" s="2" t="str">
        <f t="shared" si="40"/>
        <v>45588.358</v>
      </c>
      <c r="H422" s="17">
        <f t="shared" si="41"/>
        <v>2561</v>
      </c>
      <c r="I422" s="26" t="s">
        <v>358</v>
      </c>
      <c r="J422" s="27" t="s">
        <v>359</v>
      </c>
      <c r="K422" s="26">
        <v>2561</v>
      </c>
      <c r="L422" s="26" t="s">
        <v>2167</v>
      </c>
      <c r="M422" s="27" t="s">
        <v>1594</v>
      </c>
      <c r="N422" s="27"/>
      <c r="O422" s="28" t="s">
        <v>328</v>
      </c>
      <c r="P422" s="28" t="s">
        <v>2479</v>
      </c>
    </row>
    <row r="423" spans="1:16" ht="13.5" thickBot="1" x14ac:dyDescent="0.25">
      <c r="A423" s="17" t="str">
        <f t="shared" si="36"/>
        <v> BBS 69 </v>
      </c>
      <c r="B423" s="3" t="str">
        <f t="shared" si="37"/>
        <v>II</v>
      </c>
      <c r="C423" s="17">
        <f t="shared" si="38"/>
        <v>45588.622000000003</v>
      </c>
      <c r="D423" s="2" t="str">
        <f t="shared" si="39"/>
        <v>vis</v>
      </c>
      <c r="E423" s="25">
        <f>VLOOKUP(C423,Active!C$21:E$965,3,FALSE)</f>
        <v>2561.5059202307334</v>
      </c>
      <c r="F423" s="3" t="s">
        <v>1422</v>
      </c>
      <c r="G423" s="2" t="str">
        <f t="shared" si="40"/>
        <v>45588.622</v>
      </c>
      <c r="H423" s="17">
        <f t="shared" si="41"/>
        <v>2561.5</v>
      </c>
      <c r="I423" s="26" t="s">
        <v>360</v>
      </c>
      <c r="J423" s="27" t="s">
        <v>361</v>
      </c>
      <c r="K423" s="26">
        <v>2561.5</v>
      </c>
      <c r="L423" s="26" t="s">
        <v>2057</v>
      </c>
      <c r="M423" s="27" t="s">
        <v>1594</v>
      </c>
      <c r="N423" s="27"/>
      <c r="O423" s="28" t="s">
        <v>2330</v>
      </c>
      <c r="P423" s="28" t="s">
        <v>362</v>
      </c>
    </row>
    <row r="424" spans="1:16" ht="13.5" thickBot="1" x14ac:dyDescent="0.25">
      <c r="A424" s="17" t="str">
        <f t="shared" si="36"/>
        <v> AOEB 1 </v>
      </c>
      <c r="B424" s="3" t="str">
        <f t="shared" si="37"/>
        <v>I</v>
      </c>
      <c r="C424" s="17">
        <f t="shared" si="38"/>
        <v>45591.665999999997</v>
      </c>
      <c r="D424" s="2" t="str">
        <f t="shared" si="39"/>
        <v>vis</v>
      </c>
      <c r="E424" s="25">
        <f>VLOOKUP(C424,Active!C$21:E$965,3,FALSE)</f>
        <v>2567.0316867492979</v>
      </c>
      <c r="F424" s="3" t="s">
        <v>1422</v>
      </c>
      <c r="G424" s="2" t="str">
        <f t="shared" si="40"/>
        <v>45591.666</v>
      </c>
      <c r="H424" s="17">
        <f t="shared" si="41"/>
        <v>2567</v>
      </c>
      <c r="I424" s="26" t="s">
        <v>363</v>
      </c>
      <c r="J424" s="27" t="s">
        <v>364</v>
      </c>
      <c r="K424" s="26">
        <v>2567</v>
      </c>
      <c r="L424" s="26" t="s">
        <v>2254</v>
      </c>
      <c r="M424" s="27" t="s">
        <v>1594</v>
      </c>
      <c r="N424" s="27"/>
      <c r="O424" s="28" t="s">
        <v>2454</v>
      </c>
      <c r="P424" s="28" t="s">
        <v>2451</v>
      </c>
    </row>
    <row r="425" spans="1:16" ht="13.5" thickBot="1" x14ac:dyDescent="0.25">
      <c r="A425" s="17" t="str">
        <f t="shared" si="36"/>
        <v> BBS 68 </v>
      </c>
      <c r="B425" s="3" t="str">
        <f t="shared" si="37"/>
        <v>I</v>
      </c>
      <c r="C425" s="17">
        <f t="shared" si="38"/>
        <v>45604.313999999998</v>
      </c>
      <c r="D425" s="2" t="str">
        <f t="shared" si="39"/>
        <v>vis</v>
      </c>
      <c r="E425" s="25">
        <f>VLOOKUP(C425,Active!C$21:E$965,3,FALSE)</f>
        <v>2589.9915733875823</v>
      </c>
      <c r="F425" s="3" t="s">
        <v>1422</v>
      </c>
      <c r="G425" s="2" t="str">
        <f t="shared" si="40"/>
        <v>45604.314</v>
      </c>
      <c r="H425" s="17">
        <f t="shared" si="41"/>
        <v>2590</v>
      </c>
      <c r="I425" s="26" t="s">
        <v>365</v>
      </c>
      <c r="J425" s="27" t="s">
        <v>366</v>
      </c>
      <c r="K425" s="26">
        <v>2590</v>
      </c>
      <c r="L425" s="26" t="s">
        <v>1912</v>
      </c>
      <c r="M425" s="27" t="s">
        <v>1594</v>
      </c>
      <c r="N425" s="27"/>
      <c r="O425" s="28" t="s">
        <v>2195</v>
      </c>
      <c r="P425" s="28" t="s">
        <v>338</v>
      </c>
    </row>
    <row r="426" spans="1:16" ht="13.5" thickBot="1" x14ac:dyDescent="0.25">
      <c r="A426" s="17" t="str">
        <f t="shared" si="36"/>
        <v> BBS 69 </v>
      </c>
      <c r="B426" s="3" t="str">
        <f t="shared" si="37"/>
        <v>I</v>
      </c>
      <c r="C426" s="17">
        <f t="shared" si="38"/>
        <v>45604.324000000001</v>
      </c>
      <c r="D426" s="2" t="str">
        <f t="shared" si="39"/>
        <v>vis</v>
      </c>
      <c r="E426" s="25">
        <f>VLOOKUP(C426,Active!C$21:E$965,3,FALSE)</f>
        <v>2590.0097263656367</v>
      </c>
      <c r="F426" s="3" t="s">
        <v>1422</v>
      </c>
      <c r="G426" s="2" t="str">
        <f t="shared" si="40"/>
        <v>45604.324</v>
      </c>
      <c r="H426" s="17">
        <f t="shared" si="41"/>
        <v>2590</v>
      </c>
      <c r="I426" s="26" t="s">
        <v>367</v>
      </c>
      <c r="J426" s="27" t="s">
        <v>368</v>
      </c>
      <c r="K426" s="26">
        <v>2590</v>
      </c>
      <c r="L426" s="26" t="s">
        <v>2007</v>
      </c>
      <c r="M426" s="27" t="s">
        <v>1594</v>
      </c>
      <c r="N426" s="27"/>
      <c r="O426" s="28" t="s">
        <v>2220</v>
      </c>
      <c r="P426" s="28" t="s">
        <v>362</v>
      </c>
    </row>
    <row r="427" spans="1:16" ht="13.5" thickBot="1" x14ac:dyDescent="0.25">
      <c r="A427" s="17" t="str">
        <f t="shared" si="36"/>
        <v> BBS 69 </v>
      </c>
      <c r="B427" s="3" t="str">
        <f t="shared" si="37"/>
        <v>I</v>
      </c>
      <c r="C427" s="17">
        <f t="shared" si="38"/>
        <v>45647.288999999997</v>
      </c>
      <c r="D427" s="2" t="str">
        <f t="shared" si="39"/>
        <v>vis</v>
      </c>
      <c r="E427" s="25">
        <f>VLOOKUP(C427,Active!C$21:E$965,3,FALSE)</f>
        <v>2668.0039965596384</v>
      </c>
      <c r="F427" s="3" t="s">
        <v>1422</v>
      </c>
      <c r="G427" s="2" t="str">
        <f t="shared" si="40"/>
        <v>45647.289</v>
      </c>
      <c r="H427" s="17">
        <f t="shared" si="41"/>
        <v>2668</v>
      </c>
      <c r="I427" s="26" t="s">
        <v>369</v>
      </c>
      <c r="J427" s="27" t="s">
        <v>370</v>
      </c>
      <c r="K427" s="26">
        <v>2668</v>
      </c>
      <c r="L427" s="26" t="s">
        <v>2047</v>
      </c>
      <c r="M427" s="27" t="s">
        <v>1594</v>
      </c>
      <c r="N427" s="27"/>
      <c r="O427" s="28" t="s">
        <v>2195</v>
      </c>
      <c r="P427" s="28" t="s">
        <v>362</v>
      </c>
    </row>
    <row r="428" spans="1:16" ht="13.5" thickBot="1" x14ac:dyDescent="0.25">
      <c r="A428" s="17" t="str">
        <f t="shared" si="36"/>
        <v> BBS 71 </v>
      </c>
      <c r="B428" s="3" t="str">
        <f t="shared" si="37"/>
        <v>I</v>
      </c>
      <c r="C428" s="17">
        <f t="shared" si="38"/>
        <v>45805.383000000002</v>
      </c>
      <c r="D428" s="2" t="str">
        <f t="shared" si="39"/>
        <v>vis</v>
      </c>
      <c r="E428" s="25">
        <f>VLOOKUP(C428,Active!C$21:E$965,3,FALSE)</f>
        <v>2954.9916877513497</v>
      </c>
      <c r="F428" s="3" t="s">
        <v>1422</v>
      </c>
      <c r="G428" s="2" t="str">
        <f t="shared" si="40"/>
        <v>45805.383</v>
      </c>
      <c r="H428" s="17">
        <f t="shared" si="41"/>
        <v>2955</v>
      </c>
      <c r="I428" s="26" t="s">
        <v>371</v>
      </c>
      <c r="J428" s="27" t="s">
        <v>372</v>
      </c>
      <c r="K428" s="26">
        <v>2955</v>
      </c>
      <c r="L428" s="26" t="s">
        <v>1912</v>
      </c>
      <c r="M428" s="27" t="s">
        <v>1594</v>
      </c>
      <c r="N428" s="27"/>
      <c r="O428" s="28" t="s">
        <v>2195</v>
      </c>
      <c r="P428" s="28" t="s">
        <v>373</v>
      </c>
    </row>
    <row r="429" spans="1:16" ht="13.5" thickBot="1" x14ac:dyDescent="0.25">
      <c r="A429" s="17" t="str">
        <f t="shared" si="36"/>
        <v> BBS 72 </v>
      </c>
      <c r="B429" s="3" t="str">
        <f t="shared" si="37"/>
        <v>I</v>
      </c>
      <c r="C429" s="17">
        <f t="shared" si="38"/>
        <v>45805.400999999998</v>
      </c>
      <c r="D429" s="2" t="str">
        <f t="shared" si="39"/>
        <v>vis</v>
      </c>
      <c r="E429" s="25">
        <f>VLOOKUP(C429,Active!C$21:E$965,3,FALSE)</f>
        <v>2955.0243631118342</v>
      </c>
      <c r="F429" s="3" t="s">
        <v>1422</v>
      </c>
      <c r="G429" s="2" t="str">
        <f t="shared" si="40"/>
        <v>45805.401</v>
      </c>
      <c r="H429" s="17">
        <f t="shared" si="41"/>
        <v>2955</v>
      </c>
      <c r="I429" s="26" t="s">
        <v>374</v>
      </c>
      <c r="J429" s="27" t="s">
        <v>375</v>
      </c>
      <c r="K429" s="26">
        <v>2955</v>
      </c>
      <c r="L429" s="26" t="s">
        <v>2158</v>
      </c>
      <c r="M429" s="27" t="s">
        <v>1594</v>
      </c>
      <c r="N429" s="27"/>
      <c r="O429" s="28" t="s">
        <v>376</v>
      </c>
      <c r="P429" s="28" t="s">
        <v>377</v>
      </c>
    </row>
    <row r="430" spans="1:16" ht="13.5" thickBot="1" x14ac:dyDescent="0.25">
      <c r="A430" s="17" t="str">
        <f t="shared" si="36"/>
        <v> BBS 72 </v>
      </c>
      <c r="B430" s="3" t="str">
        <f t="shared" si="37"/>
        <v>I</v>
      </c>
      <c r="C430" s="17">
        <f t="shared" si="38"/>
        <v>45810.368999999999</v>
      </c>
      <c r="D430" s="2" t="str">
        <f t="shared" si="39"/>
        <v>vis</v>
      </c>
      <c r="E430" s="25">
        <f>VLOOKUP(C430,Active!C$21:E$965,3,FALSE)</f>
        <v>2964.0427626073279</v>
      </c>
      <c r="F430" s="3" t="s">
        <v>1422</v>
      </c>
      <c r="G430" s="2" t="str">
        <f t="shared" si="40"/>
        <v>45810.369</v>
      </c>
      <c r="H430" s="17">
        <f t="shared" si="41"/>
        <v>2964</v>
      </c>
      <c r="I430" s="26" t="s">
        <v>378</v>
      </c>
      <c r="J430" s="27" t="s">
        <v>379</v>
      </c>
      <c r="K430" s="26">
        <v>2964</v>
      </c>
      <c r="L430" s="26" t="s">
        <v>380</v>
      </c>
      <c r="M430" s="27" t="s">
        <v>1594</v>
      </c>
      <c r="N430" s="27"/>
      <c r="O430" s="28" t="s">
        <v>376</v>
      </c>
      <c r="P430" s="28" t="s">
        <v>377</v>
      </c>
    </row>
    <row r="431" spans="1:16" ht="13.5" thickBot="1" x14ac:dyDescent="0.25">
      <c r="A431" s="17" t="str">
        <f t="shared" si="36"/>
        <v> BBS 72 </v>
      </c>
      <c r="B431" s="3" t="str">
        <f t="shared" si="37"/>
        <v>II</v>
      </c>
      <c r="C431" s="17">
        <f t="shared" si="38"/>
        <v>45814.487999999998</v>
      </c>
      <c r="D431" s="2" t="str">
        <f t="shared" si="39"/>
        <v>vis</v>
      </c>
      <c r="E431" s="25">
        <f>VLOOKUP(C431,Active!C$21:E$965,3,FALSE)</f>
        <v>2971.5199742663299</v>
      </c>
      <c r="F431" s="3" t="s">
        <v>1422</v>
      </c>
      <c r="G431" s="2" t="str">
        <f t="shared" si="40"/>
        <v>45814.488</v>
      </c>
      <c r="H431" s="17">
        <f t="shared" si="41"/>
        <v>2971.5</v>
      </c>
      <c r="I431" s="26" t="s">
        <v>381</v>
      </c>
      <c r="J431" s="27" t="s">
        <v>382</v>
      </c>
      <c r="K431" s="26">
        <v>2971.5</v>
      </c>
      <c r="L431" s="26" t="s">
        <v>2134</v>
      </c>
      <c r="M431" s="27" t="s">
        <v>1594</v>
      </c>
      <c r="N431" s="27"/>
      <c r="O431" s="28" t="s">
        <v>376</v>
      </c>
      <c r="P431" s="28" t="s">
        <v>377</v>
      </c>
    </row>
    <row r="432" spans="1:16" ht="13.5" thickBot="1" x14ac:dyDescent="0.25">
      <c r="A432" s="17" t="str">
        <f t="shared" si="36"/>
        <v> BRNO 27 </v>
      </c>
      <c r="B432" s="3" t="str">
        <f t="shared" si="37"/>
        <v>I</v>
      </c>
      <c r="C432" s="17">
        <f t="shared" si="38"/>
        <v>45854.421000000002</v>
      </c>
      <c r="D432" s="2" t="str">
        <f t="shared" si="39"/>
        <v>vis</v>
      </c>
      <c r="E432" s="25">
        <f>VLOOKUP(C432,Active!C$21:E$965,3,FALSE)</f>
        <v>3044.0102615154324</v>
      </c>
      <c r="F432" s="3" t="s">
        <v>1422</v>
      </c>
      <c r="G432" s="2" t="str">
        <f t="shared" si="40"/>
        <v>45854.421</v>
      </c>
      <c r="H432" s="17">
        <f t="shared" si="41"/>
        <v>3044</v>
      </c>
      <c r="I432" s="26" t="s">
        <v>383</v>
      </c>
      <c r="J432" s="27" t="s">
        <v>384</v>
      </c>
      <c r="K432" s="26">
        <v>3044</v>
      </c>
      <c r="L432" s="26" t="s">
        <v>2299</v>
      </c>
      <c r="M432" s="27" t="s">
        <v>1594</v>
      </c>
      <c r="N432" s="27"/>
      <c r="O432" s="28" t="s">
        <v>385</v>
      </c>
      <c r="P432" s="28" t="s">
        <v>386</v>
      </c>
    </row>
    <row r="433" spans="1:16" ht="13.5" thickBot="1" x14ac:dyDescent="0.25">
      <c r="A433" s="17" t="str">
        <f t="shared" si="36"/>
        <v> BBS 73 </v>
      </c>
      <c r="B433" s="3" t="str">
        <f t="shared" si="37"/>
        <v>I</v>
      </c>
      <c r="C433" s="17">
        <f t="shared" si="38"/>
        <v>45856.622000000003</v>
      </c>
      <c r="D433" s="2" t="str">
        <f t="shared" si="39"/>
        <v>vis</v>
      </c>
      <c r="E433" s="25">
        <f>VLOOKUP(C433,Active!C$21:E$965,3,FALSE)</f>
        <v>3048.0057319843509</v>
      </c>
      <c r="F433" s="3" t="s">
        <v>1422</v>
      </c>
      <c r="G433" s="2" t="str">
        <f t="shared" si="40"/>
        <v>45856.622</v>
      </c>
      <c r="H433" s="17">
        <f t="shared" si="41"/>
        <v>3048</v>
      </c>
      <c r="I433" s="26" t="s">
        <v>387</v>
      </c>
      <c r="J433" s="27" t="s">
        <v>388</v>
      </c>
      <c r="K433" s="26">
        <v>3048</v>
      </c>
      <c r="L433" s="26" t="s">
        <v>2057</v>
      </c>
      <c r="M433" s="27" t="s">
        <v>1594</v>
      </c>
      <c r="N433" s="27"/>
      <c r="O433" s="28" t="s">
        <v>2330</v>
      </c>
      <c r="P433" s="28" t="s">
        <v>389</v>
      </c>
    </row>
    <row r="434" spans="1:16" ht="13.5" thickBot="1" x14ac:dyDescent="0.25">
      <c r="A434" s="17" t="str">
        <f t="shared" si="36"/>
        <v> BBS 72 </v>
      </c>
      <c r="B434" s="3" t="str">
        <f t="shared" si="37"/>
        <v>I</v>
      </c>
      <c r="C434" s="17">
        <f t="shared" si="38"/>
        <v>45870.394999999997</v>
      </c>
      <c r="D434" s="2" t="str">
        <f t="shared" si="39"/>
        <v>vis</v>
      </c>
      <c r="E434" s="25">
        <f>VLOOKUP(C434,Active!C$21:E$965,3,FALSE)</f>
        <v>3073.0078286533044</v>
      </c>
      <c r="F434" s="3" t="s">
        <v>1422</v>
      </c>
      <c r="G434" s="2" t="str">
        <f t="shared" si="40"/>
        <v>45870.395</v>
      </c>
      <c r="H434" s="17">
        <f t="shared" si="41"/>
        <v>3073</v>
      </c>
      <c r="I434" s="26" t="s">
        <v>390</v>
      </c>
      <c r="J434" s="27" t="s">
        <v>391</v>
      </c>
      <c r="K434" s="26">
        <v>3073</v>
      </c>
      <c r="L434" s="26" t="s">
        <v>2082</v>
      </c>
      <c r="M434" s="27" t="s">
        <v>1594</v>
      </c>
      <c r="N434" s="27"/>
      <c r="O434" s="28" t="s">
        <v>2195</v>
      </c>
      <c r="P434" s="28" t="s">
        <v>377</v>
      </c>
    </row>
    <row r="435" spans="1:16" ht="13.5" thickBot="1" x14ac:dyDescent="0.25">
      <c r="A435" s="17" t="str">
        <f t="shared" si="36"/>
        <v> BBS 72 </v>
      </c>
      <c r="B435" s="3" t="str">
        <f t="shared" si="37"/>
        <v>I</v>
      </c>
      <c r="C435" s="17">
        <f t="shared" si="38"/>
        <v>45870.408000000003</v>
      </c>
      <c r="D435" s="2" t="str">
        <f t="shared" si="39"/>
        <v>vis</v>
      </c>
      <c r="E435" s="25">
        <f>VLOOKUP(C435,Active!C$21:E$965,3,FALSE)</f>
        <v>3073.0314275247815</v>
      </c>
      <c r="F435" s="3" t="s">
        <v>1422</v>
      </c>
      <c r="G435" s="2" t="str">
        <f t="shared" si="40"/>
        <v>45870.408</v>
      </c>
      <c r="H435" s="17">
        <f t="shared" si="41"/>
        <v>3073</v>
      </c>
      <c r="I435" s="26" t="s">
        <v>392</v>
      </c>
      <c r="J435" s="27" t="s">
        <v>393</v>
      </c>
      <c r="K435" s="26">
        <v>3073</v>
      </c>
      <c r="L435" s="26" t="s">
        <v>2254</v>
      </c>
      <c r="M435" s="27" t="s">
        <v>1594</v>
      </c>
      <c r="N435" s="27"/>
      <c r="O435" s="28" t="s">
        <v>2220</v>
      </c>
      <c r="P435" s="28" t="s">
        <v>377</v>
      </c>
    </row>
    <row r="436" spans="1:16" ht="13.5" thickBot="1" x14ac:dyDescent="0.25">
      <c r="A436" s="17" t="str">
        <f t="shared" si="36"/>
        <v> BBS 73 </v>
      </c>
      <c r="B436" s="3" t="str">
        <f t="shared" si="37"/>
        <v>I</v>
      </c>
      <c r="C436" s="17">
        <f t="shared" si="38"/>
        <v>45892.428999999996</v>
      </c>
      <c r="D436" s="2" t="str">
        <f t="shared" si="39"/>
        <v>vis</v>
      </c>
      <c r="E436" s="25">
        <f>VLOOKUP(C436,Active!C$21:E$965,3,FALSE)</f>
        <v>3113.0061004897934</v>
      </c>
      <c r="F436" s="3" t="s">
        <v>1422</v>
      </c>
      <c r="G436" s="2" t="str">
        <f t="shared" si="40"/>
        <v>45892.429</v>
      </c>
      <c r="H436" s="17">
        <f t="shared" si="41"/>
        <v>3113</v>
      </c>
      <c r="I436" s="26" t="s">
        <v>394</v>
      </c>
      <c r="J436" s="27" t="s">
        <v>395</v>
      </c>
      <c r="K436" s="26">
        <v>3113</v>
      </c>
      <c r="L436" s="26" t="s">
        <v>2057</v>
      </c>
      <c r="M436" s="27" t="s">
        <v>1594</v>
      </c>
      <c r="N436" s="27"/>
      <c r="O436" s="28" t="s">
        <v>2195</v>
      </c>
      <c r="P436" s="28" t="s">
        <v>389</v>
      </c>
    </row>
    <row r="437" spans="1:16" ht="13.5" thickBot="1" x14ac:dyDescent="0.25">
      <c r="A437" s="17" t="str">
        <f t="shared" si="36"/>
        <v> BBS 73 </v>
      </c>
      <c r="B437" s="3" t="str">
        <f t="shared" si="37"/>
        <v>I</v>
      </c>
      <c r="C437" s="17">
        <f t="shared" si="38"/>
        <v>45892.430999999997</v>
      </c>
      <c r="D437" s="2" t="str">
        <f t="shared" si="39"/>
        <v>vis</v>
      </c>
      <c r="E437" s="25">
        <f>VLOOKUP(C437,Active!C$21:E$965,3,FALSE)</f>
        <v>3113.0097310854044</v>
      </c>
      <c r="F437" s="3" t="s">
        <v>1422</v>
      </c>
      <c r="G437" s="2" t="str">
        <f t="shared" si="40"/>
        <v>45892.431</v>
      </c>
      <c r="H437" s="17">
        <f t="shared" si="41"/>
        <v>3113</v>
      </c>
      <c r="I437" s="26" t="s">
        <v>396</v>
      </c>
      <c r="J437" s="27" t="s">
        <v>397</v>
      </c>
      <c r="K437" s="26">
        <v>3113</v>
      </c>
      <c r="L437" s="26" t="s">
        <v>2007</v>
      </c>
      <c r="M437" s="27" t="s">
        <v>1594</v>
      </c>
      <c r="N437" s="27"/>
      <c r="O437" s="28" t="s">
        <v>376</v>
      </c>
      <c r="P437" s="28" t="s">
        <v>389</v>
      </c>
    </row>
    <row r="438" spans="1:16" ht="13.5" thickBot="1" x14ac:dyDescent="0.25">
      <c r="A438" s="17" t="str">
        <f t="shared" si="36"/>
        <v> BBS 73 </v>
      </c>
      <c r="B438" s="3" t="str">
        <f t="shared" si="37"/>
        <v>I</v>
      </c>
      <c r="C438" s="17">
        <f t="shared" si="38"/>
        <v>45892.432000000001</v>
      </c>
      <c r="D438" s="2" t="str">
        <f t="shared" si="39"/>
        <v>vis</v>
      </c>
      <c r="E438" s="25">
        <f>VLOOKUP(C438,Active!C$21:E$965,3,FALSE)</f>
        <v>3113.0115463832162</v>
      </c>
      <c r="F438" s="3" t="s">
        <v>1422</v>
      </c>
      <c r="G438" s="2" t="str">
        <f t="shared" si="40"/>
        <v>45892.432</v>
      </c>
      <c r="H438" s="17">
        <f t="shared" si="41"/>
        <v>3113</v>
      </c>
      <c r="I438" s="26" t="s">
        <v>398</v>
      </c>
      <c r="J438" s="27" t="s">
        <v>399</v>
      </c>
      <c r="K438" s="26">
        <v>3113</v>
      </c>
      <c r="L438" s="26" t="s">
        <v>2299</v>
      </c>
      <c r="M438" s="27" t="s">
        <v>1594</v>
      </c>
      <c r="N438" s="27"/>
      <c r="O438" s="28" t="s">
        <v>2220</v>
      </c>
      <c r="P438" s="28" t="s">
        <v>389</v>
      </c>
    </row>
    <row r="439" spans="1:16" ht="13.5" thickBot="1" x14ac:dyDescent="0.25">
      <c r="A439" s="17" t="str">
        <f t="shared" si="36"/>
        <v> AOEB 1 </v>
      </c>
      <c r="B439" s="3" t="str">
        <f t="shared" si="37"/>
        <v>I</v>
      </c>
      <c r="C439" s="17">
        <f t="shared" si="38"/>
        <v>45895.741000000002</v>
      </c>
      <c r="D439" s="2" t="str">
        <f t="shared" si="39"/>
        <v>vis</v>
      </c>
      <c r="E439" s="25">
        <f>VLOOKUP(C439,Active!C$21:E$965,3,FALSE)</f>
        <v>3119.0183668201312</v>
      </c>
      <c r="F439" s="3" t="s">
        <v>1422</v>
      </c>
      <c r="G439" s="2" t="str">
        <f t="shared" si="40"/>
        <v>45895.741</v>
      </c>
      <c r="H439" s="17">
        <f t="shared" si="41"/>
        <v>3119</v>
      </c>
      <c r="I439" s="26" t="s">
        <v>400</v>
      </c>
      <c r="J439" s="27" t="s">
        <v>401</v>
      </c>
      <c r="K439" s="26">
        <v>3119</v>
      </c>
      <c r="L439" s="26" t="s">
        <v>2150</v>
      </c>
      <c r="M439" s="27" t="s">
        <v>1594</v>
      </c>
      <c r="N439" s="27"/>
      <c r="O439" s="28" t="s">
        <v>402</v>
      </c>
      <c r="P439" s="28" t="s">
        <v>2451</v>
      </c>
    </row>
    <row r="440" spans="1:16" ht="13.5" thickBot="1" x14ac:dyDescent="0.25">
      <c r="A440" s="17" t="str">
        <f t="shared" si="36"/>
        <v> BBS 73 </v>
      </c>
      <c r="B440" s="3" t="str">
        <f t="shared" si="37"/>
        <v>I</v>
      </c>
      <c r="C440" s="17">
        <f t="shared" si="38"/>
        <v>45899.580999999998</v>
      </c>
      <c r="D440" s="2" t="str">
        <f t="shared" si="39"/>
        <v>vis</v>
      </c>
      <c r="E440" s="25">
        <f>VLOOKUP(C440,Active!C$21:E$965,3,FALSE)</f>
        <v>3125.9891103915202</v>
      </c>
      <c r="F440" s="3" t="s">
        <v>1422</v>
      </c>
      <c r="G440" s="2" t="str">
        <f t="shared" si="40"/>
        <v>45899.581</v>
      </c>
      <c r="H440" s="17">
        <f t="shared" si="41"/>
        <v>3126</v>
      </c>
      <c r="I440" s="26" t="s">
        <v>403</v>
      </c>
      <c r="J440" s="27" t="s">
        <v>404</v>
      </c>
      <c r="K440" s="26">
        <v>3126</v>
      </c>
      <c r="L440" s="26" t="s">
        <v>1938</v>
      </c>
      <c r="M440" s="27" t="s">
        <v>1594</v>
      </c>
      <c r="N440" s="27"/>
      <c r="O440" s="28" t="s">
        <v>2195</v>
      </c>
      <c r="P440" s="28" t="s">
        <v>389</v>
      </c>
    </row>
    <row r="441" spans="1:16" ht="13.5" thickBot="1" x14ac:dyDescent="0.25">
      <c r="A441" s="17" t="str">
        <f t="shared" si="36"/>
        <v> AOEB 1 </v>
      </c>
      <c r="B441" s="3" t="str">
        <f t="shared" si="37"/>
        <v>I</v>
      </c>
      <c r="C441" s="17">
        <f t="shared" si="38"/>
        <v>45900.705000000002</v>
      </c>
      <c r="D441" s="2" t="str">
        <f t="shared" si="39"/>
        <v>vis</v>
      </c>
      <c r="E441" s="25">
        <f>VLOOKUP(C441,Active!C$21:E$965,3,FALSE)</f>
        <v>3128.0295051244034</v>
      </c>
      <c r="F441" s="3" t="s">
        <v>1422</v>
      </c>
      <c r="G441" s="2" t="str">
        <f t="shared" si="40"/>
        <v>45900.705</v>
      </c>
      <c r="H441" s="17">
        <f t="shared" si="41"/>
        <v>3128</v>
      </c>
      <c r="I441" s="26" t="s">
        <v>405</v>
      </c>
      <c r="J441" s="27" t="s">
        <v>406</v>
      </c>
      <c r="K441" s="26">
        <v>3128</v>
      </c>
      <c r="L441" s="26" t="s">
        <v>84</v>
      </c>
      <c r="M441" s="27" t="s">
        <v>1594</v>
      </c>
      <c r="N441" s="27"/>
      <c r="O441" s="28" t="s">
        <v>402</v>
      </c>
      <c r="P441" s="28" t="s">
        <v>2451</v>
      </c>
    </row>
    <row r="442" spans="1:16" ht="13.5" thickBot="1" x14ac:dyDescent="0.25">
      <c r="A442" s="17" t="str">
        <f t="shared" si="36"/>
        <v> BBS 73 </v>
      </c>
      <c r="B442" s="3" t="str">
        <f t="shared" si="37"/>
        <v>I</v>
      </c>
      <c r="C442" s="17">
        <f t="shared" si="38"/>
        <v>45903.457000000002</v>
      </c>
      <c r="D442" s="2" t="str">
        <f t="shared" si="39"/>
        <v>vis</v>
      </c>
      <c r="E442" s="25">
        <f>VLOOKUP(C442,Active!C$21:E$965,3,FALSE)</f>
        <v>3133.0252046839041</v>
      </c>
      <c r="F442" s="3" t="s">
        <v>1422</v>
      </c>
      <c r="G442" s="2" t="str">
        <f t="shared" si="40"/>
        <v>45903.457</v>
      </c>
      <c r="H442" s="17">
        <f t="shared" si="41"/>
        <v>3133</v>
      </c>
      <c r="I442" s="26" t="s">
        <v>407</v>
      </c>
      <c r="J442" s="27" t="s">
        <v>408</v>
      </c>
      <c r="K442" s="26">
        <v>3133</v>
      </c>
      <c r="L442" s="26" t="s">
        <v>2162</v>
      </c>
      <c r="M442" s="27" t="s">
        <v>1594</v>
      </c>
      <c r="N442" s="27"/>
      <c r="O442" s="28" t="s">
        <v>376</v>
      </c>
      <c r="P442" s="28" t="s">
        <v>389</v>
      </c>
    </row>
    <row r="443" spans="1:16" ht="13.5" thickBot="1" x14ac:dyDescent="0.25">
      <c r="A443" s="17" t="str">
        <f t="shared" si="36"/>
        <v> AOEB 1 </v>
      </c>
      <c r="B443" s="3" t="str">
        <f t="shared" si="37"/>
        <v>I</v>
      </c>
      <c r="C443" s="17">
        <f t="shared" si="38"/>
        <v>45911.724000000002</v>
      </c>
      <c r="D443" s="2" t="str">
        <f t="shared" si="39"/>
        <v>vis</v>
      </c>
      <c r="E443" s="25">
        <f>VLOOKUP(C443,Active!C$21:E$965,3,FALSE)</f>
        <v>3148.0322716382589</v>
      </c>
      <c r="F443" s="3" t="s">
        <v>1422</v>
      </c>
      <c r="G443" s="2" t="str">
        <f t="shared" si="40"/>
        <v>45911.724</v>
      </c>
      <c r="H443" s="17">
        <f t="shared" si="41"/>
        <v>3148</v>
      </c>
      <c r="I443" s="26" t="s">
        <v>409</v>
      </c>
      <c r="J443" s="27" t="s">
        <v>410</v>
      </c>
      <c r="K443" s="26">
        <v>3148</v>
      </c>
      <c r="L443" s="26" t="s">
        <v>411</v>
      </c>
      <c r="M443" s="27" t="s">
        <v>1594</v>
      </c>
      <c r="N443" s="27"/>
      <c r="O443" s="28" t="s">
        <v>402</v>
      </c>
      <c r="P443" s="28" t="s">
        <v>2451</v>
      </c>
    </row>
    <row r="444" spans="1:16" ht="13.5" thickBot="1" x14ac:dyDescent="0.25">
      <c r="A444" s="17" t="str">
        <f t="shared" si="36"/>
        <v> BBS 73 </v>
      </c>
      <c r="B444" s="3" t="str">
        <f t="shared" si="37"/>
        <v>II</v>
      </c>
      <c r="C444" s="17">
        <f t="shared" si="38"/>
        <v>45913.639000000003</v>
      </c>
      <c r="D444" s="2" t="str">
        <f t="shared" si="39"/>
        <v>vis</v>
      </c>
      <c r="E444" s="25">
        <f>VLOOKUP(C444,Active!C$21:E$965,3,FALSE)</f>
        <v>3151.5085669349328</v>
      </c>
      <c r="F444" s="3" t="s">
        <v>1422</v>
      </c>
      <c r="G444" s="2" t="str">
        <f t="shared" si="40"/>
        <v>45913.639</v>
      </c>
      <c r="H444" s="17">
        <f t="shared" si="41"/>
        <v>3151.5</v>
      </c>
      <c r="I444" s="26" t="s">
        <v>412</v>
      </c>
      <c r="J444" s="27" t="s">
        <v>413</v>
      </c>
      <c r="K444" s="26">
        <v>3151.5</v>
      </c>
      <c r="L444" s="26" t="s">
        <v>2007</v>
      </c>
      <c r="M444" s="27" t="s">
        <v>1594</v>
      </c>
      <c r="N444" s="27"/>
      <c r="O444" s="28" t="s">
        <v>2330</v>
      </c>
      <c r="P444" s="28" t="s">
        <v>389</v>
      </c>
    </row>
    <row r="445" spans="1:16" ht="13.5" thickBot="1" x14ac:dyDescent="0.25">
      <c r="A445" s="17" t="str">
        <f t="shared" si="36"/>
        <v> BBS 73 </v>
      </c>
      <c r="B445" s="3" t="str">
        <f t="shared" si="37"/>
        <v>I</v>
      </c>
      <c r="C445" s="17">
        <f t="shared" si="38"/>
        <v>45935.402999999998</v>
      </c>
      <c r="D445" s="2" t="str">
        <f t="shared" si="39"/>
        <v>vis</v>
      </c>
      <c r="E445" s="25">
        <f>VLOOKUP(C445,Active!C$21:E$965,3,FALSE)</f>
        <v>3191.0167083640504</v>
      </c>
      <c r="F445" s="3" t="s">
        <v>1422</v>
      </c>
      <c r="G445" s="2" t="str">
        <f t="shared" si="40"/>
        <v>45935.403</v>
      </c>
      <c r="H445" s="17">
        <f t="shared" si="41"/>
        <v>3191</v>
      </c>
      <c r="I445" s="26" t="s">
        <v>414</v>
      </c>
      <c r="J445" s="27" t="s">
        <v>415</v>
      </c>
      <c r="K445" s="26">
        <v>3191</v>
      </c>
      <c r="L445" s="26" t="s">
        <v>2022</v>
      </c>
      <c r="M445" s="27" t="s">
        <v>1594</v>
      </c>
      <c r="N445" s="27"/>
      <c r="O445" s="28" t="s">
        <v>2220</v>
      </c>
      <c r="P445" s="28" t="s">
        <v>389</v>
      </c>
    </row>
    <row r="446" spans="1:16" ht="13.5" thickBot="1" x14ac:dyDescent="0.25">
      <c r="A446" s="17" t="str">
        <f t="shared" si="36"/>
        <v> AOEB 1 </v>
      </c>
      <c r="B446" s="3" t="str">
        <f t="shared" si="37"/>
        <v>I</v>
      </c>
      <c r="C446" s="17">
        <f t="shared" si="38"/>
        <v>45959.650999999998</v>
      </c>
      <c r="D446" s="2" t="str">
        <f t="shared" si="39"/>
        <v>vis</v>
      </c>
      <c r="E446" s="25">
        <f>VLOOKUP(C446,Active!C$21:E$965,3,FALSE)</f>
        <v>3235.0340495409218</v>
      </c>
      <c r="F446" s="3" t="s">
        <v>1422</v>
      </c>
      <c r="G446" s="2" t="str">
        <f t="shared" si="40"/>
        <v>45959.651</v>
      </c>
      <c r="H446" s="17">
        <f t="shared" si="41"/>
        <v>3235</v>
      </c>
      <c r="I446" s="26" t="s">
        <v>416</v>
      </c>
      <c r="J446" s="27" t="s">
        <v>417</v>
      </c>
      <c r="K446" s="26">
        <v>3235</v>
      </c>
      <c r="L446" s="26" t="s">
        <v>2244</v>
      </c>
      <c r="M446" s="27" t="s">
        <v>1594</v>
      </c>
      <c r="N446" s="27"/>
      <c r="O446" s="28" t="s">
        <v>2454</v>
      </c>
      <c r="P446" s="28" t="s">
        <v>2451</v>
      </c>
    </row>
    <row r="447" spans="1:16" ht="13.5" thickBot="1" x14ac:dyDescent="0.25">
      <c r="A447" s="17" t="str">
        <f t="shared" si="36"/>
        <v> BBS 74 </v>
      </c>
      <c r="B447" s="3" t="str">
        <f t="shared" si="37"/>
        <v>I</v>
      </c>
      <c r="C447" s="17">
        <f t="shared" si="38"/>
        <v>45974.512000000002</v>
      </c>
      <c r="D447" s="2" t="str">
        <f t="shared" si="39"/>
        <v>vis</v>
      </c>
      <c r="E447" s="25">
        <f>VLOOKUP(C447,Active!C$21:E$965,3,FALSE)</f>
        <v>3262.01119022179</v>
      </c>
      <c r="F447" s="3" t="s">
        <v>1422</v>
      </c>
      <c r="G447" s="2" t="str">
        <f t="shared" si="40"/>
        <v>45974.512</v>
      </c>
      <c r="H447" s="17">
        <f t="shared" si="41"/>
        <v>3262</v>
      </c>
      <c r="I447" s="26" t="s">
        <v>418</v>
      </c>
      <c r="J447" s="27" t="s">
        <v>419</v>
      </c>
      <c r="K447" s="26">
        <v>3262</v>
      </c>
      <c r="L447" s="26" t="s">
        <v>2299</v>
      </c>
      <c r="M447" s="27" t="s">
        <v>1594</v>
      </c>
      <c r="N447" s="27"/>
      <c r="O447" s="28" t="s">
        <v>376</v>
      </c>
      <c r="P447" s="28" t="s">
        <v>420</v>
      </c>
    </row>
    <row r="448" spans="1:16" ht="13.5" thickBot="1" x14ac:dyDescent="0.25">
      <c r="A448" s="17" t="str">
        <f t="shared" si="36"/>
        <v> BBS 74 </v>
      </c>
      <c r="B448" s="3" t="str">
        <f t="shared" si="37"/>
        <v>I</v>
      </c>
      <c r="C448" s="17">
        <f t="shared" si="38"/>
        <v>45988.281999999999</v>
      </c>
      <c r="D448" s="2" t="str">
        <f t="shared" si="39"/>
        <v>vis</v>
      </c>
      <c r="E448" s="25">
        <f>VLOOKUP(C448,Active!C$21:E$965,3,FALSE)</f>
        <v>3287.0078409973339</v>
      </c>
      <c r="F448" s="3" t="s">
        <v>1422</v>
      </c>
      <c r="G448" s="2" t="str">
        <f t="shared" si="40"/>
        <v>45988.282</v>
      </c>
      <c r="H448" s="17">
        <f t="shared" si="41"/>
        <v>3287</v>
      </c>
      <c r="I448" s="26" t="s">
        <v>421</v>
      </c>
      <c r="J448" s="27" t="s">
        <v>422</v>
      </c>
      <c r="K448" s="26">
        <v>3287</v>
      </c>
      <c r="L448" s="26" t="s">
        <v>2082</v>
      </c>
      <c r="M448" s="27" t="s">
        <v>1594</v>
      </c>
      <c r="N448" s="27"/>
      <c r="O448" s="28" t="s">
        <v>2195</v>
      </c>
      <c r="P448" s="28" t="s">
        <v>420</v>
      </c>
    </row>
    <row r="449" spans="1:16" ht="13.5" thickBot="1" x14ac:dyDescent="0.25">
      <c r="A449" s="17" t="str">
        <f t="shared" si="36"/>
        <v> BBS 74 </v>
      </c>
      <c r="B449" s="3" t="str">
        <f t="shared" si="37"/>
        <v>I</v>
      </c>
      <c r="C449" s="17">
        <f t="shared" si="38"/>
        <v>46005.364000000001</v>
      </c>
      <c r="D449" s="2" t="str">
        <f t="shared" si="39"/>
        <v>vis</v>
      </c>
      <c r="E449" s="25">
        <f>VLOOKUP(C449,Active!C$21:E$965,3,FALSE)</f>
        <v>3318.016758103216</v>
      </c>
      <c r="F449" s="3" t="s">
        <v>1422</v>
      </c>
      <c r="G449" s="2" t="str">
        <f t="shared" si="40"/>
        <v>46005.364</v>
      </c>
      <c r="H449" s="17">
        <f t="shared" si="41"/>
        <v>3318</v>
      </c>
      <c r="I449" s="26" t="s">
        <v>423</v>
      </c>
      <c r="J449" s="27" t="s">
        <v>424</v>
      </c>
      <c r="K449" s="26">
        <v>3318</v>
      </c>
      <c r="L449" s="26" t="s">
        <v>2022</v>
      </c>
      <c r="M449" s="27" t="s">
        <v>1594</v>
      </c>
      <c r="N449" s="27"/>
      <c r="O449" s="28" t="s">
        <v>1989</v>
      </c>
      <c r="P449" s="28" t="s">
        <v>420</v>
      </c>
    </row>
    <row r="450" spans="1:16" ht="13.5" thickBot="1" x14ac:dyDescent="0.25">
      <c r="A450" s="17" t="str">
        <f t="shared" si="36"/>
        <v> BBS 74 </v>
      </c>
      <c r="B450" s="3" t="str">
        <f t="shared" si="37"/>
        <v>I</v>
      </c>
      <c r="C450" s="17">
        <f t="shared" si="38"/>
        <v>46015.277999999998</v>
      </c>
      <c r="D450" s="2" t="str">
        <f t="shared" si="39"/>
        <v>vis</v>
      </c>
      <c r="E450" s="25">
        <f>VLOOKUP(C450,Active!C$21:E$965,3,FALSE)</f>
        <v>3336.0136205424842</v>
      </c>
      <c r="F450" s="3" t="s">
        <v>1422</v>
      </c>
      <c r="G450" s="2" t="str">
        <f t="shared" si="40"/>
        <v>46015.278</v>
      </c>
      <c r="H450" s="17">
        <f t="shared" si="41"/>
        <v>3336</v>
      </c>
      <c r="I450" s="26" t="s">
        <v>425</v>
      </c>
      <c r="J450" s="27" t="s">
        <v>426</v>
      </c>
      <c r="K450" s="26">
        <v>3336</v>
      </c>
      <c r="L450" s="26" t="s">
        <v>2194</v>
      </c>
      <c r="M450" s="27" t="s">
        <v>1594</v>
      </c>
      <c r="N450" s="27"/>
      <c r="O450" s="28" t="s">
        <v>1989</v>
      </c>
      <c r="P450" s="28" t="s">
        <v>420</v>
      </c>
    </row>
    <row r="451" spans="1:16" ht="13.5" thickBot="1" x14ac:dyDescent="0.25">
      <c r="A451" s="17" t="str">
        <f t="shared" si="36"/>
        <v> AOEB 1 </v>
      </c>
      <c r="B451" s="3" t="str">
        <f t="shared" si="37"/>
        <v>I</v>
      </c>
      <c r="C451" s="17">
        <f t="shared" si="38"/>
        <v>46024.644</v>
      </c>
      <c r="D451" s="2" t="str">
        <f t="shared" si="39"/>
        <v>vis</v>
      </c>
      <c r="E451" s="25">
        <f>VLOOKUP(C451,Active!C$21:E$965,3,FALSE)</f>
        <v>3353.0156997845934</v>
      </c>
      <c r="F451" s="3" t="s">
        <v>1422</v>
      </c>
      <c r="G451" s="2" t="str">
        <f t="shared" si="40"/>
        <v>46024.644</v>
      </c>
      <c r="H451" s="17">
        <f t="shared" si="41"/>
        <v>3353</v>
      </c>
      <c r="I451" s="26" t="s">
        <v>427</v>
      </c>
      <c r="J451" s="27" t="s">
        <v>428</v>
      </c>
      <c r="K451" s="26">
        <v>3353</v>
      </c>
      <c r="L451" s="26" t="s">
        <v>2022</v>
      </c>
      <c r="M451" s="27" t="s">
        <v>1594</v>
      </c>
      <c r="N451" s="27"/>
      <c r="O451" s="28" t="s">
        <v>2392</v>
      </c>
      <c r="P451" s="28" t="s">
        <v>2451</v>
      </c>
    </row>
    <row r="452" spans="1:16" ht="13.5" thickBot="1" x14ac:dyDescent="0.25">
      <c r="A452" s="17" t="str">
        <f t="shared" si="36"/>
        <v> AOEB 1 </v>
      </c>
      <c r="B452" s="3" t="str">
        <f t="shared" si="37"/>
        <v>I</v>
      </c>
      <c r="C452" s="17">
        <f t="shared" si="38"/>
        <v>46029.607000000004</v>
      </c>
      <c r="D452" s="2" t="str">
        <f t="shared" si="39"/>
        <v>vis</v>
      </c>
      <c r="E452" s="25">
        <f>VLOOKUP(C452,Active!C$21:E$965,3,FALSE)</f>
        <v>3362.0250227910665</v>
      </c>
      <c r="F452" s="3" t="s">
        <v>1422</v>
      </c>
      <c r="G452" s="2" t="str">
        <f t="shared" si="40"/>
        <v>46029.607</v>
      </c>
      <c r="H452" s="17">
        <f t="shared" si="41"/>
        <v>3362</v>
      </c>
      <c r="I452" s="26" t="s">
        <v>429</v>
      </c>
      <c r="J452" s="27" t="s">
        <v>430</v>
      </c>
      <c r="K452" s="26">
        <v>3362</v>
      </c>
      <c r="L452" s="26" t="s">
        <v>2162</v>
      </c>
      <c r="M452" s="27" t="s">
        <v>1594</v>
      </c>
      <c r="N452" s="27"/>
      <c r="O452" s="28" t="s">
        <v>2392</v>
      </c>
      <c r="P452" s="28" t="s">
        <v>2451</v>
      </c>
    </row>
    <row r="453" spans="1:16" ht="13.5" thickBot="1" x14ac:dyDescent="0.25">
      <c r="A453" s="17" t="str">
        <f t="shared" si="36"/>
        <v> BBS 75 </v>
      </c>
      <c r="B453" s="3" t="str">
        <f t="shared" si="37"/>
        <v>I</v>
      </c>
      <c r="C453" s="17">
        <f t="shared" si="38"/>
        <v>46036.214</v>
      </c>
      <c r="D453" s="2" t="str">
        <f t="shared" si="39"/>
        <v>vis</v>
      </c>
      <c r="E453" s="25">
        <f>VLOOKUP(C453,Active!C$21:E$965,3,FALSE)</f>
        <v>3374.0186953890307</v>
      </c>
      <c r="F453" s="3" t="s">
        <v>1422</v>
      </c>
      <c r="G453" s="2" t="str">
        <f t="shared" si="40"/>
        <v>46036.214</v>
      </c>
      <c r="H453" s="17">
        <f t="shared" si="41"/>
        <v>3374</v>
      </c>
      <c r="I453" s="26" t="s">
        <v>431</v>
      </c>
      <c r="J453" s="27" t="s">
        <v>432</v>
      </c>
      <c r="K453" s="26">
        <v>3374</v>
      </c>
      <c r="L453" s="26" t="s">
        <v>2150</v>
      </c>
      <c r="M453" s="27" t="s">
        <v>1594</v>
      </c>
      <c r="N453" s="27"/>
      <c r="O453" s="28" t="s">
        <v>1989</v>
      </c>
      <c r="P453" s="28" t="s">
        <v>433</v>
      </c>
    </row>
    <row r="454" spans="1:16" ht="13.5" thickBot="1" x14ac:dyDescent="0.25">
      <c r="A454" s="17" t="str">
        <f t="shared" si="36"/>
        <v> AOEB 1 </v>
      </c>
      <c r="B454" s="3" t="str">
        <f t="shared" si="37"/>
        <v>I</v>
      </c>
      <c r="C454" s="17">
        <f t="shared" si="38"/>
        <v>46150.784</v>
      </c>
      <c r="D454" s="2" t="str">
        <f t="shared" si="39"/>
        <v>vis</v>
      </c>
      <c r="E454" s="25">
        <f>VLOOKUP(C454,Active!C$21:E$965,3,FALSE)</f>
        <v>3581.9973649137019</v>
      </c>
      <c r="F454" s="3" t="s">
        <v>1422</v>
      </c>
      <c r="G454" s="2" t="str">
        <f t="shared" si="40"/>
        <v>46150.784</v>
      </c>
      <c r="H454" s="17">
        <f t="shared" si="41"/>
        <v>3582</v>
      </c>
      <c r="I454" s="26" t="s">
        <v>434</v>
      </c>
      <c r="J454" s="27" t="s">
        <v>435</v>
      </c>
      <c r="K454" s="26">
        <v>3582</v>
      </c>
      <c r="L454" s="26" t="s">
        <v>1969</v>
      </c>
      <c r="M454" s="27" t="s">
        <v>1594</v>
      </c>
      <c r="N454" s="27"/>
      <c r="O454" s="28" t="s">
        <v>2392</v>
      </c>
      <c r="P454" s="28" t="s">
        <v>2451</v>
      </c>
    </row>
    <row r="455" spans="1:16" ht="13.5" thickBot="1" x14ac:dyDescent="0.25">
      <c r="A455" s="17" t="str">
        <f t="shared" si="36"/>
        <v> BBS 76 </v>
      </c>
      <c r="B455" s="3" t="str">
        <f t="shared" si="37"/>
        <v>I</v>
      </c>
      <c r="C455" s="17">
        <f t="shared" si="38"/>
        <v>46174.485000000001</v>
      </c>
      <c r="D455" s="2" t="str">
        <f t="shared" si="39"/>
        <v>vis</v>
      </c>
      <c r="E455" s="25">
        <f>VLOOKUP(C455,Active!C$21:E$965,3,FALSE)</f>
        <v>3625.0217381912125</v>
      </c>
      <c r="F455" s="3" t="s">
        <v>1422</v>
      </c>
      <c r="G455" s="2" t="str">
        <f t="shared" si="40"/>
        <v>46174.485</v>
      </c>
      <c r="H455" s="17">
        <f t="shared" si="41"/>
        <v>3625</v>
      </c>
      <c r="I455" s="26" t="s">
        <v>436</v>
      </c>
      <c r="J455" s="27" t="s">
        <v>437</v>
      </c>
      <c r="K455" s="26">
        <v>3625</v>
      </c>
      <c r="L455" s="26" t="s">
        <v>2078</v>
      </c>
      <c r="M455" s="27" t="s">
        <v>1594</v>
      </c>
      <c r="N455" s="27"/>
      <c r="O455" s="28" t="s">
        <v>1989</v>
      </c>
      <c r="P455" s="28" t="s">
        <v>438</v>
      </c>
    </row>
    <row r="456" spans="1:16" ht="13.5" thickBot="1" x14ac:dyDescent="0.25">
      <c r="A456" s="17" t="str">
        <f t="shared" si="36"/>
        <v> AOEB 1 </v>
      </c>
      <c r="B456" s="3" t="str">
        <f t="shared" si="37"/>
        <v>I</v>
      </c>
      <c r="C456" s="17">
        <f t="shared" si="38"/>
        <v>46176.69</v>
      </c>
      <c r="D456" s="2" t="str">
        <f t="shared" si="39"/>
        <v>vis</v>
      </c>
      <c r="E456" s="25">
        <f>VLOOKUP(C456,Active!C$21:E$965,3,FALSE)</f>
        <v>3629.0244698513529</v>
      </c>
      <c r="F456" s="3" t="s">
        <v>1422</v>
      </c>
      <c r="G456" s="2" t="str">
        <f t="shared" si="40"/>
        <v>46176.690</v>
      </c>
      <c r="H456" s="17">
        <f t="shared" si="41"/>
        <v>3629</v>
      </c>
      <c r="I456" s="26" t="s">
        <v>439</v>
      </c>
      <c r="J456" s="27" t="s">
        <v>440</v>
      </c>
      <c r="K456" s="26">
        <v>3629</v>
      </c>
      <c r="L456" s="26" t="s">
        <v>2158</v>
      </c>
      <c r="M456" s="27" t="s">
        <v>1594</v>
      </c>
      <c r="N456" s="27"/>
      <c r="O456" s="28" t="s">
        <v>2454</v>
      </c>
      <c r="P456" s="28" t="s">
        <v>2451</v>
      </c>
    </row>
    <row r="457" spans="1:16" ht="13.5" thickBot="1" x14ac:dyDescent="0.25">
      <c r="A457" s="17" t="str">
        <f t="shared" si="36"/>
        <v> AOEB 1 </v>
      </c>
      <c r="B457" s="3" t="str">
        <f t="shared" si="37"/>
        <v>I</v>
      </c>
      <c r="C457" s="17">
        <f t="shared" si="38"/>
        <v>46203.678</v>
      </c>
      <c r="D457" s="2" t="str">
        <f t="shared" si="39"/>
        <v>vis</v>
      </c>
      <c r="E457" s="25">
        <f>VLOOKUP(C457,Active!C$21:E$965,3,FALSE)</f>
        <v>3678.0157270140598</v>
      </c>
      <c r="F457" s="3" t="s">
        <v>1422</v>
      </c>
      <c r="G457" s="2" t="str">
        <f t="shared" si="40"/>
        <v>46203.678</v>
      </c>
      <c r="H457" s="17">
        <f t="shared" si="41"/>
        <v>3678</v>
      </c>
      <c r="I457" s="26" t="s">
        <v>441</v>
      </c>
      <c r="J457" s="27" t="s">
        <v>442</v>
      </c>
      <c r="K457" s="26">
        <v>3678</v>
      </c>
      <c r="L457" s="26" t="s">
        <v>2022</v>
      </c>
      <c r="M457" s="27" t="s">
        <v>1594</v>
      </c>
      <c r="N457" s="27"/>
      <c r="O457" s="28" t="s">
        <v>402</v>
      </c>
      <c r="P457" s="28" t="s">
        <v>2451</v>
      </c>
    </row>
    <row r="458" spans="1:16" ht="13.5" thickBot="1" x14ac:dyDescent="0.25">
      <c r="A458" s="17" t="str">
        <f t="shared" si="36"/>
        <v> BRNO 27 </v>
      </c>
      <c r="B458" s="3" t="str">
        <f t="shared" si="37"/>
        <v>I</v>
      </c>
      <c r="C458" s="17">
        <f t="shared" si="38"/>
        <v>46217.451000000001</v>
      </c>
      <c r="D458" s="2" t="str">
        <f t="shared" si="39"/>
        <v>vis</v>
      </c>
      <c r="E458" s="25">
        <f>VLOOKUP(C458,Active!C$21:E$965,3,FALSE)</f>
        <v>3703.0178236830266</v>
      </c>
      <c r="F458" s="3" t="s">
        <v>1422</v>
      </c>
      <c r="G458" s="2" t="str">
        <f t="shared" si="40"/>
        <v>46217.451</v>
      </c>
      <c r="H458" s="17">
        <f t="shared" si="41"/>
        <v>3703</v>
      </c>
      <c r="I458" s="26" t="s">
        <v>443</v>
      </c>
      <c r="J458" s="27" t="s">
        <v>444</v>
      </c>
      <c r="K458" s="26">
        <v>3703</v>
      </c>
      <c r="L458" s="26" t="s">
        <v>2150</v>
      </c>
      <c r="M458" s="27" t="s">
        <v>1594</v>
      </c>
      <c r="N458" s="27"/>
      <c r="O458" s="28" t="s">
        <v>1989</v>
      </c>
      <c r="P458" s="28" t="s">
        <v>386</v>
      </c>
    </row>
    <row r="459" spans="1:16" ht="13.5" thickBot="1" x14ac:dyDescent="0.25">
      <c r="A459" s="17" t="str">
        <f t="shared" ref="A459:A522" si="42">P459</f>
        <v> AOEB 1 </v>
      </c>
      <c r="B459" s="3" t="str">
        <f t="shared" ref="B459:B522" si="43">IF(H459=INT(H459),"I","II")</f>
        <v>I</v>
      </c>
      <c r="C459" s="17">
        <f t="shared" ref="C459:C522" si="44">1*G459</f>
        <v>46225.712</v>
      </c>
      <c r="D459" s="2" t="str">
        <f t="shared" ref="D459:D522" si="45">VLOOKUP(F459,I$1:J$5,2,FALSE)</f>
        <v>vis</v>
      </c>
      <c r="E459" s="25">
        <f>VLOOKUP(C459,Active!C$21:E$965,3,FALSE)</f>
        <v>3718.0139988505489</v>
      </c>
      <c r="F459" s="3" t="s">
        <v>1422</v>
      </c>
      <c r="G459" s="2" t="str">
        <f t="shared" ref="G459:G522" si="46">MID(I459,3,LEN(I459)-3)</f>
        <v>46225.712</v>
      </c>
      <c r="H459" s="17">
        <f t="shared" ref="H459:H522" si="47">1*K459</f>
        <v>3718</v>
      </c>
      <c r="I459" s="26" t="s">
        <v>445</v>
      </c>
      <c r="J459" s="27" t="s">
        <v>446</v>
      </c>
      <c r="K459" s="26">
        <v>3718</v>
      </c>
      <c r="L459" s="26" t="s">
        <v>2194</v>
      </c>
      <c r="M459" s="27" t="s">
        <v>1594</v>
      </c>
      <c r="N459" s="27"/>
      <c r="O459" s="28" t="s">
        <v>402</v>
      </c>
      <c r="P459" s="28" t="s">
        <v>2451</v>
      </c>
    </row>
    <row r="460" spans="1:16" ht="13.5" thickBot="1" x14ac:dyDescent="0.25">
      <c r="A460" s="17" t="str">
        <f t="shared" si="42"/>
        <v> BBS 77 </v>
      </c>
      <c r="B460" s="3" t="str">
        <f t="shared" si="43"/>
        <v>I</v>
      </c>
      <c r="C460" s="17">
        <f t="shared" si="44"/>
        <v>46228.468000000001</v>
      </c>
      <c r="D460" s="2" t="str">
        <f t="shared" si="45"/>
        <v>vis</v>
      </c>
      <c r="E460" s="25">
        <f>VLOOKUP(C460,Active!C$21:E$965,3,FALSE)</f>
        <v>3723.0169596012711</v>
      </c>
      <c r="F460" s="3" t="s">
        <v>1422</v>
      </c>
      <c r="G460" s="2" t="str">
        <f t="shared" si="46"/>
        <v>46228.468</v>
      </c>
      <c r="H460" s="17">
        <f t="shared" si="47"/>
        <v>3723</v>
      </c>
      <c r="I460" s="26" t="s">
        <v>447</v>
      </c>
      <c r="J460" s="27" t="s">
        <v>448</v>
      </c>
      <c r="K460" s="26">
        <v>3723</v>
      </c>
      <c r="L460" s="26" t="s">
        <v>2022</v>
      </c>
      <c r="M460" s="27" t="s">
        <v>1594</v>
      </c>
      <c r="N460" s="27"/>
      <c r="O460" s="28" t="s">
        <v>1989</v>
      </c>
      <c r="P460" s="28" t="s">
        <v>449</v>
      </c>
    </row>
    <row r="461" spans="1:16" ht="13.5" thickBot="1" x14ac:dyDescent="0.25">
      <c r="A461" s="17" t="str">
        <f t="shared" si="42"/>
        <v> AOEB 1 </v>
      </c>
      <c r="B461" s="3" t="str">
        <f t="shared" si="43"/>
        <v>I</v>
      </c>
      <c r="C461" s="17">
        <f t="shared" si="44"/>
        <v>46246.65</v>
      </c>
      <c r="D461" s="2" t="str">
        <f t="shared" si="45"/>
        <v>vis</v>
      </c>
      <c r="E461" s="25">
        <f>VLOOKUP(C461,Active!C$21:E$965,3,FALSE)</f>
        <v>3756.0227042927063</v>
      </c>
      <c r="F461" s="3" t="s">
        <v>1422</v>
      </c>
      <c r="G461" s="2" t="str">
        <f t="shared" si="46"/>
        <v>46246.650</v>
      </c>
      <c r="H461" s="17">
        <f t="shared" si="47"/>
        <v>3756</v>
      </c>
      <c r="I461" s="26" t="s">
        <v>450</v>
      </c>
      <c r="J461" s="27" t="s">
        <v>451</v>
      </c>
      <c r="K461" s="26">
        <v>3756</v>
      </c>
      <c r="L461" s="26" t="s">
        <v>2158</v>
      </c>
      <c r="M461" s="27" t="s">
        <v>1594</v>
      </c>
      <c r="N461" s="27"/>
      <c r="O461" s="28" t="s">
        <v>402</v>
      </c>
      <c r="P461" s="28" t="s">
        <v>2451</v>
      </c>
    </row>
    <row r="462" spans="1:16" ht="13.5" thickBot="1" x14ac:dyDescent="0.25">
      <c r="A462" s="17" t="str">
        <f t="shared" si="42"/>
        <v> BBS 77 </v>
      </c>
      <c r="B462" s="3" t="str">
        <f t="shared" si="43"/>
        <v>I</v>
      </c>
      <c r="C462" s="17">
        <f t="shared" si="44"/>
        <v>46249.402999999998</v>
      </c>
      <c r="D462" s="2" t="str">
        <f t="shared" si="45"/>
        <v>vis</v>
      </c>
      <c r="E462" s="25">
        <f>VLOOKUP(C462,Active!C$21:E$965,3,FALSE)</f>
        <v>3761.0202191500057</v>
      </c>
      <c r="F462" s="3" t="s">
        <v>1422</v>
      </c>
      <c r="G462" s="2" t="str">
        <f t="shared" si="46"/>
        <v>46249.403</v>
      </c>
      <c r="H462" s="17">
        <f t="shared" si="47"/>
        <v>3761</v>
      </c>
      <c r="I462" s="26" t="s">
        <v>452</v>
      </c>
      <c r="J462" s="27" t="s">
        <v>453</v>
      </c>
      <c r="K462" s="26">
        <v>3761</v>
      </c>
      <c r="L462" s="26" t="s">
        <v>2134</v>
      </c>
      <c r="M462" s="27" t="s">
        <v>1594</v>
      </c>
      <c r="N462" s="27"/>
      <c r="O462" s="28" t="s">
        <v>2195</v>
      </c>
      <c r="P462" s="28" t="s">
        <v>449</v>
      </c>
    </row>
    <row r="463" spans="1:16" ht="13.5" thickBot="1" x14ac:dyDescent="0.25">
      <c r="A463" s="17" t="str">
        <f t="shared" si="42"/>
        <v> BBS 77 </v>
      </c>
      <c r="B463" s="3" t="str">
        <f t="shared" si="43"/>
        <v>I</v>
      </c>
      <c r="C463" s="17">
        <f t="shared" si="44"/>
        <v>46260.41</v>
      </c>
      <c r="D463" s="2" t="str">
        <f t="shared" si="45"/>
        <v>vis</v>
      </c>
      <c r="E463" s="25">
        <f>VLOOKUP(C463,Active!C$21:E$965,3,FALSE)</f>
        <v>3781.0012020902091</v>
      </c>
      <c r="F463" s="3" t="s">
        <v>1422</v>
      </c>
      <c r="G463" s="2" t="str">
        <f t="shared" si="46"/>
        <v>46260.410</v>
      </c>
      <c r="H463" s="17">
        <f t="shared" si="47"/>
        <v>3781</v>
      </c>
      <c r="I463" s="26" t="s">
        <v>454</v>
      </c>
      <c r="J463" s="27" t="s">
        <v>455</v>
      </c>
      <c r="K463" s="26">
        <v>3781</v>
      </c>
      <c r="L463" s="26" t="s">
        <v>2098</v>
      </c>
      <c r="M463" s="27" t="s">
        <v>1594</v>
      </c>
      <c r="N463" s="27"/>
      <c r="O463" s="28" t="s">
        <v>2195</v>
      </c>
      <c r="P463" s="28" t="s">
        <v>449</v>
      </c>
    </row>
    <row r="464" spans="1:16" ht="13.5" thickBot="1" x14ac:dyDescent="0.25">
      <c r="A464" s="17" t="str">
        <f t="shared" si="42"/>
        <v> BRNO 27 </v>
      </c>
      <c r="B464" s="3" t="str">
        <f t="shared" si="43"/>
        <v>I</v>
      </c>
      <c r="C464" s="17">
        <f t="shared" si="44"/>
        <v>46266.468000000001</v>
      </c>
      <c r="D464" s="2" t="str">
        <f t="shared" si="45"/>
        <v>vis</v>
      </c>
      <c r="E464" s="25">
        <f>VLOOKUP(C464,Active!C$21:E$965,3,FALSE)</f>
        <v>3791.9982761932019</v>
      </c>
      <c r="F464" s="3" t="s">
        <v>1422</v>
      </c>
      <c r="G464" s="2" t="str">
        <f t="shared" si="46"/>
        <v>46266.468</v>
      </c>
      <c r="H464" s="17">
        <f t="shared" si="47"/>
        <v>3792</v>
      </c>
      <c r="I464" s="26" t="s">
        <v>456</v>
      </c>
      <c r="J464" s="27" t="s">
        <v>457</v>
      </c>
      <c r="K464" s="26">
        <v>3792</v>
      </c>
      <c r="L464" s="26" t="s">
        <v>1969</v>
      </c>
      <c r="M464" s="27" t="s">
        <v>1594</v>
      </c>
      <c r="N464" s="27"/>
      <c r="O464" s="28" t="s">
        <v>458</v>
      </c>
      <c r="P464" s="28" t="s">
        <v>386</v>
      </c>
    </row>
    <row r="465" spans="1:16" ht="13.5" thickBot="1" x14ac:dyDescent="0.25">
      <c r="A465" s="17" t="str">
        <f t="shared" si="42"/>
        <v> BRNO 27 </v>
      </c>
      <c r="B465" s="3" t="str">
        <f t="shared" si="43"/>
        <v>I</v>
      </c>
      <c r="C465" s="17">
        <f t="shared" si="44"/>
        <v>46266.472999999998</v>
      </c>
      <c r="D465" s="2" t="str">
        <f t="shared" si="45"/>
        <v>vis</v>
      </c>
      <c r="E465" s="25">
        <f>VLOOKUP(C465,Active!C$21:E$965,3,FALSE)</f>
        <v>3792.0073526822225</v>
      </c>
      <c r="F465" s="3" t="s">
        <v>1422</v>
      </c>
      <c r="G465" s="2" t="str">
        <f t="shared" si="46"/>
        <v>46266.473</v>
      </c>
      <c r="H465" s="17">
        <f t="shared" si="47"/>
        <v>3792</v>
      </c>
      <c r="I465" s="26" t="s">
        <v>459</v>
      </c>
      <c r="J465" s="27" t="s">
        <v>460</v>
      </c>
      <c r="K465" s="26">
        <v>3792</v>
      </c>
      <c r="L465" s="26" t="s">
        <v>2082</v>
      </c>
      <c r="M465" s="27" t="s">
        <v>1594</v>
      </c>
      <c r="N465" s="27"/>
      <c r="O465" s="28" t="s">
        <v>277</v>
      </c>
      <c r="P465" s="28" t="s">
        <v>386</v>
      </c>
    </row>
    <row r="466" spans="1:16" ht="13.5" thickBot="1" x14ac:dyDescent="0.25">
      <c r="A466" s="17" t="str">
        <f t="shared" si="42"/>
        <v> BRNO 27 </v>
      </c>
      <c r="B466" s="3" t="str">
        <f t="shared" si="43"/>
        <v>I</v>
      </c>
      <c r="C466" s="17">
        <f t="shared" si="44"/>
        <v>46266.481</v>
      </c>
      <c r="D466" s="2" t="str">
        <f t="shared" si="45"/>
        <v>vis</v>
      </c>
      <c r="E466" s="25">
        <f>VLOOKUP(C466,Active!C$21:E$965,3,FALSE)</f>
        <v>3792.0218750646659</v>
      </c>
      <c r="F466" s="3" t="s">
        <v>1422</v>
      </c>
      <c r="G466" s="2" t="str">
        <f t="shared" si="46"/>
        <v>46266.481</v>
      </c>
      <c r="H466" s="17">
        <f t="shared" si="47"/>
        <v>3792</v>
      </c>
      <c r="I466" s="26" t="s">
        <v>461</v>
      </c>
      <c r="J466" s="27" t="s">
        <v>462</v>
      </c>
      <c r="K466" s="26">
        <v>3792</v>
      </c>
      <c r="L466" s="26" t="s">
        <v>2078</v>
      </c>
      <c r="M466" s="27" t="s">
        <v>1594</v>
      </c>
      <c r="N466" s="27"/>
      <c r="O466" s="28" t="s">
        <v>463</v>
      </c>
      <c r="P466" s="28" t="s">
        <v>386</v>
      </c>
    </row>
    <row r="467" spans="1:16" ht="13.5" thickBot="1" x14ac:dyDescent="0.25">
      <c r="A467" s="17" t="str">
        <f t="shared" si="42"/>
        <v> BRNO 27 </v>
      </c>
      <c r="B467" s="3" t="str">
        <f t="shared" si="43"/>
        <v>I</v>
      </c>
      <c r="C467" s="17">
        <f t="shared" si="44"/>
        <v>46266.483</v>
      </c>
      <c r="D467" s="2" t="str">
        <f t="shared" si="45"/>
        <v>vis</v>
      </c>
      <c r="E467" s="25">
        <f>VLOOKUP(C467,Active!C$21:E$965,3,FALSE)</f>
        <v>3792.0255056602764</v>
      </c>
      <c r="F467" s="3" t="s">
        <v>1422</v>
      </c>
      <c r="G467" s="2" t="str">
        <f t="shared" si="46"/>
        <v>46266.483</v>
      </c>
      <c r="H467" s="17">
        <f t="shared" si="47"/>
        <v>3792</v>
      </c>
      <c r="I467" s="26" t="s">
        <v>464</v>
      </c>
      <c r="J467" s="27" t="s">
        <v>465</v>
      </c>
      <c r="K467" s="26">
        <v>3792</v>
      </c>
      <c r="L467" s="26" t="s">
        <v>2162</v>
      </c>
      <c r="M467" s="27" t="s">
        <v>1594</v>
      </c>
      <c r="N467" s="27"/>
      <c r="O467" s="28" t="s">
        <v>228</v>
      </c>
      <c r="P467" s="28" t="s">
        <v>386</v>
      </c>
    </row>
    <row r="468" spans="1:16" ht="13.5" thickBot="1" x14ac:dyDescent="0.25">
      <c r="A468" s="17" t="str">
        <f t="shared" si="42"/>
        <v> BBS 78 </v>
      </c>
      <c r="B468" s="3" t="str">
        <f t="shared" si="43"/>
        <v>I</v>
      </c>
      <c r="C468" s="17">
        <f t="shared" si="44"/>
        <v>46271.428999999996</v>
      </c>
      <c r="D468" s="2" t="str">
        <f t="shared" si="45"/>
        <v>vis</v>
      </c>
      <c r="E468" s="25">
        <f>VLOOKUP(C468,Active!C$21:E$965,3,FALSE)</f>
        <v>3801.0039686040514</v>
      </c>
      <c r="F468" s="3" t="s">
        <v>1422</v>
      </c>
      <c r="G468" s="2" t="str">
        <f t="shared" si="46"/>
        <v>46271.429</v>
      </c>
      <c r="H468" s="17">
        <f t="shared" si="47"/>
        <v>3801</v>
      </c>
      <c r="I468" s="26" t="s">
        <v>466</v>
      </c>
      <c r="J468" s="27" t="s">
        <v>467</v>
      </c>
      <c r="K468" s="26">
        <v>3801</v>
      </c>
      <c r="L468" s="26" t="s">
        <v>2047</v>
      </c>
      <c r="M468" s="27" t="s">
        <v>1594</v>
      </c>
      <c r="N468" s="27"/>
      <c r="O468" s="28" t="s">
        <v>1989</v>
      </c>
      <c r="P468" s="28" t="s">
        <v>468</v>
      </c>
    </row>
    <row r="469" spans="1:16" ht="13.5" thickBot="1" x14ac:dyDescent="0.25">
      <c r="A469" s="17" t="str">
        <f t="shared" si="42"/>
        <v> BBS 77 </v>
      </c>
      <c r="B469" s="3" t="str">
        <f t="shared" si="43"/>
        <v>I</v>
      </c>
      <c r="C469" s="17">
        <f t="shared" si="44"/>
        <v>46271.442000000003</v>
      </c>
      <c r="D469" s="2" t="str">
        <f t="shared" si="45"/>
        <v>vis</v>
      </c>
      <c r="E469" s="25">
        <f>VLOOKUP(C469,Active!C$21:E$965,3,FALSE)</f>
        <v>3801.027567475528</v>
      </c>
      <c r="F469" s="3" t="s">
        <v>1422</v>
      </c>
      <c r="G469" s="2" t="str">
        <f t="shared" si="46"/>
        <v>46271.442</v>
      </c>
      <c r="H469" s="17">
        <f t="shared" si="47"/>
        <v>3801</v>
      </c>
      <c r="I469" s="26" t="s">
        <v>469</v>
      </c>
      <c r="J469" s="27" t="s">
        <v>470</v>
      </c>
      <c r="K469" s="26">
        <v>3801</v>
      </c>
      <c r="L469" s="26" t="s">
        <v>2167</v>
      </c>
      <c r="M469" s="27" t="s">
        <v>1594</v>
      </c>
      <c r="N469" s="27"/>
      <c r="O469" s="28" t="s">
        <v>2220</v>
      </c>
      <c r="P469" s="28" t="s">
        <v>449</v>
      </c>
    </row>
    <row r="470" spans="1:16" ht="13.5" thickBot="1" x14ac:dyDescent="0.25">
      <c r="A470" s="17" t="str">
        <f t="shared" si="42"/>
        <v> BBS 77 </v>
      </c>
      <c r="B470" s="3" t="str">
        <f t="shared" si="43"/>
        <v>I</v>
      </c>
      <c r="C470" s="17">
        <f t="shared" si="44"/>
        <v>46271.444000000003</v>
      </c>
      <c r="D470" s="2" t="str">
        <f t="shared" si="45"/>
        <v>vis</v>
      </c>
      <c r="E470" s="25">
        <f>VLOOKUP(C470,Active!C$21:E$965,3,FALSE)</f>
        <v>3801.031198071139</v>
      </c>
      <c r="F470" s="3" t="s">
        <v>1422</v>
      </c>
      <c r="G470" s="2" t="str">
        <f t="shared" si="46"/>
        <v>46271.444</v>
      </c>
      <c r="H470" s="17">
        <f t="shared" si="47"/>
        <v>3801</v>
      </c>
      <c r="I470" s="26" t="s">
        <v>471</v>
      </c>
      <c r="J470" s="27" t="s">
        <v>472</v>
      </c>
      <c r="K470" s="26">
        <v>3801</v>
      </c>
      <c r="L470" s="26" t="s">
        <v>2254</v>
      </c>
      <c r="M470" s="27" t="s">
        <v>1594</v>
      </c>
      <c r="N470" s="27"/>
      <c r="O470" s="28" t="s">
        <v>376</v>
      </c>
      <c r="P470" s="28" t="s">
        <v>449</v>
      </c>
    </row>
    <row r="471" spans="1:16" ht="13.5" thickBot="1" x14ac:dyDescent="0.25">
      <c r="A471" s="17" t="str">
        <f t="shared" si="42"/>
        <v> AOEB 1 </v>
      </c>
      <c r="B471" s="3" t="str">
        <f t="shared" si="43"/>
        <v>I</v>
      </c>
      <c r="C471" s="17">
        <f t="shared" si="44"/>
        <v>46273.642</v>
      </c>
      <c r="D471" s="2" t="str">
        <f t="shared" si="45"/>
        <v>vis</v>
      </c>
      <c r="E471" s="25">
        <f>VLOOKUP(C471,Active!C$21:E$965,3,FALSE)</f>
        <v>3805.0212226466347</v>
      </c>
      <c r="F471" s="3" t="s">
        <v>1422</v>
      </c>
      <c r="G471" s="2" t="str">
        <f t="shared" si="46"/>
        <v>46273.642</v>
      </c>
      <c r="H471" s="17">
        <f t="shared" si="47"/>
        <v>3805</v>
      </c>
      <c r="I471" s="26" t="s">
        <v>473</v>
      </c>
      <c r="J471" s="27" t="s">
        <v>474</v>
      </c>
      <c r="K471" s="26">
        <v>3805</v>
      </c>
      <c r="L471" s="26" t="s">
        <v>2078</v>
      </c>
      <c r="M471" s="27" t="s">
        <v>1594</v>
      </c>
      <c r="N471" s="27"/>
      <c r="O471" s="28" t="s">
        <v>402</v>
      </c>
      <c r="P471" s="28" t="s">
        <v>2451</v>
      </c>
    </row>
    <row r="472" spans="1:16" ht="13.5" thickBot="1" x14ac:dyDescent="0.25">
      <c r="A472" s="17" t="str">
        <f t="shared" si="42"/>
        <v> BBS 78 </v>
      </c>
      <c r="B472" s="3" t="str">
        <f t="shared" si="43"/>
        <v>I</v>
      </c>
      <c r="C472" s="17">
        <f t="shared" si="44"/>
        <v>46298.432999999997</v>
      </c>
      <c r="D472" s="2" t="str">
        <f t="shared" si="45"/>
        <v>vis</v>
      </c>
      <c r="E472" s="25">
        <f>VLOOKUP(C472,Active!C$21:E$965,3,FALSE)</f>
        <v>3850.0242705316446</v>
      </c>
      <c r="F472" s="3" t="s">
        <v>1422</v>
      </c>
      <c r="G472" s="2" t="str">
        <f t="shared" si="46"/>
        <v>46298.433</v>
      </c>
      <c r="H472" s="17">
        <f t="shared" si="47"/>
        <v>3850</v>
      </c>
      <c r="I472" s="26" t="s">
        <v>475</v>
      </c>
      <c r="J472" s="27" t="s">
        <v>476</v>
      </c>
      <c r="K472" s="26">
        <v>3850</v>
      </c>
      <c r="L472" s="26" t="s">
        <v>2158</v>
      </c>
      <c r="M472" s="27" t="s">
        <v>1594</v>
      </c>
      <c r="N472" s="27"/>
      <c r="O472" s="28" t="s">
        <v>2220</v>
      </c>
      <c r="P472" s="28" t="s">
        <v>468</v>
      </c>
    </row>
    <row r="473" spans="1:16" ht="13.5" thickBot="1" x14ac:dyDescent="0.25">
      <c r="A473" s="17" t="str">
        <f t="shared" si="42"/>
        <v> BBS 78 </v>
      </c>
      <c r="B473" s="3" t="str">
        <f t="shared" si="43"/>
        <v>I</v>
      </c>
      <c r="C473" s="17">
        <f t="shared" si="44"/>
        <v>46308.347999999998</v>
      </c>
      <c r="D473" s="2" t="str">
        <f t="shared" si="45"/>
        <v>vis</v>
      </c>
      <c r="E473" s="25">
        <f>VLOOKUP(C473,Active!C$21:E$965,3,FALSE)</f>
        <v>3868.022948268725</v>
      </c>
      <c r="F473" s="3" t="s">
        <v>1422</v>
      </c>
      <c r="G473" s="2" t="str">
        <f t="shared" si="46"/>
        <v>46308.348</v>
      </c>
      <c r="H473" s="17">
        <f t="shared" si="47"/>
        <v>3868</v>
      </c>
      <c r="I473" s="26" t="s">
        <v>477</v>
      </c>
      <c r="J473" s="27" t="s">
        <v>478</v>
      </c>
      <c r="K473" s="26">
        <v>3868</v>
      </c>
      <c r="L473" s="26" t="s">
        <v>2158</v>
      </c>
      <c r="M473" s="27" t="s">
        <v>1594</v>
      </c>
      <c r="N473" s="27"/>
      <c r="O473" s="28" t="s">
        <v>2195</v>
      </c>
      <c r="P473" s="28" t="s">
        <v>468</v>
      </c>
    </row>
    <row r="474" spans="1:16" ht="13.5" thickBot="1" x14ac:dyDescent="0.25">
      <c r="A474" s="17" t="str">
        <f t="shared" si="42"/>
        <v> BBS 78 </v>
      </c>
      <c r="B474" s="3" t="str">
        <f t="shared" si="43"/>
        <v>I</v>
      </c>
      <c r="C474" s="17">
        <f t="shared" si="44"/>
        <v>46319.353999999999</v>
      </c>
      <c r="D474" s="2" t="str">
        <f t="shared" si="45"/>
        <v>vis</v>
      </c>
      <c r="E474" s="25">
        <f>VLOOKUP(C474,Active!C$21:E$965,3,FALSE)</f>
        <v>3888.0021159111166</v>
      </c>
      <c r="F474" s="3" t="s">
        <v>1422</v>
      </c>
      <c r="G474" s="2" t="str">
        <f t="shared" si="46"/>
        <v>46319.354</v>
      </c>
      <c r="H474" s="17">
        <f t="shared" si="47"/>
        <v>3888</v>
      </c>
      <c r="I474" s="26" t="s">
        <v>479</v>
      </c>
      <c r="J474" s="27" t="s">
        <v>480</v>
      </c>
      <c r="K474" s="26">
        <v>3888</v>
      </c>
      <c r="L474" s="26" t="s">
        <v>2098</v>
      </c>
      <c r="M474" s="27" t="s">
        <v>1594</v>
      </c>
      <c r="N474" s="27"/>
      <c r="O474" s="28" t="s">
        <v>1989</v>
      </c>
      <c r="P474" s="28" t="s">
        <v>468</v>
      </c>
    </row>
    <row r="475" spans="1:16" ht="13.5" thickBot="1" x14ac:dyDescent="0.25">
      <c r="A475" s="17" t="str">
        <f t="shared" si="42"/>
        <v> BBS 78 </v>
      </c>
      <c r="B475" s="3" t="str">
        <f t="shared" si="43"/>
        <v>I</v>
      </c>
      <c r="C475" s="17">
        <f t="shared" si="44"/>
        <v>46325.419000000002</v>
      </c>
      <c r="D475" s="2" t="str">
        <f t="shared" si="45"/>
        <v>vis</v>
      </c>
      <c r="E475" s="25">
        <f>VLOOKUP(C475,Active!C$21:E$965,3,FALSE)</f>
        <v>3899.0118970987542</v>
      </c>
      <c r="F475" s="3" t="s">
        <v>1422</v>
      </c>
      <c r="G475" s="2" t="str">
        <f t="shared" si="46"/>
        <v>46325.419</v>
      </c>
      <c r="H475" s="17">
        <f t="shared" si="47"/>
        <v>3899</v>
      </c>
      <c r="I475" s="26" t="s">
        <v>481</v>
      </c>
      <c r="J475" s="27" t="s">
        <v>482</v>
      </c>
      <c r="K475" s="26">
        <v>3899</v>
      </c>
      <c r="L475" s="26" t="s">
        <v>2278</v>
      </c>
      <c r="M475" s="27" t="s">
        <v>1594</v>
      </c>
      <c r="N475" s="27"/>
      <c r="O475" s="28" t="s">
        <v>2220</v>
      </c>
      <c r="P475" s="28" t="s">
        <v>468</v>
      </c>
    </row>
    <row r="476" spans="1:16" ht="13.5" thickBot="1" x14ac:dyDescent="0.25">
      <c r="A476" s="17" t="str">
        <f t="shared" si="42"/>
        <v> BBS 78 </v>
      </c>
      <c r="B476" s="3" t="str">
        <f t="shared" si="43"/>
        <v>I</v>
      </c>
      <c r="C476" s="17">
        <f t="shared" si="44"/>
        <v>46325.425999999999</v>
      </c>
      <c r="D476" s="2" t="str">
        <f t="shared" si="45"/>
        <v>vis</v>
      </c>
      <c r="E476" s="25">
        <f>VLOOKUP(C476,Active!C$21:E$965,3,FALSE)</f>
        <v>3899.0246041833852</v>
      </c>
      <c r="F476" s="3" t="s">
        <v>1422</v>
      </c>
      <c r="G476" s="2" t="str">
        <f t="shared" si="46"/>
        <v>46325.426</v>
      </c>
      <c r="H476" s="17">
        <f t="shared" si="47"/>
        <v>3899</v>
      </c>
      <c r="I476" s="26" t="s">
        <v>483</v>
      </c>
      <c r="J476" s="27" t="s">
        <v>484</v>
      </c>
      <c r="K476" s="26">
        <v>3899</v>
      </c>
      <c r="L476" s="26" t="s">
        <v>2162</v>
      </c>
      <c r="M476" s="27" t="s">
        <v>1594</v>
      </c>
      <c r="N476" s="27"/>
      <c r="O476" s="28" t="s">
        <v>1989</v>
      </c>
      <c r="P476" s="28" t="s">
        <v>468</v>
      </c>
    </row>
    <row r="477" spans="1:16" ht="13.5" thickBot="1" x14ac:dyDescent="0.25">
      <c r="A477" s="17" t="str">
        <f t="shared" si="42"/>
        <v> BBS 78 </v>
      </c>
      <c r="B477" s="3" t="str">
        <f t="shared" si="43"/>
        <v>I</v>
      </c>
      <c r="C477" s="17">
        <f t="shared" si="44"/>
        <v>46335.330999999998</v>
      </c>
      <c r="D477" s="2" t="str">
        <f t="shared" si="45"/>
        <v>vis</v>
      </c>
      <c r="E477" s="25">
        <f>VLOOKUP(C477,Active!C$21:E$965,3,FALSE)</f>
        <v>3917.0051289424114</v>
      </c>
      <c r="F477" s="3" t="s">
        <v>1422</v>
      </c>
      <c r="G477" s="2" t="str">
        <f t="shared" si="46"/>
        <v>46335.331</v>
      </c>
      <c r="H477" s="17">
        <f t="shared" si="47"/>
        <v>3917</v>
      </c>
      <c r="I477" s="26" t="s">
        <v>485</v>
      </c>
      <c r="J477" s="27" t="s">
        <v>486</v>
      </c>
      <c r="K477" s="26">
        <v>3917</v>
      </c>
      <c r="L477" s="26" t="s">
        <v>2057</v>
      </c>
      <c r="M477" s="27" t="s">
        <v>1594</v>
      </c>
      <c r="N477" s="27"/>
      <c r="O477" s="28" t="s">
        <v>2195</v>
      </c>
      <c r="P477" s="28" t="s">
        <v>468</v>
      </c>
    </row>
    <row r="478" spans="1:16" ht="13.5" thickBot="1" x14ac:dyDescent="0.25">
      <c r="A478" s="17" t="str">
        <f t="shared" si="42"/>
        <v> BRNO 27 </v>
      </c>
      <c r="B478" s="3" t="str">
        <f t="shared" si="43"/>
        <v>I</v>
      </c>
      <c r="C478" s="17">
        <f t="shared" si="44"/>
        <v>46341.396999999997</v>
      </c>
      <c r="D478" s="2" t="str">
        <f t="shared" si="45"/>
        <v>vis</v>
      </c>
      <c r="E478" s="25">
        <f>VLOOKUP(C478,Active!C$21:E$965,3,FALSE)</f>
        <v>3928.0167254278476</v>
      </c>
      <c r="F478" s="3" t="s">
        <v>1422</v>
      </c>
      <c r="G478" s="2" t="str">
        <f t="shared" si="46"/>
        <v>46341.397</v>
      </c>
      <c r="H478" s="17">
        <f t="shared" si="47"/>
        <v>3928</v>
      </c>
      <c r="I478" s="26" t="s">
        <v>487</v>
      </c>
      <c r="J478" s="27" t="s">
        <v>488</v>
      </c>
      <c r="K478" s="26">
        <v>3928</v>
      </c>
      <c r="L478" s="26" t="s">
        <v>2022</v>
      </c>
      <c r="M478" s="27" t="s">
        <v>1594</v>
      </c>
      <c r="N478" s="27"/>
      <c r="O478" s="28" t="s">
        <v>1989</v>
      </c>
      <c r="P478" s="28" t="s">
        <v>386</v>
      </c>
    </row>
    <row r="479" spans="1:16" ht="13.5" thickBot="1" x14ac:dyDescent="0.25">
      <c r="A479" s="17" t="str">
        <f t="shared" si="42"/>
        <v> BBS 79 </v>
      </c>
      <c r="B479" s="3" t="str">
        <f t="shared" si="43"/>
        <v>I</v>
      </c>
      <c r="C479" s="17">
        <f t="shared" si="44"/>
        <v>46372.25</v>
      </c>
      <c r="D479" s="2" t="str">
        <f t="shared" si="45"/>
        <v>vis</v>
      </c>
      <c r="E479" s="25">
        <f>VLOOKUP(C479,Active!C$21:E$965,3,FALSE)</f>
        <v>3984.0241086070855</v>
      </c>
      <c r="F479" s="3" t="s">
        <v>1422</v>
      </c>
      <c r="G479" s="2" t="str">
        <f t="shared" si="46"/>
        <v>46372.250</v>
      </c>
      <c r="H479" s="17">
        <f t="shared" si="47"/>
        <v>3984</v>
      </c>
      <c r="I479" s="26" t="s">
        <v>489</v>
      </c>
      <c r="J479" s="27" t="s">
        <v>490</v>
      </c>
      <c r="K479" s="26">
        <v>3984</v>
      </c>
      <c r="L479" s="26" t="s">
        <v>2158</v>
      </c>
      <c r="M479" s="27" t="s">
        <v>1594</v>
      </c>
      <c r="N479" s="27"/>
      <c r="O479" s="28" t="s">
        <v>2220</v>
      </c>
      <c r="P479" s="28" t="s">
        <v>491</v>
      </c>
    </row>
    <row r="480" spans="1:16" ht="13.5" thickBot="1" x14ac:dyDescent="0.25">
      <c r="A480" s="17" t="str">
        <f t="shared" si="42"/>
        <v> BBS 80 </v>
      </c>
      <c r="B480" s="3" t="str">
        <f t="shared" si="43"/>
        <v>I</v>
      </c>
      <c r="C480" s="17">
        <f t="shared" si="44"/>
        <v>46547.42</v>
      </c>
      <c r="D480" s="2" t="str">
        <f t="shared" si="45"/>
        <v>vis</v>
      </c>
      <c r="E480" s="25">
        <f>VLOOKUP(C480,Active!C$21:E$965,3,FALSE)</f>
        <v>4302.0098251178333</v>
      </c>
      <c r="F480" s="3" t="s">
        <v>1422</v>
      </c>
      <c r="G480" s="2" t="str">
        <f t="shared" si="46"/>
        <v>46547.420</v>
      </c>
      <c r="H480" s="17">
        <f t="shared" si="47"/>
        <v>4302</v>
      </c>
      <c r="I480" s="26" t="s">
        <v>492</v>
      </c>
      <c r="J480" s="27" t="s">
        <v>493</v>
      </c>
      <c r="K480" s="26">
        <v>4302</v>
      </c>
      <c r="L480" s="26" t="s">
        <v>2007</v>
      </c>
      <c r="M480" s="27" t="s">
        <v>1594</v>
      </c>
      <c r="N480" s="27"/>
      <c r="O480" s="28" t="s">
        <v>1989</v>
      </c>
      <c r="P480" s="28" t="s">
        <v>494</v>
      </c>
    </row>
    <row r="481" spans="1:16" ht="13.5" thickBot="1" x14ac:dyDescent="0.25">
      <c r="A481" s="17" t="str">
        <f t="shared" si="42"/>
        <v> BBS 80 </v>
      </c>
      <c r="B481" s="3" t="str">
        <f t="shared" si="43"/>
        <v>I</v>
      </c>
      <c r="C481" s="17">
        <f t="shared" si="44"/>
        <v>46552.374000000003</v>
      </c>
      <c r="D481" s="2" t="str">
        <f t="shared" si="45"/>
        <v>vis</v>
      </c>
      <c r="E481" s="25">
        <f>VLOOKUP(C481,Active!C$21:E$965,3,FALSE)</f>
        <v>4311.0028104440644</v>
      </c>
      <c r="F481" s="3" t="s">
        <v>1422</v>
      </c>
      <c r="G481" s="2" t="str">
        <f t="shared" si="46"/>
        <v>46552.374</v>
      </c>
      <c r="H481" s="17">
        <f t="shared" si="47"/>
        <v>4311</v>
      </c>
      <c r="I481" s="26" t="s">
        <v>495</v>
      </c>
      <c r="J481" s="27" t="s">
        <v>496</v>
      </c>
      <c r="K481" s="26">
        <v>4311</v>
      </c>
      <c r="L481" s="26" t="s">
        <v>2047</v>
      </c>
      <c r="M481" s="27" t="s">
        <v>1594</v>
      </c>
      <c r="N481" s="27"/>
      <c r="O481" s="28" t="s">
        <v>2195</v>
      </c>
      <c r="P481" s="28" t="s">
        <v>494</v>
      </c>
    </row>
    <row r="482" spans="1:16" ht="13.5" thickBot="1" x14ac:dyDescent="0.25">
      <c r="A482" s="17" t="str">
        <f t="shared" si="42"/>
        <v> BRNO 28 </v>
      </c>
      <c r="B482" s="3" t="str">
        <f t="shared" si="43"/>
        <v>I</v>
      </c>
      <c r="C482" s="17">
        <f t="shared" si="44"/>
        <v>46553.482000000004</v>
      </c>
      <c r="D482" s="2" t="str">
        <f t="shared" si="45"/>
        <v>vis</v>
      </c>
      <c r="E482" s="25">
        <f>VLOOKUP(C482,Active!C$21:E$965,3,FALSE)</f>
        <v>4313.0141604120608</v>
      </c>
      <c r="F482" s="3" t="s">
        <v>1422</v>
      </c>
      <c r="G482" s="2" t="str">
        <f t="shared" si="46"/>
        <v>46553.482</v>
      </c>
      <c r="H482" s="17">
        <f t="shared" si="47"/>
        <v>4313</v>
      </c>
      <c r="I482" s="26" t="s">
        <v>497</v>
      </c>
      <c r="J482" s="27" t="s">
        <v>498</v>
      </c>
      <c r="K482" s="26">
        <v>4313</v>
      </c>
      <c r="L482" s="26" t="s">
        <v>2194</v>
      </c>
      <c r="M482" s="27" t="s">
        <v>1594</v>
      </c>
      <c r="N482" s="27"/>
      <c r="O482" s="28" t="s">
        <v>1989</v>
      </c>
      <c r="P482" s="28" t="s">
        <v>499</v>
      </c>
    </row>
    <row r="483" spans="1:16" ht="13.5" thickBot="1" x14ac:dyDescent="0.25">
      <c r="A483" s="17" t="str">
        <f t="shared" si="42"/>
        <v> AOEB 1 </v>
      </c>
      <c r="B483" s="3" t="str">
        <f t="shared" si="43"/>
        <v>I</v>
      </c>
      <c r="C483" s="17">
        <f t="shared" si="44"/>
        <v>46560.642</v>
      </c>
      <c r="D483" s="2" t="str">
        <f t="shared" si="45"/>
        <v>vis</v>
      </c>
      <c r="E483" s="25">
        <f>VLOOKUP(C483,Active!C$21:E$965,3,FALSE)</f>
        <v>4326.0116926962182</v>
      </c>
      <c r="F483" s="3" t="s">
        <v>1422</v>
      </c>
      <c r="G483" s="2" t="str">
        <f t="shared" si="46"/>
        <v>46560.642</v>
      </c>
      <c r="H483" s="17">
        <f t="shared" si="47"/>
        <v>4326</v>
      </c>
      <c r="I483" s="26" t="s">
        <v>500</v>
      </c>
      <c r="J483" s="27" t="s">
        <v>501</v>
      </c>
      <c r="K483" s="26">
        <v>4326</v>
      </c>
      <c r="L483" s="26" t="s">
        <v>2299</v>
      </c>
      <c r="M483" s="27" t="s">
        <v>1594</v>
      </c>
      <c r="N483" s="27"/>
      <c r="O483" s="28" t="s">
        <v>2392</v>
      </c>
      <c r="P483" s="28" t="s">
        <v>2451</v>
      </c>
    </row>
    <row r="484" spans="1:16" ht="13.5" thickBot="1" x14ac:dyDescent="0.25">
      <c r="A484" s="17" t="str">
        <f t="shared" si="42"/>
        <v> BBS 80 </v>
      </c>
      <c r="B484" s="3" t="str">
        <f t="shared" si="43"/>
        <v>I</v>
      </c>
      <c r="C484" s="17">
        <f t="shared" si="44"/>
        <v>46563.402000000002</v>
      </c>
      <c r="D484" s="2" t="str">
        <f t="shared" si="45"/>
        <v>vis</v>
      </c>
      <c r="E484" s="25">
        <f>VLOOKUP(C484,Active!C$21:E$965,3,FALSE)</f>
        <v>4331.0219146381614</v>
      </c>
      <c r="F484" s="3" t="s">
        <v>1422</v>
      </c>
      <c r="G484" s="2" t="str">
        <f t="shared" si="46"/>
        <v>46563.402</v>
      </c>
      <c r="H484" s="17">
        <f t="shared" si="47"/>
        <v>4331</v>
      </c>
      <c r="I484" s="26" t="s">
        <v>502</v>
      </c>
      <c r="J484" s="27" t="s">
        <v>503</v>
      </c>
      <c r="K484" s="26">
        <v>4331</v>
      </c>
      <c r="L484" s="26" t="s">
        <v>2078</v>
      </c>
      <c r="M484" s="27" t="s">
        <v>1594</v>
      </c>
      <c r="N484" s="27"/>
      <c r="O484" s="28" t="s">
        <v>1989</v>
      </c>
      <c r="P484" s="28" t="s">
        <v>494</v>
      </c>
    </row>
    <row r="485" spans="1:16" ht="13.5" thickBot="1" x14ac:dyDescent="0.25">
      <c r="A485" s="17" t="str">
        <f t="shared" si="42"/>
        <v> AOEB 1 </v>
      </c>
      <c r="B485" s="3" t="str">
        <f t="shared" si="43"/>
        <v>I</v>
      </c>
      <c r="C485" s="17">
        <f t="shared" si="44"/>
        <v>46568.906999999999</v>
      </c>
      <c r="D485" s="2" t="str">
        <f t="shared" si="45"/>
        <v>vis</v>
      </c>
      <c r="E485" s="25">
        <f>VLOOKUP(C485,Active!C$21:E$965,3,FALSE)</f>
        <v>4341.015129054962</v>
      </c>
      <c r="F485" s="3" t="s">
        <v>1422</v>
      </c>
      <c r="G485" s="2" t="str">
        <f t="shared" si="46"/>
        <v>46568.907</v>
      </c>
      <c r="H485" s="17">
        <f t="shared" si="47"/>
        <v>4341</v>
      </c>
      <c r="I485" s="26" t="s">
        <v>504</v>
      </c>
      <c r="J485" s="27" t="s">
        <v>505</v>
      </c>
      <c r="K485" s="26">
        <v>4341</v>
      </c>
      <c r="L485" s="26" t="s">
        <v>2194</v>
      </c>
      <c r="M485" s="27" t="s">
        <v>1594</v>
      </c>
      <c r="N485" s="27"/>
      <c r="O485" s="28" t="s">
        <v>506</v>
      </c>
      <c r="P485" s="28" t="s">
        <v>2451</v>
      </c>
    </row>
    <row r="486" spans="1:16" ht="13.5" thickBot="1" x14ac:dyDescent="0.25">
      <c r="A486" s="17" t="str">
        <f t="shared" si="42"/>
        <v> BBS 80 </v>
      </c>
      <c r="B486" s="3" t="str">
        <f t="shared" si="43"/>
        <v>I</v>
      </c>
      <c r="C486" s="17">
        <f t="shared" si="44"/>
        <v>46606.368000000002</v>
      </c>
      <c r="D486" s="2" t="str">
        <f t="shared" si="45"/>
        <v>vis</v>
      </c>
      <c r="E486" s="25">
        <f>VLOOKUP(C486,Active!C$21:E$965,3,FALSE)</f>
        <v>4409.0180001299759</v>
      </c>
      <c r="F486" s="3" t="s">
        <v>1422</v>
      </c>
      <c r="G486" s="2" t="str">
        <f t="shared" si="46"/>
        <v>46606.368</v>
      </c>
      <c r="H486" s="17">
        <f t="shared" si="47"/>
        <v>4409</v>
      </c>
      <c r="I486" s="26" t="s">
        <v>507</v>
      </c>
      <c r="J486" s="27" t="s">
        <v>508</v>
      </c>
      <c r="K486" s="26">
        <v>4409</v>
      </c>
      <c r="L486" s="26" t="s">
        <v>2150</v>
      </c>
      <c r="M486" s="27" t="s">
        <v>1594</v>
      </c>
      <c r="N486" s="27"/>
      <c r="O486" s="28" t="s">
        <v>2195</v>
      </c>
      <c r="P486" s="28" t="s">
        <v>494</v>
      </c>
    </row>
    <row r="487" spans="1:16" ht="13.5" thickBot="1" x14ac:dyDescent="0.25">
      <c r="A487" s="17" t="str">
        <f t="shared" si="42"/>
        <v> AOEB 1 </v>
      </c>
      <c r="B487" s="3" t="str">
        <f t="shared" si="43"/>
        <v>I</v>
      </c>
      <c r="C487" s="17">
        <f t="shared" si="44"/>
        <v>46701.675000000003</v>
      </c>
      <c r="D487" s="2" t="str">
        <f t="shared" si="45"/>
        <v>vis</v>
      </c>
      <c r="E487" s="25">
        <f>VLOOKUP(C487,Active!C$21:E$965,3,FALSE)</f>
        <v>4582.0285880359543</v>
      </c>
      <c r="F487" s="3" t="s">
        <v>1422</v>
      </c>
      <c r="G487" s="2" t="str">
        <f t="shared" si="46"/>
        <v>46701.675</v>
      </c>
      <c r="H487" s="17">
        <f t="shared" si="47"/>
        <v>4582</v>
      </c>
      <c r="I487" s="26" t="s">
        <v>509</v>
      </c>
      <c r="J487" s="27" t="s">
        <v>510</v>
      </c>
      <c r="K487" s="26">
        <v>4582</v>
      </c>
      <c r="L487" s="26" t="s">
        <v>84</v>
      </c>
      <c r="M487" s="27" t="s">
        <v>1594</v>
      </c>
      <c r="N487" s="27"/>
      <c r="O487" s="28" t="s">
        <v>2454</v>
      </c>
      <c r="P487" s="28" t="s">
        <v>2451</v>
      </c>
    </row>
    <row r="488" spans="1:16" ht="13.5" thickBot="1" x14ac:dyDescent="0.25">
      <c r="A488" s="17" t="str">
        <f t="shared" si="42"/>
        <v> BBS 81 </v>
      </c>
      <c r="B488" s="3" t="str">
        <f t="shared" si="43"/>
        <v>I</v>
      </c>
      <c r="C488" s="17">
        <f t="shared" si="44"/>
        <v>46703.311000000002</v>
      </c>
      <c r="D488" s="2" t="str">
        <f t="shared" si="45"/>
        <v>vis</v>
      </c>
      <c r="E488" s="25">
        <f>VLOOKUP(C488,Active!C$21:E$965,3,FALSE)</f>
        <v>4584.9984152450152</v>
      </c>
      <c r="F488" s="3" t="s">
        <v>1422</v>
      </c>
      <c r="G488" s="2" t="str">
        <f t="shared" si="46"/>
        <v>46703.311</v>
      </c>
      <c r="H488" s="17">
        <f t="shared" si="47"/>
        <v>4585</v>
      </c>
      <c r="I488" s="26" t="s">
        <v>511</v>
      </c>
      <c r="J488" s="27" t="s">
        <v>512</v>
      </c>
      <c r="K488" s="26">
        <v>4585</v>
      </c>
      <c r="L488" s="26" t="s">
        <v>1969</v>
      </c>
      <c r="M488" s="27" t="s">
        <v>1594</v>
      </c>
      <c r="N488" s="27"/>
      <c r="O488" s="28" t="s">
        <v>2195</v>
      </c>
      <c r="P488" s="28" t="s">
        <v>513</v>
      </c>
    </row>
    <row r="489" spans="1:16" ht="13.5" thickBot="1" x14ac:dyDescent="0.25">
      <c r="A489" s="17" t="str">
        <f t="shared" si="42"/>
        <v> BBS 81 </v>
      </c>
      <c r="B489" s="3" t="str">
        <f t="shared" si="43"/>
        <v>I</v>
      </c>
      <c r="C489" s="17">
        <f t="shared" si="44"/>
        <v>46708.281999999999</v>
      </c>
      <c r="D489" s="2" t="str">
        <f t="shared" si="45"/>
        <v>vis</v>
      </c>
      <c r="E489" s="25">
        <f>VLOOKUP(C489,Active!C$21:E$965,3,FALSE)</f>
        <v>4594.0222606339184</v>
      </c>
      <c r="F489" s="3" t="s">
        <v>1422</v>
      </c>
      <c r="G489" s="2" t="str">
        <f t="shared" si="46"/>
        <v>46708.282</v>
      </c>
      <c r="H489" s="17">
        <f t="shared" si="47"/>
        <v>4594</v>
      </c>
      <c r="I489" s="26" t="s">
        <v>514</v>
      </c>
      <c r="J489" s="27" t="s">
        <v>515</v>
      </c>
      <c r="K489" s="26">
        <v>4594</v>
      </c>
      <c r="L489" s="26" t="s">
        <v>2078</v>
      </c>
      <c r="M489" s="27" t="s">
        <v>1594</v>
      </c>
      <c r="N489" s="27"/>
      <c r="O489" s="28" t="s">
        <v>2195</v>
      </c>
      <c r="P489" s="28" t="s">
        <v>513</v>
      </c>
    </row>
    <row r="490" spans="1:16" ht="13.5" thickBot="1" x14ac:dyDescent="0.25">
      <c r="A490" s="17" t="str">
        <f t="shared" si="42"/>
        <v> BBS 82 </v>
      </c>
      <c r="B490" s="3" t="str">
        <f t="shared" si="43"/>
        <v>I</v>
      </c>
      <c r="C490" s="17">
        <f t="shared" si="44"/>
        <v>46708.285000000003</v>
      </c>
      <c r="D490" s="2" t="str">
        <f t="shared" si="45"/>
        <v>vis</v>
      </c>
      <c r="E490" s="25">
        <f>VLOOKUP(C490,Active!C$21:E$965,3,FALSE)</f>
        <v>4594.0277065273413</v>
      </c>
      <c r="F490" s="3" t="s">
        <v>1422</v>
      </c>
      <c r="G490" s="2" t="str">
        <f t="shared" si="46"/>
        <v>46708.285</v>
      </c>
      <c r="H490" s="17">
        <f t="shared" si="47"/>
        <v>4594</v>
      </c>
      <c r="I490" s="26" t="s">
        <v>516</v>
      </c>
      <c r="J490" s="27" t="s">
        <v>517</v>
      </c>
      <c r="K490" s="26">
        <v>4594</v>
      </c>
      <c r="L490" s="26" t="s">
        <v>2167</v>
      </c>
      <c r="M490" s="27" t="s">
        <v>1594</v>
      </c>
      <c r="N490" s="27"/>
      <c r="O490" s="28" t="s">
        <v>1989</v>
      </c>
      <c r="P490" s="28" t="s">
        <v>518</v>
      </c>
    </row>
    <row r="491" spans="1:16" ht="13.5" thickBot="1" x14ac:dyDescent="0.25">
      <c r="A491" s="17" t="str">
        <f t="shared" si="42"/>
        <v> BBS 81 </v>
      </c>
      <c r="B491" s="3" t="str">
        <f t="shared" si="43"/>
        <v>I</v>
      </c>
      <c r="C491" s="17">
        <f t="shared" si="44"/>
        <v>46714.332000000002</v>
      </c>
      <c r="D491" s="2" t="str">
        <f t="shared" si="45"/>
        <v>vis</v>
      </c>
      <c r="E491" s="25">
        <f>VLOOKUP(C491,Active!C$21:E$965,3,FALSE)</f>
        <v>4605.0048123544811</v>
      </c>
      <c r="F491" s="3" t="s">
        <v>1422</v>
      </c>
      <c r="G491" s="2" t="str">
        <f t="shared" si="46"/>
        <v>46714.332</v>
      </c>
      <c r="H491" s="17">
        <f t="shared" si="47"/>
        <v>4605</v>
      </c>
      <c r="I491" s="26" t="s">
        <v>519</v>
      </c>
      <c r="J491" s="27" t="s">
        <v>520</v>
      </c>
      <c r="K491" s="26">
        <v>4605</v>
      </c>
      <c r="L491" s="26" t="s">
        <v>2057</v>
      </c>
      <c r="M491" s="27" t="s">
        <v>1594</v>
      </c>
      <c r="N491" s="27"/>
      <c r="O491" s="28" t="s">
        <v>2195</v>
      </c>
      <c r="P491" s="28" t="s">
        <v>513</v>
      </c>
    </row>
    <row r="492" spans="1:16" ht="13.5" thickBot="1" x14ac:dyDescent="0.25">
      <c r="A492" s="17" t="str">
        <f t="shared" si="42"/>
        <v> AOEB 1 </v>
      </c>
      <c r="B492" s="3" t="str">
        <f t="shared" si="43"/>
        <v>I</v>
      </c>
      <c r="C492" s="17">
        <f t="shared" si="44"/>
        <v>46722.601999999999</v>
      </c>
      <c r="D492" s="2" t="str">
        <f t="shared" si="45"/>
        <v>vis</v>
      </c>
      <c r="E492" s="25">
        <f>VLOOKUP(C492,Active!C$21:E$965,3,FALSE)</f>
        <v>4620.017325202246</v>
      </c>
      <c r="F492" s="3" t="s">
        <v>1422</v>
      </c>
      <c r="G492" s="2" t="str">
        <f t="shared" si="46"/>
        <v>46722.602</v>
      </c>
      <c r="H492" s="17">
        <f t="shared" si="47"/>
        <v>4620</v>
      </c>
      <c r="I492" s="26" t="s">
        <v>521</v>
      </c>
      <c r="J492" s="27" t="s">
        <v>522</v>
      </c>
      <c r="K492" s="26">
        <v>4620</v>
      </c>
      <c r="L492" s="26" t="s">
        <v>2150</v>
      </c>
      <c r="M492" s="27" t="s">
        <v>1594</v>
      </c>
      <c r="N492" s="27"/>
      <c r="O492" s="28" t="s">
        <v>2392</v>
      </c>
      <c r="P492" s="28" t="s">
        <v>2451</v>
      </c>
    </row>
    <row r="493" spans="1:16" ht="13.5" thickBot="1" x14ac:dyDescent="0.25">
      <c r="A493" s="17" t="str">
        <f t="shared" si="42"/>
        <v> AOEB 1 </v>
      </c>
      <c r="B493" s="3" t="str">
        <f t="shared" si="43"/>
        <v>I</v>
      </c>
      <c r="C493" s="17">
        <f t="shared" si="44"/>
        <v>46744.639000000003</v>
      </c>
      <c r="D493" s="2" t="str">
        <f t="shared" si="45"/>
        <v>vis</v>
      </c>
      <c r="E493" s="25">
        <f>VLOOKUP(C493,Active!C$21:E$965,3,FALSE)</f>
        <v>4660.0210429321578</v>
      </c>
      <c r="F493" s="3" t="s">
        <v>1422</v>
      </c>
      <c r="G493" s="2" t="str">
        <f t="shared" si="46"/>
        <v>46744.639</v>
      </c>
      <c r="H493" s="17">
        <f t="shared" si="47"/>
        <v>4660</v>
      </c>
      <c r="I493" s="26" t="s">
        <v>523</v>
      </c>
      <c r="J493" s="27" t="s">
        <v>524</v>
      </c>
      <c r="K493" s="26">
        <v>4660</v>
      </c>
      <c r="L493" s="26" t="s">
        <v>2078</v>
      </c>
      <c r="M493" s="27" t="s">
        <v>1594</v>
      </c>
      <c r="N493" s="27"/>
      <c r="O493" s="28" t="s">
        <v>2392</v>
      </c>
      <c r="P493" s="28" t="s">
        <v>2451</v>
      </c>
    </row>
    <row r="494" spans="1:16" ht="13.5" thickBot="1" x14ac:dyDescent="0.25">
      <c r="A494" s="17" t="str">
        <f t="shared" si="42"/>
        <v> BBS 84 </v>
      </c>
      <c r="B494" s="3" t="str">
        <f t="shared" si="43"/>
        <v>I</v>
      </c>
      <c r="C494" s="17">
        <f t="shared" si="44"/>
        <v>46909.347999999998</v>
      </c>
      <c r="D494" s="2" t="str">
        <f t="shared" si="45"/>
        <v>vis</v>
      </c>
      <c r="E494" s="25">
        <f>VLOOKUP(C494,Active!C$21:E$965,3,FALSE)</f>
        <v>4959.016929104263</v>
      </c>
      <c r="F494" s="3" t="s">
        <v>1422</v>
      </c>
      <c r="G494" s="2" t="str">
        <f t="shared" si="46"/>
        <v>46909.348</v>
      </c>
      <c r="H494" s="17">
        <f t="shared" si="47"/>
        <v>4959</v>
      </c>
      <c r="I494" s="26" t="s">
        <v>525</v>
      </c>
      <c r="J494" s="27" t="s">
        <v>526</v>
      </c>
      <c r="K494" s="26">
        <v>4959</v>
      </c>
      <c r="L494" s="26" t="s">
        <v>2022</v>
      </c>
      <c r="M494" s="27" t="s">
        <v>1594</v>
      </c>
      <c r="N494" s="27"/>
      <c r="O494" s="28" t="s">
        <v>527</v>
      </c>
      <c r="P494" s="28" t="s">
        <v>528</v>
      </c>
    </row>
    <row r="495" spans="1:16" ht="13.5" thickBot="1" x14ac:dyDescent="0.25">
      <c r="A495" s="17" t="str">
        <f t="shared" si="42"/>
        <v> AOEB 1 </v>
      </c>
      <c r="B495" s="3" t="str">
        <f t="shared" si="43"/>
        <v>I</v>
      </c>
      <c r="C495" s="17">
        <f t="shared" si="44"/>
        <v>46945.707000000002</v>
      </c>
      <c r="D495" s="2" t="str">
        <f t="shared" si="45"/>
        <v>vis</v>
      </c>
      <c r="E495" s="25">
        <f>VLOOKUP(C495,Active!C$21:E$965,3,FALSE)</f>
        <v>5025.0193419981133</v>
      </c>
      <c r="F495" s="3" t="s">
        <v>1422</v>
      </c>
      <c r="G495" s="2" t="str">
        <f t="shared" si="46"/>
        <v>46945.707</v>
      </c>
      <c r="H495" s="17">
        <f t="shared" si="47"/>
        <v>5025</v>
      </c>
      <c r="I495" s="26" t="s">
        <v>529</v>
      </c>
      <c r="J495" s="27" t="s">
        <v>530</v>
      </c>
      <c r="K495" s="26">
        <v>5025</v>
      </c>
      <c r="L495" s="26" t="s">
        <v>2134</v>
      </c>
      <c r="M495" s="27" t="s">
        <v>1594</v>
      </c>
      <c r="N495" s="27"/>
      <c r="O495" s="28" t="s">
        <v>2392</v>
      </c>
      <c r="P495" s="28" t="s">
        <v>2451</v>
      </c>
    </row>
    <row r="496" spans="1:16" ht="13.5" thickBot="1" x14ac:dyDescent="0.25">
      <c r="A496" s="17" t="str">
        <f t="shared" si="42"/>
        <v> BBS 84 </v>
      </c>
      <c r="B496" s="3" t="str">
        <f t="shared" si="43"/>
        <v>I</v>
      </c>
      <c r="C496" s="17">
        <f t="shared" si="44"/>
        <v>46963.338000000003</v>
      </c>
      <c r="D496" s="2" t="str">
        <f t="shared" si="45"/>
        <v>vis</v>
      </c>
      <c r="E496" s="25">
        <f>VLOOKUP(C496,Active!C$21:E$965,3,FALSE)</f>
        <v>5057.0248575989663</v>
      </c>
      <c r="F496" s="3" t="s">
        <v>1422</v>
      </c>
      <c r="G496" s="2" t="str">
        <f t="shared" si="46"/>
        <v>46963.338</v>
      </c>
      <c r="H496" s="17">
        <f t="shared" si="47"/>
        <v>5057</v>
      </c>
      <c r="I496" s="26" t="s">
        <v>531</v>
      </c>
      <c r="J496" s="27" t="s">
        <v>532</v>
      </c>
      <c r="K496" s="26">
        <v>5057</v>
      </c>
      <c r="L496" s="26" t="s">
        <v>2162</v>
      </c>
      <c r="M496" s="27" t="s">
        <v>1594</v>
      </c>
      <c r="N496" s="27"/>
      <c r="O496" s="28" t="s">
        <v>533</v>
      </c>
      <c r="P496" s="28" t="s">
        <v>528</v>
      </c>
    </row>
    <row r="497" spans="1:16" ht="13.5" thickBot="1" x14ac:dyDescent="0.25">
      <c r="A497" s="17" t="str">
        <f t="shared" si="42"/>
        <v> BBS 84 </v>
      </c>
      <c r="B497" s="3" t="str">
        <f t="shared" si="43"/>
        <v>I</v>
      </c>
      <c r="C497" s="17">
        <f t="shared" si="44"/>
        <v>46975.459000000003</v>
      </c>
      <c r="D497" s="2" t="str">
        <f t="shared" si="45"/>
        <v>vis</v>
      </c>
      <c r="E497" s="25">
        <f>VLOOKUP(C497,Active!C$21:E$965,3,FALSE)</f>
        <v>5079.0280822939858</v>
      </c>
      <c r="F497" s="3" t="s">
        <v>1422</v>
      </c>
      <c r="G497" s="2" t="str">
        <f t="shared" si="46"/>
        <v>46975.459</v>
      </c>
      <c r="H497" s="17">
        <f t="shared" si="47"/>
        <v>5079</v>
      </c>
      <c r="I497" s="26" t="s">
        <v>534</v>
      </c>
      <c r="J497" s="27" t="s">
        <v>535</v>
      </c>
      <c r="K497" s="26">
        <v>5079</v>
      </c>
      <c r="L497" s="26" t="s">
        <v>2167</v>
      </c>
      <c r="M497" s="27" t="s">
        <v>1594</v>
      </c>
      <c r="N497" s="27"/>
      <c r="O497" s="28" t="s">
        <v>2220</v>
      </c>
      <c r="P497" s="28" t="s">
        <v>528</v>
      </c>
    </row>
    <row r="498" spans="1:16" ht="13.5" thickBot="1" x14ac:dyDescent="0.25">
      <c r="A498" s="17" t="str">
        <f t="shared" si="42"/>
        <v> BRNO 30 </v>
      </c>
      <c r="B498" s="3" t="str">
        <f t="shared" si="43"/>
        <v>I</v>
      </c>
      <c r="C498" s="17">
        <f t="shared" si="44"/>
        <v>46975.464999999997</v>
      </c>
      <c r="D498" s="2" t="str">
        <f t="shared" si="45"/>
        <v>vis</v>
      </c>
      <c r="E498" s="25">
        <f>VLOOKUP(C498,Active!C$21:E$965,3,FALSE)</f>
        <v>5079.038974080805</v>
      </c>
      <c r="F498" s="3" t="s">
        <v>1422</v>
      </c>
      <c r="G498" s="2" t="str">
        <f t="shared" si="46"/>
        <v>46975.465</v>
      </c>
      <c r="H498" s="17">
        <f t="shared" si="47"/>
        <v>5079</v>
      </c>
      <c r="I498" s="26" t="s">
        <v>536</v>
      </c>
      <c r="J498" s="27" t="s">
        <v>537</v>
      </c>
      <c r="K498" s="26">
        <v>5079</v>
      </c>
      <c r="L498" s="26" t="s">
        <v>538</v>
      </c>
      <c r="M498" s="27" t="s">
        <v>1594</v>
      </c>
      <c r="N498" s="27"/>
      <c r="O498" s="28" t="s">
        <v>539</v>
      </c>
      <c r="P498" s="28" t="s">
        <v>540</v>
      </c>
    </row>
    <row r="499" spans="1:16" ht="13.5" thickBot="1" x14ac:dyDescent="0.25">
      <c r="A499" s="17" t="str">
        <f t="shared" si="42"/>
        <v> BRNO 30 </v>
      </c>
      <c r="B499" s="3" t="str">
        <f t="shared" si="43"/>
        <v>I</v>
      </c>
      <c r="C499" s="17">
        <f t="shared" si="44"/>
        <v>46997.478999999999</v>
      </c>
      <c r="D499" s="2" t="str">
        <f t="shared" si="45"/>
        <v>vis</v>
      </c>
      <c r="E499" s="25">
        <f>VLOOKUP(C499,Active!C$21:E$965,3,FALSE)</f>
        <v>5119.0009399611981</v>
      </c>
      <c r="F499" s="3" t="s">
        <v>1422</v>
      </c>
      <c r="G499" s="2" t="str">
        <f t="shared" si="46"/>
        <v>46997.479</v>
      </c>
      <c r="H499" s="17">
        <f t="shared" si="47"/>
        <v>5119</v>
      </c>
      <c r="I499" s="26" t="s">
        <v>541</v>
      </c>
      <c r="J499" s="27" t="s">
        <v>542</v>
      </c>
      <c r="K499" s="26">
        <v>5119</v>
      </c>
      <c r="L499" s="26" t="s">
        <v>2098</v>
      </c>
      <c r="M499" s="27" t="s">
        <v>1594</v>
      </c>
      <c r="N499" s="27"/>
      <c r="O499" s="28" t="s">
        <v>543</v>
      </c>
      <c r="P499" s="28" t="s">
        <v>540</v>
      </c>
    </row>
    <row r="500" spans="1:16" ht="13.5" thickBot="1" x14ac:dyDescent="0.25">
      <c r="A500" s="17" t="str">
        <f t="shared" si="42"/>
        <v> BRNO 30 </v>
      </c>
      <c r="B500" s="3" t="str">
        <f t="shared" si="43"/>
        <v>I</v>
      </c>
      <c r="C500" s="17">
        <f t="shared" si="44"/>
        <v>46997.483</v>
      </c>
      <c r="D500" s="2" t="str">
        <f t="shared" si="45"/>
        <v>vis</v>
      </c>
      <c r="E500" s="25">
        <f>VLOOKUP(C500,Active!C$21:E$965,3,FALSE)</f>
        <v>5119.00820115242</v>
      </c>
      <c r="F500" s="3" t="s">
        <v>1422</v>
      </c>
      <c r="G500" s="2" t="str">
        <f t="shared" si="46"/>
        <v>46997.483</v>
      </c>
      <c r="H500" s="17">
        <f t="shared" si="47"/>
        <v>5119</v>
      </c>
      <c r="I500" s="26" t="s">
        <v>544</v>
      </c>
      <c r="J500" s="27" t="s">
        <v>545</v>
      </c>
      <c r="K500" s="26">
        <v>5119</v>
      </c>
      <c r="L500" s="26" t="s">
        <v>2007</v>
      </c>
      <c r="M500" s="27" t="s">
        <v>1594</v>
      </c>
      <c r="N500" s="27"/>
      <c r="O500" s="28" t="s">
        <v>546</v>
      </c>
      <c r="P500" s="28" t="s">
        <v>540</v>
      </c>
    </row>
    <row r="501" spans="1:16" ht="13.5" thickBot="1" x14ac:dyDescent="0.25">
      <c r="A501" s="17" t="str">
        <f t="shared" si="42"/>
        <v> BRNO 30 </v>
      </c>
      <c r="B501" s="3" t="str">
        <f t="shared" si="43"/>
        <v>I</v>
      </c>
      <c r="C501" s="17">
        <f t="shared" si="44"/>
        <v>46997.483</v>
      </c>
      <c r="D501" s="2" t="str">
        <f t="shared" si="45"/>
        <v>vis</v>
      </c>
      <c r="E501" s="25">
        <f>VLOOKUP(C501,Active!C$21:E$965,3,FALSE)</f>
        <v>5119.00820115242</v>
      </c>
      <c r="F501" s="3" t="s">
        <v>1422</v>
      </c>
      <c r="G501" s="2" t="str">
        <f t="shared" si="46"/>
        <v>46997.483</v>
      </c>
      <c r="H501" s="17">
        <f t="shared" si="47"/>
        <v>5119</v>
      </c>
      <c r="I501" s="26" t="s">
        <v>544</v>
      </c>
      <c r="J501" s="27" t="s">
        <v>545</v>
      </c>
      <c r="K501" s="26">
        <v>5119</v>
      </c>
      <c r="L501" s="26" t="s">
        <v>2007</v>
      </c>
      <c r="M501" s="27" t="s">
        <v>1594</v>
      </c>
      <c r="N501" s="27"/>
      <c r="O501" s="28" t="s">
        <v>277</v>
      </c>
      <c r="P501" s="28" t="s">
        <v>540</v>
      </c>
    </row>
    <row r="502" spans="1:16" ht="13.5" thickBot="1" x14ac:dyDescent="0.25">
      <c r="A502" s="17" t="str">
        <f t="shared" si="42"/>
        <v> BRNO 30 </v>
      </c>
      <c r="B502" s="3" t="str">
        <f t="shared" si="43"/>
        <v>I</v>
      </c>
      <c r="C502" s="17">
        <f t="shared" si="44"/>
        <v>46997.485000000001</v>
      </c>
      <c r="D502" s="2" t="str">
        <f t="shared" si="45"/>
        <v>vis</v>
      </c>
      <c r="E502" s="25">
        <f>VLOOKUP(C502,Active!C$21:E$965,3,FALSE)</f>
        <v>5119.011831748031</v>
      </c>
      <c r="F502" s="3" t="s">
        <v>1422</v>
      </c>
      <c r="G502" s="2" t="str">
        <f t="shared" si="46"/>
        <v>46997.485</v>
      </c>
      <c r="H502" s="17">
        <f t="shared" si="47"/>
        <v>5119</v>
      </c>
      <c r="I502" s="26" t="s">
        <v>547</v>
      </c>
      <c r="J502" s="27" t="s">
        <v>548</v>
      </c>
      <c r="K502" s="26">
        <v>5119</v>
      </c>
      <c r="L502" s="26" t="s">
        <v>2278</v>
      </c>
      <c r="M502" s="27" t="s">
        <v>1594</v>
      </c>
      <c r="N502" s="27"/>
      <c r="O502" s="28" t="s">
        <v>549</v>
      </c>
      <c r="P502" s="28" t="s">
        <v>540</v>
      </c>
    </row>
    <row r="503" spans="1:16" ht="13.5" thickBot="1" x14ac:dyDescent="0.25">
      <c r="A503" s="17" t="str">
        <f t="shared" si="42"/>
        <v> BRNO 30 </v>
      </c>
      <c r="B503" s="3" t="str">
        <f t="shared" si="43"/>
        <v>I</v>
      </c>
      <c r="C503" s="17">
        <f t="shared" si="44"/>
        <v>46997.485999999997</v>
      </c>
      <c r="D503" s="2" t="str">
        <f t="shared" si="45"/>
        <v>vis</v>
      </c>
      <c r="E503" s="25">
        <f>VLOOKUP(C503,Active!C$21:E$965,3,FALSE)</f>
        <v>5119.0136470458301</v>
      </c>
      <c r="F503" s="3" t="s">
        <v>1422</v>
      </c>
      <c r="G503" s="2" t="str">
        <f t="shared" si="46"/>
        <v>46997.486</v>
      </c>
      <c r="H503" s="17">
        <f t="shared" si="47"/>
        <v>5119</v>
      </c>
      <c r="I503" s="26" t="s">
        <v>550</v>
      </c>
      <c r="J503" s="27" t="s">
        <v>551</v>
      </c>
      <c r="K503" s="26">
        <v>5119</v>
      </c>
      <c r="L503" s="26" t="s">
        <v>2194</v>
      </c>
      <c r="M503" s="27" t="s">
        <v>1594</v>
      </c>
      <c r="N503" s="27"/>
      <c r="O503" s="28" t="s">
        <v>552</v>
      </c>
      <c r="P503" s="28" t="s">
        <v>540</v>
      </c>
    </row>
    <row r="504" spans="1:16" ht="13.5" thickBot="1" x14ac:dyDescent="0.25">
      <c r="A504" s="17" t="str">
        <f t="shared" si="42"/>
        <v> BRNO 30 </v>
      </c>
      <c r="B504" s="3" t="str">
        <f t="shared" si="43"/>
        <v>I</v>
      </c>
      <c r="C504" s="17">
        <f t="shared" si="44"/>
        <v>46997.49</v>
      </c>
      <c r="D504" s="2" t="str">
        <f t="shared" si="45"/>
        <v>vis</v>
      </c>
      <c r="E504" s="25">
        <f>VLOOKUP(C504,Active!C$21:E$965,3,FALSE)</f>
        <v>5119.020908237052</v>
      </c>
      <c r="F504" s="3" t="s">
        <v>1422</v>
      </c>
      <c r="G504" s="2" t="str">
        <f t="shared" si="46"/>
        <v>46997.490</v>
      </c>
      <c r="H504" s="17">
        <f t="shared" si="47"/>
        <v>5119</v>
      </c>
      <c r="I504" s="26" t="s">
        <v>553</v>
      </c>
      <c r="J504" s="27" t="s">
        <v>554</v>
      </c>
      <c r="K504" s="26">
        <v>5119</v>
      </c>
      <c r="L504" s="26" t="s">
        <v>2078</v>
      </c>
      <c r="M504" s="27" t="s">
        <v>1594</v>
      </c>
      <c r="N504" s="27"/>
      <c r="O504" s="28" t="s">
        <v>555</v>
      </c>
      <c r="P504" s="28" t="s">
        <v>540</v>
      </c>
    </row>
    <row r="505" spans="1:16" ht="13.5" thickBot="1" x14ac:dyDescent="0.25">
      <c r="A505" s="17" t="str">
        <f t="shared" si="42"/>
        <v> BRNO 30 </v>
      </c>
      <c r="B505" s="3" t="str">
        <f t="shared" si="43"/>
        <v>I</v>
      </c>
      <c r="C505" s="17">
        <f t="shared" si="44"/>
        <v>46997.495000000003</v>
      </c>
      <c r="D505" s="2" t="str">
        <f t="shared" si="45"/>
        <v>vis</v>
      </c>
      <c r="E505" s="25">
        <f>VLOOKUP(C505,Active!C$21:E$965,3,FALSE)</f>
        <v>5119.0299847260849</v>
      </c>
      <c r="F505" s="3" t="s">
        <v>1422</v>
      </c>
      <c r="G505" s="2" t="str">
        <f t="shared" si="46"/>
        <v>46997.495</v>
      </c>
      <c r="H505" s="17">
        <f t="shared" si="47"/>
        <v>5119</v>
      </c>
      <c r="I505" s="26" t="s">
        <v>556</v>
      </c>
      <c r="J505" s="27" t="s">
        <v>557</v>
      </c>
      <c r="K505" s="26">
        <v>5119</v>
      </c>
      <c r="L505" s="26" t="s">
        <v>2254</v>
      </c>
      <c r="M505" s="27" t="s">
        <v>1594</v>
      </c>
      <c r="N505" s="27"/>
      <c r="O505" s="28" t="s">
        <v>558</v>
      </c>
      <c r="P505" s="28" t="s">
        <v>540</v>
      </c>
    </row>
    <row r="506" spans="1:16" ht="13.5" thickBot="1" x14ac:dyDescent="0.25">
      <c r="A506" s="17" t="str">
        <f t="shared" si="42"/>
        <v> BBS 86 </v>
      </c>
      <c r="B506" s="3" t="str">
        <f t="shared" si="43"/>
        <v>I</v>
      </c>
      <c r="C506" s="17">
        <f t="shared" si="44"/>
        <v>47001.337</v>
      </c>
      <c r="D506" s="2" t="str">
        <f t="shared" si="45"/>
        <v>vis</v>
      </c>
      <c r="E506" s="25">
        <f>VLOOKUP(C506,Active!C$21:E$965,3,FALSE)</f>
        <v>5126.0043588930848</v>
      </c>
      <c r="F506" s="3" t="s">
        <v>1422</v>
      </c>
      <c r="G506" s="2" t="str">
        <f t="shared" si="46"/>
        <v>47001.337</v>
      </c>
      <c r="H506" s="17">
        <f t="shared" si="47"/>
        <v>5126</v>
      </c>
      <c r="I506" s="26" t="s">
        <v>559</v>
      </c>
      <c r="J506" s="27" t="s">
        <v>560</v>
      </c>
      <c r="K506" s="26">
        <v>5126</v>
      </c>
      <c r="L506" s="26" t="s">
        <v>2047</v>
      </c>
      <c r="M506" s="27" t="s">
        <v>1594</v>
      </c>
      <c r="N506" s="27"/>
      <c r="O506" s="28" t="s">
        <v>533</v>
      </c>
      <c r="P506" s="28" t="s">
        <v>561</v>
      </c>
    </row>
    <row r="507" spans="1:16" ht="13.5" thickBot="1" x14ac:dyDescent="0.25">
      <c r="A507" s="17" t="str">
        <f t="shared" si="42"/>
        <v> BBS 86 </v>
      </c>
      <c r="B507" s="3" t="str">
        <f t="shared" si="43"/>
        <v>I</v>
      </c>
      <c r="C507" s="17">
        <f t="shared" si="44"/>
        <v>47002.432999999997</v>
      </c>
      <c r="D507" s="2" t="str">
        <f t="shared" si="45"/>
        <v>vis</v>
      </c>
      <c r="E507" s="25">
        <f>VLOOKUP(C507,Active!C$21:E$965,3,FALSE)</f>
        <v>5127.9939252874165</v>
      </c>
      <c r="F507" s="3" t="s">
        <v>1422</v>
      </c>
      <c r="G507" s="2" t="str">
        <f t="shared" si="46"/>
        <v>47002.433</v>
      </c>
      <c r="H507" s="17">
        <f t="shared" si="47"/>
        <v>5128</v>
      </c>
      <c r="I507" s="26" t="s">
        <v>562</v>
      </c>
      <c r="J507" s="27" t="s">
        <v>563</v>
      </c>
      <c r="K507" s="26">
        <v>5128</v>
      </c>
      <c r="L507" s="26" t="s">
        <v>1589</v>
      </c>
      <c r="M507" s="27" t="s">
        <v>1594</v>
      </c>
      <c r="N507" s="27"/>
      <c r="O507" s="28" t="s">
        <v>533</v>
      </c>
      <c r="P507" s="28" t="s">
        <v>561</v>
      </c>
    </row>
    <row r="508" spans="1:16" ht="13.5" thickBot="1" x14ac:dyDescent="0.25">
      <c r="A508" s="17" t="str">
        <f t="shared" si="42"/>
        <v> BBS 85 </v>
      </c>
      <c r="B508" s="3" t="str">
        <f t="shared" si="43"/>
        <v>I</v>
      </c>
      <c r="C508" s="17">
        <f t="shared" si="44"/>
        <v>47029.434000000001</v>
      </c>
      <c r="D508" s="2" t="str">
        <f t="shared" si="45"/>
        <v>vis</v>
      </c>
      <c r="E508" s="25">
        <f>VLOOKUP(C508,Active!C$21:E$965,3,FALSE)</f>
        <v>5177.0087813216005</v>
      </c>
      <c r="F508" s="3" t="s">
        <v>1422</v>
      </c>
      <c r="G508" s="2" t="str">
        <f t="shared" si="46"/>
        <v>47029.434</v>
      </c>
      <c r="H508" s="17">
        <f t="shared" si="47"/>
        <v>5177</v>
      </c>
      <c r="I508" s="26" t="s">
        <v>564</v>
      </c>
      <c r="J508" s="27" t="s">
        <v>565</v>
      </c>
      <c r="K508" s="26">
        <v>5177</v>
      </c>
      <c r="L508" s="26" t="s">
        <v>2007</v>
      </c>
      <c r="M508" s="27" t="s">
        <v>1594</v>
      </c>
      <c r="N508" s="27"/>
      <c r="O508" s="28" t="s">
        <v>2220</v>
      </c>
      <c r="P508" s="28" t="s">
        <v>566</v>
      </c>
    </row>
    <row r="509" spans="1:16" ht="13.5" thickBot="1" x14ac:dyDescent="0.25">
      <c r="A509" s="17" t="str">
        <f t="shared" si="42"/>
        <v> BRNO 30 </v>
      </c>
      <c r="B509" s="3" t="str">
        <f t="shared" si="43"/>
        <v>I</v>
      </c>
      <c r="C509" s="17">
        <f t="shared" si="44"/>
        <v>47029.444000000003</v>
      </c>
      <c r="D509" s="2" t="str">
        <f t="shared" si="45"/>
        <v>vis</v>
      </c>
      <c r="E509" s="25">
        <f>VLOOKUP(C509,Active!C$21:E$965,3,FALSE)</f>
        <v>5177.0269342996544</v>
      </c>
      <c r="F509" s="3" t="s">
        <v>1422</v>
      </c>
      <c r="G509" s="2" t="str">
        <f t="shared" si="46"/>
        <v>47029.444</v>
      </c>
      <c r="H509" s="17">
        <f t="shared" si="47"/>
        <v>5177</v>
      </c>
      <c r="I509" s="26" t="s">
        <v>567</v>
      </c>
      <c r="J509" s="27" t="s">
        <v>568</v>
      </c>
      <c r="K509" s="26">
        <v>5177</v>
      </c>
      <c r="L509" s="26" t="s">
        <v>2167</v>
      </c>
      <c r="M509" s="27" t="s">
        <v>1594</v>
      </c>
      <c r="N509" s="27"/>
      <c r="O509" s="28" t="s">
        <v>549</v>
      </c>
      <c r="P509" s="28" t="s">
        <v>540</v>
      </c>
    </row>
    <row r="510" spans="1:16" ht="13.5" thickBot="1" x14ac:dyDescent="0.25">
      <c r="A510" s="17" t="str">
        <f t="shared" si="42"/>
        <v> BRNO 30 </v>
      </c>
      <c r="B510" s="3" t="str">
        <f t="shared" si="43"/>
        <v>I</v>
      </c>
      <c r="C510" s="17">
        <f t="shared" si="44"/>
        <v>47029.447</v>
      </c>
      <c r="D510" s="2" t="str">
        <f t="shared" si="45"/>
        <v>vis</v>
      </c>
      <c r="E510" s="25">
        <f>VLOOKUP(C510,Active!C$21:E$965,3,FALSE)</f>
        <v>5177.0323801930645</v>
      </c>
      <c r="F510" s="3" t="s">
        <v>1422</v>
      </c>
      <c r="G510" s="2" t="str">
        <f t="shared" si="46"/>
        <v>47029.447</v>
      </c>
      <c r="H510" s="17">
        <f t="shared" si="47"/>
        <v>5177</v>
      </c>
      <c r="I510" s="26" t="s">
        <v>569</v>
      </c>
      <c r="J510" s="27" t="s">
        <v>570</v>
      </c>
      <c r="K510" s="26">
        <v>5177</v>
      </c>
      <c r="L510" s="26" t="s">
        <v>411</v>
      </c>
      <c r="M510" s="27" t="s">
        <v>1594</v>
      </c>
      <c r="N510" s="27"/>
      <c r="O510" s="28" t="s">
        <v>2434</v>
      </c>
      <c r="P510" s="28" t="s">
        <v>540</v>
      </c>
    </row>
    <row r="511" spans="1:16" ht="13.5" thickBot="1" x14ac:dyDescent="0.25">
      <c r="A511" s="17" t="str">
        <f t="shared" si="42"/>
        <v> BRNO 30 </v>
      </c>
      <c r="B511" s="3" t="str">
        <f t="shared" si="43"/>
        <v>I</v>
      </c>
      <c r="C511" s="17">
        <f t="shared" si="44"/>
        <v>47030.548000000003</v>
      </c>
      <c r="D511" s="2" t="str">
        <f t="shared" si="45"/>
        <v>vis</v>
      </c>
      <c r="E511" s="25">
        <f>VLOOKUP(C511,Active!C$21:E$965,3,FALSE)</f>
        <v>5179.0310230764298</v>
      </c>
      <c r="F511" s="3" t="s">
        <v>1422</v>
      </c>
      <c r="G511" s="2" t="str">
        <f t="shared" si="46"/>
        <v>47030.548</v>
      </c>
      <c r="H511" s="17">
        <f t="shared" si="47"/>
        <v>5179</v>
      </c>
      <c r="I511" s="26" t="s">
        <v>571</v>
      </c>
      <c r="J511" s="27" t="s">
        <v>572</v>
      </c>
      <c r="K511" s="26">
        <v>5179</v>
      </c>
      <c r="L511" s="26" t="s">
        <v>2254</v>
      </c>
      <c r="M511" s="27" t="s">
        <v>1594</v>
      </c>
      <c r="N511" s="27"/>
      <c r="O511" s="28" t="s">
        <v>182</v>
      </c>
      <c r="P511" s="28" t="s">
        <v>540</v>
      </c>
    </row>
    <row r="512" spans="1:16" ht="13.5" thickBot="1" x14ac:dyDescent="0.25">
      <c r="A512" s="17" t="str">
        <f t="shared" si="42"/>
        <v> BRNO 30 </v>
      </c>
      <c r="B512" s="3" t="str">
        <f t="shared" si="43"/>
        <v>I</v>
      </c>
      <c r="C512" s="17">
        <f t="shared" si="44"/>
        <v>47030.550999999999</v>
      </c>
      <c r="D512" s="2" t="str">
        <f t="shared" si="45"/>
        <v>vis</v>
      </c>
      <c r="E512" s="25">
        <f>VLOOKUP(C512,Active!C$21:E$965,3,FALSE)</f>
        <v>5179.036468969839</v>
      </c>
      <c r="F512" s="3" t="s">
        <v>1422</v>
      </c>
      <c r="G512" s="2" t="str">
        <f t="shared" si="46"/>
        <v>47030.551</v>
      </c>
      <c r="H512" s="17">
        <f t="shared" si="47"/>
        <v>5179</v>
      </c>
      <c r="I512" s="26" t="s">
        <v>573</v>
      </c>
      <c r="J512" s="27" t="s">
        <v>574</v>
      </c>
      <c r="K512" s="26">
        <v>5179</v>
      </c>
      <c r="L512" s="26" t="s">
        <v>91</v>
      </c>
      <c r="M512" s="27" t="s">
        <v>1594</v>
      </c>
      <c r="N512" s="27"/>
      <c r="O512" s="28" t="s">
        <v>575</v>
      </c>
      <c r="P512" s="28" t="s">
        <v>540</v>
      </c>
    </row>
    <row r="513" spans="1:16" ht="13.5" thickBot="1" x14ac:dyDescent="0.25">
      <c r="A513" s="17" t="str">
        <f t="shared" si="42"/>
        <v> BRNO 30 </v>
      </c>
      <c r="B513" s="3" t="str">
        <f t="shared" si="43"/>
        <v>I</v>
      </c>
      <c r="C513" s="17">
        <f t="shared" si="44"/>
        <v>47030.550999999999</v>
      </c>
      <c r="D513" s="2" t="str">
        <f t="shared" si="45"/>
        <v>vis</v>
      </c>
      <c r="E513" s="25">
        <f>VLOOKUP(C513,Active!C$21:E$965,3,FALSE)</f>
        <v>5179.036468969839</v>
      </c>
      <c r="F513" s="3" t="s">
        <v>1422</v>
      </c>
      <c r="G513" s="2" t="str">
        <f t="shared" si="46"/>
        <v>47030.551</v>
      </c>
      <c r="H513" s="17">
        <f t="shared" si="47"/>
        <v>5179</v>
      </c>
      <c r="I513" s="26" t="s">
        <v>573</v>
      </c>
      <c r="J513" s="27" t="s">
        <v>574</v>
      </c>
      <c r="K513" s="26">
        <v>5179</v>
      </c>
      <c r="L513" s="26" t="s">
        <v>91</v>
      </c>
      <c r="M513" s="27" t="s">
        <v>1594</v>
      </c>
      <c r="N513" s="27"/>
      <c r="O513" s="28" t="s">
        <v>576</v>
      </c>
      <c r="P513" s="28" t="s">
        <v>540</v>
      </c>
    </row>
    <row r="514" spans="1:16" ht="13.5" thickBot="1" x14ac:dyDescent="0.25">
      <c r="A514" s="17" t="str">
        <f t="shared" si="42"/>
        <v> BBS 86 </v>
      </c>
      <c r="B514" s="3" t="str">
        <f t="shared" si="43"/>
        <v>I</v>
      </c>
      <c r="C514" s="17">
        <f t="shared" si="44"/>
        <v>47039.353999999999</v>
      </c>
      <c r="D514" s="2" t="str">
        <f t="shared" si="45"/>
        <v>vis</v>
      </c>
      <c r="E514" s="25">
        <f>VLOOKUP(C514,Active!C$21:E$965,3,FALSE)</f>
        <v>5195.0165355477011</v>
      </c>
      <c r="F514" s="3" t="s">
        <v>1422</v>
      </c>
      <c r="G514" s="2" t="str">
        <f t="shared" si="46"/>
        <v>47039.354</v>
      </c>
      <c r="H514" s="17">
        <f t="shared" si="47"/>
        <v>5195</v>
      </c>
      <c r="I514" s="26" t="s">
        <v>577</v>
      </c>
      <c r="J514" s="27" t="s">
        <v>578</v>
      </c>
      <c r="K514" s="26">
        <v>5195</v>
      </c>
      <c r="L514" s="26" t="s">
        <v>2022</v>
      </c>
      <c r="M514" s="27" t="s">
        <v>1594</v>
      </c>
      <c r="N514" s="27"/>
      <c r="O514" s="28" t="s">
        <v>527</v>
      </c>
      <c r="P514" s="28" t="s">
        <v>561</v>
      </c>
    </row>
    <row r="515" spans="1:16" ht="13.5" thickBot="1" x14ac:dyDescent="0.25">
      <c r="A515" s="17" t="str">
        <f t="shared" si="42"/>
        <v> BBS 85 </v>
      </c>
      <c r="B515" s="3" t="str">
        <f t="shared" si="43"/>
        <v>I</v>
      </c>
      <c r="C515" s="17">
        <f t="shared" si="44"/>
        <v>47039.358999999997</v>
      </c>
      <c r="D515" s="2" t="str">
        <f t="shared" si="45"/>
        <v>vis</v>
      </c>
      <c r="E515" s="25">
        <f>VLOOKUP(C515,Active!C$21:E$965,3,FALSE)</f>
        <v>5195.0256120367221</v>
      </c>
      <c r="F515" s="3" t="s">
        <v>1422</v>
      </c>
      <c r="G515" s="2" t="str">
        <f t="shared" si="46"/>
        <v>47039.359</v>
      </c>
      <c r="H515" s="17">
        <f t="shared" si="47"/>
        <v>5195</v>
      </c>
      <c r="I515" s="26" t="s">
        <v>579</v>
      </c>
      <c r="J515" s="27" t="s">
        <v>580</v>
      </c>
      <c r="K515" s="26">
        <v>5195</v>
      </c>
      <c r="L515" s="26" t="s">
        <v>2162</v>
      </c>
      <c r="M515" s="27" t="s">
        <v>1594</v>
      </c>
      <c r="N515" s="27"/>
      <c r="O515" s="28" t="s">
        <v>2220</v>
      </c>
      <c r="P515" s="28" t="s">
        <v>566</v>
      </c>
    </row>
    <row r="516" spans="1:16" ht="13.5" thickBot="1" x14ac:dyDescent="0.25">
      <c r="A516" s="17" t="str">
        <f t="shared" si="42"/>
        <v> BBS 86 </v>
      </c>
      <c r="B516" s="3" t="str">
        <f t="shared" si="43"/>
        <v>I</v>
      </c>
      <c r="C516" s="17">
        <f t="shared" si="44"/>
        <v>47050.374000000003</v>
      </c>
      <c r="D516" s="2" t="str">
        <f t="shared" si="45"/>
        <v>vis</v>
      </c>
      <c r="E516" s="25">
        <f>VLOOKUP(C516,Active!C$21:E$965,3,FALSE)</f>
        <v>5215.0211173593689</v>
      </c>
      <c r="F516" s="3" t="s">
        <v>1422</v>
      </c>
      <c r="G516" s="2" t="str">
        <f t="shared" si="46"/>
        <v>47050.374</v>
      </c>
      <c r="H516" s="17">
        <f t="shared" si="47"/>
        <v>5215</v>
      </c>
      <c r="I516" s="26" t="s">
        <v>581</v>
      </c>
      <c r="J516" s="27" t="s">
        <v>582</v>
      </c>
      <c r="K516" s="26">
        <v>5215</v>
      </c>
      <c r="L516" s="26" t="s">
        <v>2078</v>
      </c>
      <c r="M516" s="27" t="s">
        <v>1594</v>
      </c>
      <c r="N516" s="27"/>
      <c r="O516" s="28" t="s">
        <v>527</v>
      </c>
      <c r="P516" s="28" t="s">
        <v>561</v>
      </c>
    </row>
    <row r="517" spans="1:16" ht="13.5" thickBot="1" x14ac:dyDescent="0.25">
      <c r="A517" s="17" t="str">
        <f t="shared" si="42"/>
        <v> BRNO 30 </v>
      </c>
      <c r="B517" s="3" t="str">
        <f t="shared" si="43"/>
        <v>I</v>
      </c>
      <c r="C517" s="17">
        <f t="shared" si="44"/>
        <v>47054.786999999997</v>
      </c>
      <c r="D517" s="2" t="str">
        <f t="shared" si="45"/>
        <v>vis</v>
      </c>
      <c r="E517" s="25">
        <f>VLOOKUP(C517,Active!C$21:E$965,3,FALSE)</f>
        <v>5223.0320265730452</v>
      </c>
      <c r="F517" s="3" t="s">
        <v>1422</v>
      </c>
      <c r="G517" s="2" t="str">
        <f t="shared" si="46"/>
        <v>47054.787</v>
      </c>
      <c r="H517" s="17">
        <f t="shared" si="47"/>
        <v>5223</v>
      </c>
      <c r="I517" s="26" t="s">
        <v>583</v>
      </c>
      <c r="J517" s="27" t="s">
        <v>584</v>
      </c>
      <c r="K517" s="26">
        <v>5223</v>
      </c>
      <c r="L517" s="26" t="s">
        <v>411</v>
      </c>
      <c r="M517" s="27" t="s">
        <v>1594</v>
      </c>
      <c r="N517" s="27"/>
      <c r="O517" s="28" t="s">
        <v>549</v>
      </c>
      <c r="P517" s="28" t="s">
        <v>540</v>
      </c>
    </row>
    <row r="518" spans="1:16" ht="13.5" thickBot="1" x14ac:dyDescent="0.25">
      <c r="A518" s="17" t="str">
        <f t="shared" si="42"/>
        <v> BBS 86 </v>
      </c>
      <c r="B518" s="3" t="str">
        <f t="shared" si="43"/>
        <v>I</v>
      </c>
      <c r="C518" s="17">
        <f t="shared" si="44"/>
        <v>47055.328000000001</v>
      </c>
      <c r="D518" s="2" t="str">
        <f t="shared" si="45"/>
        <v>vis</v>
      </c>
      <c r="E518" s="25">
        <f>VLOOKUP(C518,Active!C$21:E$965,3,FALSE)</f>
        <v>5224.0141026855863</v>
      </c>
      <c r="F518" s="3" t="s">
        <v>1422</v>
      </c>
      <c r="G518" s="2" t="str">
        <f t="shared" si="46"/>
        <v>47055.328</v>
      </c>
      <c r="H518" s="17">
        <f t="shared" si="47"/>
        <v>5224</v>
      </c>
      <c r="I518" s="26" t="s">
        <v>585</v>
      </c>
      <c r="J518" s="27" t="s">
        <v>586</v>
      </c>
      <c r="K518" s="26">
        <v>5224</v>
      </c>
      <c r="L518" s="26" t="s">
        <v>2194</v>
      </c>
      <c r="M518" s="27" t="s">
        <v>1594</v>
      </c>
      <c r="N518" s="27"/>
      <c r="O518" s="28" t="s">
        <v>527</v>
      </c>
      <c r="P518" s="28" t="s">
        <v>561</v>
      </c>
    </row>
    <row r="519" spans="1:16" ht="13.5" thickBot="1" x14ac:dyDescent="0.25">
      <c r="A519" s="17" t="str">
        <f t="shared" si="42"/>
        <v> BBS 86 </v>
      </c>
      <c r="B519" s="3" t="str">
        <f t="shared" si="43"/>
        <v>I</v>
      </c>
      <c r="C519" s="17">
        <f t="shared" si="44"/>
        <v>47060.288999999997</v>
      </c>
      <c r="D519" s="2" t="str">
        <f t="shared" si="45"/>
        <v>vis</v>
      </c>
      <c r="E519" s="25">
        <f>VLOOKUP(C519,Active!C$21:E$965,3,FALSE)</f>
        <v>5233.0197950964357</v>
      </c>
      <c r="F519" s="3" t="s">
        <v>1422</v>
      </c>
      <c r="G519" s="2" t="str">
        <f t="shared" si="46"/>
        <v>47060.289</v>
      </c>
      <c r="H519" s="17">
        <f t="shared" si="47"/>
        <v>5233</v>
      </c>
      <c r="I519" s="26" t="s">
        <v>587</v>
      </c>
      <c r="J519" s="27" t="s">
        <v>588</v>
      </c>
      <c r="K519" s="26">
        <v>5233</v>
      </c>
      <c r="L519" s="26" t="s">
        <v>2134</v>
      </c>
      <c r="M519" s="27" t="s">
        <v>1594</v>
      </c>
      <c r="N519" s="27"/>
      <c r="O519" s="28" t="s">
        <v>527</v>
      </c>
      <c r="P519" s="28" t="s">
        <v>561</v>
      </c>
    </row>
    <row r="520" spans="1:16" ht="13.5" thickBot="1" x14ac:dyDescent="0.25">
      <c r="A520" s="17" t="str">
        <f t="shared" si="42"/>
        <v> BBS 86 </v>
      </c>
      <c r="B520" s="3" t="str">
        <f t="shared" si="43"/>
        <v>I</v>
      </c>
      <c r="C520" s="17">
        <f t="shared" si="44"/>
        <v>47061.400999999998</v>
      </c>
      <c r="D520" s="2" t="str">
        <f t="shared" si="45"/>
        <v>vis</v>
      </c>
      <c r="E520" s="25">
        <f>VLOOKUP(C520,Active!C$21:E$965,3,FALSE)</f>
        <v>5235.0384062556541</v>
      </c>
      <c r="F520" s="3" t="s">
        <v>1422</v>
      </c>
      <c r="G520" s="2" t="str">
        <f t="shared" si="46"/>
        <v>47061.401</v>
      </c>
      <c r="H520" s="17">
        <f t="shared" si="47"/>
        <v>5235</v>
      </c>
      <c r="I520" s="26" t="s">
        <v>589</v>
      </c>
      <c r="J520" s="27" t="s">
        <v>590</v>
      </c>
      <c r="K520" s="26">
        <v>5235</v>
      </c>
      <c r="L520" s="26" t="s">
        <v>538</v>
      </c>
      <c r="M520" s="27" t="s">
        <v>1594</v>
      </c>
      <c r="N520" s="27"/>
      <c r="O520" s="28" t="s">
        <v>2220</v>
      </c>
      <c r="P520" s="28" t="s">
        <v>561</v>
      </c>
    </row>
    <row r="521" spans="1:16" ht="13.5" thickBot="1" x14ac:dyDescent="0.25">
      <c r="A521" s="17" t="str">
        <f t="shared" si="42"/>
        <v> AOEB 1 </v>
      </c>
      <c r="B521" s="3" t="str">
        <f t="shared" si="43"/>
        <v>I</v>
      </c>
      <c r="C521" s="17">
        <f t="shared" si="44"/>
        <v>47063.599000000002</v>
      </c>
      <c r="D521" s="2" t="str">
        <f t="shared" si="45"/>
        <v>vis</v>
      </c>
      <c r="E521" s="25">
        <f>VLOOKUP(C521,Active!C$21:E$965,3,FALSE)</f>
        <v>5239.028430831163</v>
      </c>
      <c r="F521" s="3" t="s">
        <v>1422</v>
      </c>
      <c r="G521" s="2" t="str">
        <f t="shared" si="46"/>
        <v>47063.599</v>
      </c>
      <c r="H521" s="17">
        <f t="shared" si="47"/>
        <v>5239</v>
      </c>
      <c r="I521" s="26" t="s">
        <v>591</v>
      </c>
      <c r="J521" s="27" t="s">
        <v>592</v>
      </c>
      <c r="K521" s="26">
        <v>5239</v>
      </c>
      <c r="L521" s="26" t="s">
        <v>84</v>
      </c>
      <c r="M521" s="27" t="s">
        <v>1594</v>
      </c>
      <c r="N521" s="27"/>
      <c r="O521" s="28" t="s">
        <v>2392</v>
      </c>
      <c r="P521" s="28" t="s">
        <v>2451</v>
      </c>
    </row>
    <row r="522" spans="1:16" ht="13.5" thickBot="1" x14ac:dyDescent="0.25">
      <c r="A522" s="17" t="str">
        <f t="shared" si="42"/>
        <v> BBS 86 </v>
      </c>
      <c r="B522" s="3" t="str">
        <f t="shared" si="43"/>
        <v>I</v>
      </c>
      <c r="C522" s="17">
        <f t="shared" si="44"/>
        <v>47067.451000000001</v>
      </c>
      <c r="D522" s="2" t="str">
        <f t="shared" si="45"/>
        <v>vis</v>
      </c>
      <c r="E522" s="25">
        <f>VLOOKUP(C522,Active!C$21:E$965,3,FALSE)</f>
        <v>5246.0209579762168</v>
      </c>
      <c r="F522" s="3" t="s">
        <v>1422</v>
      </c>
      <c r="G522" s="2" t="str">
        <f t="shared" si="46"/>
        <v>47067.451</v>
      </c>
      <c r="H522" s="17">
        <f t="shared" si="47"/>
        <v>5246</v>
      </c>
      <c r="I522" s="26" t="s">
        <v>593</v>
      </c>
      <c r="J522" s="27" t="s">
        <v>594</v>
      </c>
      <c r="K522" s="26">
        <v>5246</v>
      </c>
      <c r="L522" s="26" t="s">
        <v>2078</v>
      </c>
      <c r="M522" s="27" t="s">
        <v>1594</v>
      </c>
      <c r="N522" s="27"/>
      <c r="O522" s="28" t="s">
        <v>2220</v>
      </c>
      <c r="P522" s="28" t="s">
        <v>561</v>
      </c>
    </row>
    <row r="523" spans="1:16" ht="13.5" thickBot="1" x14ac:dyDescent="0.25">
      <c r="A523" s="17" t="str">
        <f t="shared" ref="A523:A586" si="48">P523</f>
        <v> BRNO 30 </v>
      </c>
      <c r="B523" s="3" t="str">
        <f t="shared" ref="B523:B586" si="49">IF(H523=INT(H523),"I","II")</f>
        <v>I</v>
      </c>
      <c r="C523" s="17">
        <f t="shared" ref="C523:C586" si="50">1*G523</f>
        <v>47099.389000000003</v>
      </c>
      <c r="D523" s="2" t="str">
        <f t="shared" ref="D523:D586" si="51">VLOOKUP(F523,I$1:J$5,2,FALSE)</f>
        <v>vis</v>
      </c>
      <c r="E523" s="25">
        <f>VLOOKUP(C523,Active!C$21:E$965,3,FALSE)</f>
        <v>5303.9979392739333</v>
      </c>
      <c r="F523" s="3" t="s">
        <v>1422</v>
      </c>
      <c r="G523" s="2" t="str">
        <f t="shared" ref="G523:G586" si="52">MID(I523,3,LEN(I523)-3)</f>
        <v>47099.389</v>
      </c>
      <c r="H523" s="17">
        <f t="shared" ref="H523:H586" si="53">1*K523</f>
        <v>5304</v>
      </c>
      <c r="I523" s="26" t="s">
        <v>595</v>
      </c>
      <c r="J523" s="27" t="s">
        <v>596</v>
      </c>
      <c r="K523" s="26">
        <v>5304</v>
      </c>
      <c r="L523" s="26" t="s">
        <v>1969</v>
      </c>
      <c r="M523" s="27" t="s">
        <v>1594</v>
      </c>
      <c r="N523" s="27"/>
      <c r="O523" s="28" t="s">
        <v>597</v>
      </c>
      <c r="P523" s="28" t="s">
        <v>540</v>
      </c>
    </row>
    <row r="524" spans="1:16" ht="13.5" thickBot="1" x14ac:dyDescent="0.25">
      <c r="A524" s="17" t="str">
        <f t="shared" si="48"/>
        <v> BBS 87 </v>
      </c>
      <c r="B524" s="3" t="str">
        <f t="shared" si="49"/>
        <v>I</v>
      </c>
      <c r="C524" s="17">
        <f t="shared" si="50"/>
        <v>47109.322999999997</v>
      </c>
      <c r="D524" s="2" t="str">
        <f t="shared" si="51"/>
        <v>vis</v>
      </c>
      <c r="E524" s="25">
        <f>VLOOKUP(C524,Active!C$21:E$965,3,FALSE)</f>
        <v>5322.0311076692969</v>
      </c>
      <c r="F524" s="3" t="s">
        <v>1422</v>
      </c>
      <c r="G524" s="2" t="str">
        <f t="shared" si="52"/>
        <v>47109.323</v>
      </c>
      <c r="H524" s="17">
        <f t="shared" si="53"/>
        <v>5322</v>
      </c>
      <c r="I524" s="26" t="s">
        <v>598</v>
      </c>
      <c r="J524" s="27" t="s">
        <v>599</v>
      </c>
      <c r="K524" s="26">
        <v>5322</v>
      </c>
      <c r="L524" s="26" t="s">
        <v>2254</v>
      </c>
      <c r="M524" s="27" t="s">
        <v>1594</v>
      </c>
      <c r="N524" s="27"/>
      <c r="O524" s="28" t="s">
        <v>527</v>
      </c>
      <c r="P524" s="28" t="s">
        <v>600</v>
      </c>
    </row>
    <row r="525" spans="1:16" ht="13.5" thickBot="1" x14ac:dyDescent="0.25">
      <c r="A525" s="17" t="str">
        <f t="shared" si="48"/>
        <v> BBS 86 </v>
      </c>
      <c r="B525" s="3" t="str">
        <f t="shared" si="49"/>
        <v>I</v>
      </c>
      <c r="C525" s="17">
        <f t="shared" si="50"/>
        <v>47125.300999999999</v>
      </c>
      <c r="D525" s="2" t="str">
        <f t="shared" si="51"/>
        <v>vis</v>
      </c>
      <c r="E525" s="25">
        <f>VLOOKUP(C525,Active!C$21:E$965,3,FALSE)</f>
        <v>5351.0359359984041</v>
      </c>
      <c r="F525" s="3" t="s">
        <v>1422</v>
      </c>
      <c r="G525" s="2" t="str">
        <f t="shared" si="52"/>
        <v>47125.301</v>
      </c>
      <c r="H525" s="17">
        <f t="shared" si="53"/>
        <v>5351</v>
      </c>
      <c r="I525" s="26" t="s">
        <v>601</v>
      </c>
      <c r="J525" s="27" t="s">
        <v>602</v>
      </c>
      <c r="K525" s="26">
        <v>5351</v>
      </c>
      <c r="L525" s="26" t="s">
        <v>91</v>
      </c>
      <c r="M525" s="27" t="s">
        <v>1594</v>
      </c>
      <c r="N525" s="27"/>
      <c r="O525" s="28" t="s">
        <v>2220</v>
      </c>
      <c r="P525" s="28" t="s">
        <v>561</v>
      </c>
    </row>
    <row r="526" spans="1:16" ht="13.5" thickBot="1" x14ac:dyDescent="0.25">
      <c r="A526" s="17" t="str">
        <f t="shared" si="48"/>
        <v> BBS 86 </v>
      </c>
      <c r="B526" s="3" t="str">
        <f t="shared" si="49"/>
        <v>I</v>
      </c>
      <c r="C526" s="17">
        <f t="shared" si="50"/>
        <v>47141.267</v>
      </c>
      <c r="D526" s="2" t="str">
        <f t="shared" si="51"/>
        <v>vis</v>
      </c>
      <c r="E526" s="25">
        <f>VLOOKUP(C526,Active!C$21:E$965,3,FALSE)</f>
        <v>5380.0189807538454</v>
      </c>
      <c r="F526" s="3" t="s">
        <v>1422</v>
      </c>
      <c r="G526" s="2" t="str">
        <f t="shared" si="52"/>
        <v>47141.267</v>
      </c>
      <c r="H526" s="17">
        <f t="shared" si="53"/>
        <v>5380</v>
      </c>
      <c r="I526" s="26" t="s">
        <v>603</v>
      </c>
      <c r="J526" s="27" t="s">
        <v>604</v>
      </c>
      <c r="K526" s="26">
        <v>5380</v>
      </c>
      <c r="L526" s="26" t="s">
        <v>2150</v>
      </c>
      <c r="M526" s="27" t="s">
        <v>1594</v>
      </c>
      <c r="N526" s="27"/>
      <c r="O526" s="28" t="s">
        <v>2220</v>
      </c>
      <c r="P526" s="28" t="s">
        <v>561</v>
      </c>
    </row>
    <row r="527" spans="1:16" ht="13.5" thickBot="1" x14ac:dyDescent="0.25">
      <c r="A527" s="17" t="str">
        <f t="shared" si="48"/>
        <v> BRNO 30 </v>
      </c>
      <c r="B527" s="3" t="str">
        <f t="shared" si="49"/>
        <v>I</v>
      </c>
      <c r="C527" s="17">
        <f t="shared" si="50"/>
        <v>47289.457000000002</v>
      </c>
      <c r="D527" s="2" t="str">
        <f t="shared" si="51"/>
        <v>vis</v>
      </c>
      <c r="E527" s="25">
        <f>VLOOKUP(C527,Active!C$21:E$965,3,FALSE)</f>
        <v>5649.0279624843297</v>
      </c>
      <c r="F527" s="3" t="s">
        <v>1422</v>
      </c>
      <c r="G527" s="2" t="str">
        <f t="shared" si="52"/>
        <v>47289.457</v>
      </c>
      <c r="H527" s="17">
        <f t="shared" si="53"/>
        <v>5649</v>
      </c>
      <c r="I527" s="26" t="s">
        <v>605</v>
      </c>
      <c r="J527" s="27" t="s">
        <v>606</v>
      </c>
      <c r="K527" s="26">
        <v>5649</v>
      </c>
      <c r="L527" s="26" t="s">
        <v>2167</v>
      </c>
      <c r="M527" s="27" t="s">
        <v>1594</v>
      </c>
      <c r="N527" s="27"/>
      <c r="O527" s="28" t="s">
        <v>597</v>
      </c>
      <c r="P527" s="28" t="s">
        <v>540</v>
      </c>
    </row>
    <row r="528" spans="1:16" ht="13.5" thickBot="1" x14ac:dyDescent="0.25">
      <c r="A528" s="17" t="str">
        <f t="shared" si="48"/>
        <v> BBS 89 </v>
      </c>
      <c r="B528" s="3" t="str">
        <f t="shared" si="49"/>
        <v>I</v>
      </c>
      <c r="C528" s="17">
        <f t="shared" si="50"/>
        <v>47337.377</v>
      </c>
      <c r="D528" s="2" t="str">
        <f t="shared" si="51"/>
        <v>vis</v>
      </c>
      <c r="E528" s="25">
        <f>VLOOKUP(C528,Active!C$21:E$965,3,FALSE)</f>
        <v>5736.0170333023616</v>
      </c>
      <c r="F528" s="3" t="s">
        <v>1422</v>
      </c>
      <c r="G528" s="2" t="str">
        <f t="shared" si="52"/>
        <v>47337.377</v>
      </c>
      <c r="H528" s="17">
        <f t="shared" si="53"/>
        <v>5736</v>
      </c>
      <c r="I528" s="26" t="s">
        <v>607</v>
      </c>
      <c r="J528" s="27" t="s">
        <v>608</v>
      </c>
      <c r="K528" s="26">
        <v>5736</v>
      </c>
      <c r="L528" s="26" t="s">
        <v>2022</v>
      </c>
      <c r="M528" s="27" t="s">
        <v>1594</v>
      </c>
      <c r="N528" s="27"/>
      <c r="O528" s="28" t="s">
        <v>2195</v>
      </c>
      <c r="P528" s="28" t="s">
        <v>609</v>
      </c>
    </row>
    <row r="529" spans="1:16" ht="13.5" thickBot="1" x14ac:dyDescent="0.25">
      <c r="A529" s="17" t="str">
        <f t="shared" si="48"/>
        <v> BBS 89 </v>
      </c>
      <c r="B529" s="3" t="str">
        <f t="shared" si="49"/>
        <v>I</v>
      </c>
      <c r="C529" s="17">
        <f t="shared" si="50"/>
        <v>47364.381999999998</v>
      </c>
      <c r="D529" s="2" t="str">
        <f t="shared" si="51"/>
        <v>vis</v>
      </c>
      <c r="E529" s="25">
        <f>VLOOKUP(C529,Active!C$21:E$965,3,FALSE)</f>
        <v>5785.0391505277539</v>
      </c>
      <c r="F529" s="3" t="s">
        <v>1422</v>
      </c>
      <c r="G529" s="2" t="str">
        <f t="shared" si="52"/>
        <v>47364.382</v>
      </c>
      <c r="H529" s="17">
        <f t="shared" si="53"/>
        <v>5785</v>
      </c>
      <c r="I529" s="26" t="s">
        <v>610</v>
      </c>
      <c r="J529" s="27" t="s">
        <v>611</v>
      </c>
      <c r="K529" s="26">
        <v>5785</v>
      </c>
      <c r="L529" s="26" t="s">
        <v>96</v>
      </c>
      <c r="M529" s="27" t="s">
        <v>1594</v>
      </c>
      <c r="N529" s="27"/>
      <c r="O529" s="28" t="s">
        <v>533</v>
      </c>
      <c r="P529" s="28" t="s">
        <v>609</v>
      </c>
    </row>
    <row r="530" spans="1:16" ht="13.5" thickBot="1" x14ac:dyDescent="0.25">
      <c r="A530" s="17" t="str">
        <f t="shared" si="48"/>
        <v> BBS 89 </v>
      </c>
      <c r="B530" s="3" t="str">
        <f t="shared" si="49"/>
        <v>I</v>
      </c>
      <c r="C530" s="17">
        <f t="shared" si="50"/>
        <v>47375.381999999998</v>
      </c>
      <c r="D530" s="2" t="str">
        <f t="shared" si="51"/>
        <v>vis</v>
      </c>
      <c r="E530" s="25">
        <f>VLOOKUP(C530,Active!C$21:E$965,3,FALSE)</f>
        <v>5805.007426383313</v>
      </c>
      <c r="F530" s="3" t="s">
        <v>1422</v>
      </c>
      <c r="G530" s="2" t="str">
        <f t="shared" si="52"/>
        <v>47375.382</v>
      </c>
      <c r="H530" s="17">
        <f t="shared" si="53"/>
        <v>5805</v>
      </c>
      <c r="I530" s="26" t="s">
        <v>612</v>
      </c>
      <c r="J530" s="27" t="s">
        <v>613</v>
      </c>
      <c r="K530" s="26">
        <v>5805</v>
      </c>
      <c r="L530" s="26" t="s">
        <v>2082</v>
      </c>
      <c r="M530" s="27" t="s">
        <v>1594</v>
      </c>
      <c r="N530" s="27"/>
      <c r="O530" s="28" t="s">
        <v>533</v>
      </c>
      <c r="P530" s="28" t="s">
        <v>609</v>
      </c>
    </row>
    <row r="531" spans="1:16" ht="13.5" thickBot="1" x14ac:dyDescent="0.25">
      <c r="A531" s="17" t="str">
        <f t="shared" si="48"/>
        <v> BBS 89 </v>
      </c>
      <c r="B531" s="3" t="str">
        <f t="shared" si="49"/>
        <v>I</v>
      </c>
      <c r="C531" s="17">
        <f t="shared" si="50"/>
        <v>47380.347000000002</v>
      </c>
      <c r="D531" s="2" t="str">
        <f t="shared" si="51"/>
        <v>vis</v>
      </c>
      <c r="E531" s="25">
        <f>VLOOKUP(C531,Active!C$21:E$965,3,FALSE)</f>
        <v>5814.0203799853971</v>
      </c>
      <c r="F531" s="3" t="s">
        <v>1422</v>
      </c>
      <c r="G531" s="2" t="str">
        <f t="shared" si="52"/>
        <v>47380.347</v>
      </c>
      <c r="H531" s="17">
        <f t="shared" si="53"/>
        <v>5814</v>
      </c>
      <c r="I531" s="26" t="s">
        <v>614</v>
      </c>
      <c r="J531" s="27" t="s">
        <v>615</v>
      </c>
      <c r="K531" s="26">
        <v>5814</v>
      </c>
      <c r="L531" s="26" t="s">
        <v>2134</v>
      </c>
      <c r="M531" s="27" t="s">
        <v>1594</v>
      </c>
      <c r="N531" s="27"/>
      <c r="O531" s="28" t="s">
        <v>2195</v>
      </c>
      <c r="P531" s="28" t="s">
        <v>609</v>
      </c>
    </row>
    <row r="532" spans="1:16" ht="13.5" thickBot="1" x14ac:dyDescent="0.25">
      <c r="A532" s="17" t="str">
        <f t="shared" si="48"/>
        <v> BBS 89 </v>
      </c>
      <c r="B532" s="3" t="str">
        <f t="shared" si="49"/>
        <v>I</v>
      </c>
      <c r="C532" s="17">
        <f t="shared" si="50"/>
        <v>47380.356</v>
      </c>
      <c r="D532" s="2" t="str">
        <f t="shared" si="51"/>
        <v>vis</v>
      </c>
      <c r="E532" s="25">
        <f>VLOOKUP(C532,Active!C$21:E$965,3,FALSE)</f>
        <v>5814.0367176656391</v>
      </c>
      <c r="F532" s="3" t="s">
        <v>1422</v>
      </c>
      <c r="G532" s="2" t="str">
        <f t="shared" si="52"/>
        <v>47380.356</v>
      </c>
      <c r="H532" s="17">
        <f t="shared" si="53"/>
        <v>5814</v>
      </c>
      <c r="I532" s="26" t="s">
        <v>616</v>
      </c>
      <c r="J532" s="27" t="s">
        <v>617</v>
      </c>
      <c r="K532" s="26">
        <v>5814</v>
      </c>
      <c r="L532" s="26" t="s">
        <v>91</v>
      </c>
      <c r="M532" s="27" t="s">
        <v>1594</v>
      </c>
      <c r="N532" s="27"/>
      <c r="O532" s="28" t="s">
        <v>533</v>
      </c>
      <c r="P532" s="28" t="s">
        <v>609</v>
      </c>
    </row>
    <row r="533" spans="1:16" ht="13.5" thickBot="1" x14ac:dyDescent="0.25">
      <c r="A533" s="17" t="str">
        <f t="shared" si="48"/>
        <v> BRNO 30 </v>
      </c>
      <c r="B533" s="3" t="str">
        <f t="shared" si="49"/>
        <v>I</v>
      </c>
      <c r="C533" s="17">
        <f t="shared" si="50"/>
        <v>47392.463000000003</v>
      </c>
      <c r="D533" s="2" t="str">
        <f t="shared" si="51"/>
        <v>vis</v>
      </c>
      <c r="E533" s="25">
        <f>VLOOKUP(C533,Active!C$21:E$965,3,FALSE)</f>
        <v>5836.0145281913956</v>
      </c>
      <c r="F533" s="3" t="s">
        <v>1422</v>
      </c>
      <c r="G533" s="2" t="str">
        <f t="shared" si="52"/>
        <v>47392.463</v>
      </c>
      <c r="H533" s="17">
        <f t="shared" si="53"/>
        <v>5836</v>
      </c>
      <c r="I533" s="26" t="s">
        <v>618</v>
      </c>
      <c r="J533" s="27" t="s">
        <v>619</v>
      </c>
      <c r="K533" s="26">
        <v>5836</v>
      </c>
      <c r="L533" s="26" t="s">
        <v>2194</v>
      </c>
      <c r="M533" s="27" t="s">
        <v>1594</v>
      </c>
      <c r="N533" s="27"/>
      <c r="O533" s="28" t="s">
        <v>277</v>
      </c>
      <c r="P533" s="28" t="s">
        <v>540</v>
      </c>
    </row>
    <row r="534" spans="1:16" ht="13.5" thickBot="1" x14ac:dyDescent="0.25">
      <c r="A534" s="17" t="str">
        <f t="shared" si="48"/>
        <v> BBS 89 </v>
      </c>
      <c r="B534" s="3" t="str">
        <f t="shared" si="49"/>
        <v>I</v>
      </c>
      <c r="C534" s="17">
        <f t="shared" si="50"/>
        <v>47397.425000000003</v>
      </c>
      <c r="D534" s="2" t="str">
        <f t="shared" si="51"/>
        <v>vis</v>
      </c>
      <c r="E534" s="25">
        <f>VLOOKUP(C534,Active!C$21:E$965,3,FALSE)</f>
        <v>5845.0220359000568</v>
      </c>
      <c r="F534" s="3" t="s">
        <v>1422</v>
      </c>
      <c r="G534" s="2" t="str">
        <f t="shared" si="52"/>
        <v>47397.425</v>
      </c>
      <c r="H534" s="17">
        <f t="shared" si="53"/>
        <v>5845</v>
      </c>
      <c r="I534" s="26" t="s">
        <v>620</v>
      </c>
      <c r="J534" s="27" t="s">
        <v>621</v>
      </c>
      <c r="K534" s="26">
        <v>5845</v>
      </c>
      <c r="L534" s="26" t="s">
        <v>2078</v>
      </c>
      <c r="M534" s="27" t="s">
        <v>1594</v>
      </c>
      <c r="N534" s="27"/>
      <c r="O534" s="28" t="s">
        <v>1989</v>
      </c>
      <c r="P534" s="28" t="s">
        <v>609</v>
      </c>
    </row>
    <row r="535" spans="1:16" ht="13.5" thickBot="1" x14ac:dyDescent="0.25">
      <c r="A535" s="17" t="str">
        <f t="shared" si="48"/>
        <v> BBS 89 </v>
      </c>
      <c r="B535" s="3" t="str">
        <f t="shared" si="49"/>
        <v>I</v>
      </c>
      <c r="C535" s="17">
        <f t="shared" si="50"/>
        <v>47407.349000000002</v>
      </c>
      <c r="D535" s="2" t="str">
        <f t="shared" si="51"/>
        <v>vis</v>
      </c>
      <c r="E535" s="25">
        <f>VLOOKUP(C535,Active!C$21:E$965,3,FALSE)</f>
        <v>5863.0370513173793</v>
      </c>
      <c r="F535" s="3" t="s">
        <v>1422</v>
      </c>
      <c r="G535" s="2" t="str">
        <f t="shared" si="52"/>
        <v>47407.349</v>
      </c>
      <c r="H535" s="17">
        <f t="shared" si="53"/>
        <v>5863</v>
      </c>
      <c r="I535" s="26" t="s">
        <v>622</v>
      </c>
      <c r="J535" s="27" t="s">
        <v>623</v>
      </c>
      <c r="K535" s="26">
        <v>5863</v>
      </c>
      <c r="L535" s="26" t="s">
        <v>91</v>
      </c>
      <c r="M535" s="27" t="s">
        <v>1594</v>
      </c>
      <c r="N535" s="27"/>
      <c r="O535" s="28" t="s">
        <v>2220</v>
      </c>
      <c r="P535" s="28" t="s">
        <v>609</v>
      </c>
    </row>
    <row r="536" spans="1:16" ht="13.5" thickBot="1" x14ac:dyDescent="0.25">
      <c r="A536" s="17" t="str">
        <f t="shared" si="48"/>
        <v> BBS 89 </v>
      </c>
      <c r="B536" s="3" t="str">
        <f t="shared" si="49"/>
        <v>I</v>
      </c>
      <c r="C536" s="17">
        <f t="shared" si="50"/>
        <v>47412.307000000001</v>
      </c>
      <c r="D536" s="2" t="str">
        <f t="shared" si="51"/>
        <v>vis</v>
      </c>
      <c r="E536" s="25">
        <f>VLOOKUP(C536,Active!C$21:E$965,3,FALSE)</f>
        <v>5872.0372978348196</v>
      </c>
      <c r="F536" s="3" t="s">
        <v>1422</v>
      </c>
      <c r="G536" s="2" t="str">
        <f t="shared" si="52"/>
        <v>47412.307</v>
      </c>
      <c r="H536" s="17">
        <f t="shared" si="53"/>
        <v>5872</v>
      </c>
      <c r="I536" s="26" t="s">
        <v>624</v>
      </c>
      <c r="J536" s="27" t="s">
        <v>625</v>
      </c>
      <c r="K536" s="26">
        <v>5872</v>
      </c>
      <c r="L536" s="26" t="s">
        <v>538</v>
      </c>
      <c r="M536" s="27" t="s">
        <v>1594</v>
      </c>
      <c r="N536" s="27"/>
      <c r="O536" s="28" t="s">
        <v>2195</v>
      </c>
      <c r="P536" s="28" t="s">
        <v>609</v>
      </c>
    </row>
    <row r="537" spans="1:16" ht="13.5" thickBot="1" x14ac:dyDescent="0.25">
      <c r="A537" s="17" t="str">
        <f t="shared" si="48"/>
        <v> AOEB 1 </v>
      </c>
      <c r="B537" s="3" t="str">
        <f t="shared" si="49"/>
        <v>I</v>
      </c>
      <c r="C537" s="17">
        <f t="shared" si="50"/>
        <v>47418.37</v>
      </c>
      <c r="D537" s="2" t="str">
        <f t="shared" si="51"/>
        <v>vis</v>
      </c>
      <c r="E537" s="25">
        <f>VLOOKUP(C537,Active!C$21:E$965,3,FALSE)</f>
        <v>5883.0434484268462</v>
      </c>
      <c r="F537" s="3" t="s">
        <v>1422</v>
      </c>
      <c r="G537" s="2" t="str">
        <f t="shared" si="52"/>
        <v>47418.370</v>
      </c>
      <c r="H537" s="17">
        <f t="shared" si="53"/>
        <v>5883</v>
      </c>
      <c r="I537" s="26" t="s">
        <v>626</v>
      </c>
      <c r="J537" s="27" t="s">
        <v>627</v>
      </c>
      <c r="K537" s="26">
        <v>5883</v>
      </c>
      <c r="L537" s="26" t="s">
        <v>380</v>
      </c>
      <c r="M537" s="27" t="s">
        <v>1594</v>
      </c>
      <c r="N537" s="27"/>
      <c r="O537" s="28" t="s">
        <v>2454</v>
      </c>
      <c r="P537" s="28" t="s">
        <v>2451</v>
      </c>
    </row>
    <row r="538" spans="1:16" ht="13.5" thickBot="1" x14ac:dyDescent="0.25">
      <c r="A538" s="17" t="str">
        <f t="shared" si="48"/>
        <v> BBS 90 </v>
      </c>
      <c r="B538" s="3" t="str">
        <f t="shared" si="49"/>
        <v>I</v>
      </c>
      <c r="C538" s="17">
        <f t="shared" si="50"/>
        <v>47450.298999999999</v>
      </c>
      <c r="D538" s="2" t="str">
        <f t="shared" si="51"/>
        <v>vis</v>
      </c>
      <c r="E538" s="25">
        <f>VLOOKUP(C538,Active!C$21:E$965,3,FALSE)</f>
        <v>5941.0040920443071</v>
      </c>
      <c r="F538" s="3" t="s">
        <v>1422</v>
      </c>
      <c r="G538" s="2" t="str">
        <f t="shared" si="52"/>
        <v>47450.299</v>
      </c>
      <c r="H538" s="17">
        <f t="shared" si="53"/>
        <v>5941</v>
      </c>
      <c r="I538" s="26" t="s">
        <v>628</v>
      </c>
      <c r="J538" s="27" t="s">
        <v>629</v>
      </c>
      <c r="K538" s="26">
        <v>5941</v>
      </c>
      <c r="L538" s="26" t="s">
        <v>2047</v>
      </c>
      <c r="M538" s="27" t="s">
        <v>1594</v>
      </c>
      <c r="N538" s="27"/>
      <c r="O538" s="28" t="s">
        <v>2195</v>
      </c>
      <c r="P538" s="28" t="s">
        <v>630</v>
      </c>
    </row>
    <row r="539" spans="1:16" ht="13.5" thickBot="1" x14ac:dyDescent="0.25">
      <c r="A539" s="17" t="str">
        <f t="shared" si="48"/>
        <v> BBS 90 </v>
      </c>
      <c r="B539" s="3" t="str">
        <f t="shared" si="49"/>
        <v>I</v>
      </c>
      <c r="C539" s="17">
        <f t="shared" si="50"/>
        <v>47456.368999999999</v>
      </c>
      <c r="D539" s="2" t="str">
        <f t="shared" si="51"/>
        <v>vis</v>
      </c>
      <c r="E539" s="25">
        <f>VLOOKUP(C539,Active!C$21:E$965,3,FALSE)</f>
        <v>5952.0229497209648</v>
      </c>
      <c r="F539" s="3" t="s">
        <v>1422</v>
      </c>
      <c r="G539" s="2" t="str">
        <f t="shared" si="52"/>
        <v>47456.369</v>
      </c>
      <c r="H539" s="17">
        <f t="shared" si="53"/>
        <v>5952</v>
      </c>
      <c r="I539" s="26" t="s">
        <v>631</v>
      </c>
      <c r="J539" s="27" t="s">
        <v>632</v>
      </c>
      <c r="K539" s="26">
        <v>5952</v>
      </c>
      <c r="L539" s="26" t="s">
        <v>2158</v>
      </c>
      <c r="M539" s="27" t="s">
        <v>1594</v>
      </c>
      <c r="N539" s="27"/>
      <c r="O539" s="28" t="s">
        <v>2220</v>
      </c>
      <c r="P539" s="28" t="s">
        <v>630</v>
      </c>
    </row>
    <row r="540" spans="1:16" ht="13.5" thickBot="1" x14ac:dyDescent="0.25">
      <c r="A540" s="17" t="str">
        <f t="shared" si="48"/>
        <v> AOEB 1 </v>
      </c>
      <c r="B540" s="3" t="str">
        <f t="shared" si="49"/>
        <v>I</v>
      </c>
      <c r="C540" s="17">
        <f t="shared" si="50"/>
        <v>47466.296000000002</v>
      </c>
      <c r="D540" s="2" t="str">
        <f t="shared" si="51"/>
        <v>vis</v>
      </c>
      <c r="E540" s="25">
        <f>VLOOKUP(C540,Active!C$21:E$965,3,FALSE)</f>
        <v>5970.0434110317101</v>
      </c>
      <c r="F540" s="3" t="s">
        <v>1422</v>
      </c>
      <c r="G540" s="2" t="str">
        <f t="shared" si="52"/>
        <v>47466.296</v>
      </c>
      <c r="H540" s="17">
        <f t="shared" si="53"/>
        <v>5970</v>
      </c>
      <c r="I540" s="26" t="s">
        <v>633</v>
      </c>
      <c r="J540" s="27" t="s">
        <v>634</v>
      </c>
      <c r="K540" s="26">
        <v>5970</v>
      </c>
      <c r="L540" s="26" t="s">
        <v>380</v>
      </c>
      <c r="M540" s="27" t="s">
        <v>1594</v>
      </c>
      <c r="N540" s="27"/>
      <c r="O540" s="28" t="s">
        <v>2454</v>
      </c>
      <c r="P540" s="28" t="s">
        <v>2451</v>
      </c>
    </row>
    <row r="541" spans="1:16" ht="13.5" thickBot="1" x14ac:dyDescent="0.25">
      <c r="A541" s="17" t="str">
        <f t="shared" si="48"/>
        <v> BBS 90 </v>
      </c>
      <c r="B541" s="3" t="str">
        <f t="shared" si="49"/>
        <v>I</v>
      </c>
      <c r="C541" s="17">
        <f t="shared" si="50"/>
        <v>47471.233999999997</v>
      </c>
      <c r="D541" s="2" t="str">
        <f t="shared" si="51"/>
        <v>vis</v>
      </c>
      <c r="E541" s="25">
        <f>VLOOKUP(C541,Active!C$21:E$965,3,FALSE)</f>
        <v>5979.0073515930417</v>
      </c>
      <c r="F541" s="3" t="s">
        <v>1422</v>
      </c>
      <c r="G541" s="2" t="str">
        <f t="shared" si="52"/>
        <v>47471.234</v>
      </c>
      <c r="H541" s="17">
        <f t="shared" si="53"/>
        <v>5979</v>
      </c>
      <c r="I541" s="26" t="s">
        <v>635</v>
      </c>
      <c r="J541" s="27" t="s">
        <v>636</v>
      </c>
      <c r="K541" s="26">
        <v>5979</v>
      </c>
      <c r="L541" s="26" t="s">
        <v>2082</v>
      </c>
      <c r="M541" s="27" t="s">
        <v>1594</v>
      </c>
      <c r="N541" s="27"/>
      <c r="O541" s="28" t="s">
        <v>2220</v>
      </c>
      <c r="P541" s="28" t="s">
        <v>630</v>
      </c>
    </row>
    <row r="542" spans="1:16" ht="13.5" thickBot="1" x14ac:dyDescent="0.25">
      <c r="A542" s="17" t="str">
        <f t="shared" si="48"/>
        <v> BRNO 30 </v>
      </c>
      <c r="B542" s="3" t="str">
        <f t="shared" si="49"/>
        <v>I</v>
      </c>
      <c r="C542" s="17">
        <f t="shared" si="50"/>
        <v>47471.24</v>
      </c>
      <c r="D542" s="2" t="str">
        <f t="shared" si="51"/>
        <v>vis</v>
      </c>
      <c r="E542" s="25">
        <f>VLOOKUP(C542,Active!C$21:E$965,3,FALSE)</f>
        <v>5979.0182433798736</v>
      </c>
      <c r="F542" s="3" t="s">
        <v>1422</v>
      </c>
      <c r="G542" s="2" t="str">
        <f t="shared" si="52"/>
        <v>47471.240</v>
      </c>
      <c r="H542" s="17">
        <f t="shared" si="53"/>
        <v>5979</v>
      </c>
      <c r="I542" s="26" t="s">
        <v>637</v>
      </c>
      <c r="J542" s="27" t="s">
        <v>638</v>
      </c>
      <c r="K542" s="26">
        <v>5979</v>
      </c>
      <c r="L542" s="26" t="s">
        <v>2150</v>
      </c>
      <c r="M542" s="27" t="s">
        <v>1594</v>
      </c>
      <c r="N542" s="27"/>
      <c r="O542" s="28" t="s">
        <v>639</v>
      </c>
      <c r="P542" s="28" t="s">
        <v>540</v>
      </c>
    </row>
    <row r="543" spans="1:16" ht="13.5" thickBot="1" x14ac:dyDescent="0.25">
      <c r="A543" s="17" t="str">
        <f t="shared" si="48"/>
        <v> BBS 90 </v>
      </c>
      <c r="B543" s="3" t="str">
        <f t="shared" si="49"/>
        <v>I</v>
      </c>
      <c r="C543" s="17">
        <f t="shared" si="50"/>
        <v>47477.284</v>
      </c>
      <c r="D543" s="2" t="str">
        <f t="shared" si="51"/>
        <v>vis</v>
      </c>
      <c r="E543" s="25">
        <f>VLOOKUP(C543,Active!C$21:E$965,3,FALSE)</f>
        <v>5989.9899033136044</v>
      </c>
      <c r="F543" s="3" t="s">
        <v>1422</v>
      </c>
      <c r="G543" s="2" t="str">
        <f t="shared" si="52"/>
        <v>47477.284</v>
      </c>
      <c r="H543" s="17">
        <f t="shared" si="53"/>
        <v>5990</v>
      </c>
      <c r="I543" s="26" t="s">
        <v>640</v>
      </c>
      <c r="J543" s="27" t="s">
        <v>641</v>
      </c>
      <c r="K543" s="26">
        <v>5990</v>
      </c>
      <c r="L543" s="26" t="s">
        <v>1938</v>
      </c>
      <c r="M543" s="27" t="s">
        <v>1594</v>
      </c>
      <c r="N543" s="27"/>
      <c r="O543" s="28" t="s">
        <v>2195</v>
      </c>
      <c r="P543" s="28" t="s">
        <v>630</v>
      </c>
    </row>
    <row r="544" spans="1:16" ht="13.5" thickBot="1" x14ac:dyDescent="0.25">
      <c r="A544" s="17" t="str">
        <f t="shared" si="48"/>
        <v> AAP 285.459 </v>
      </c>
      <c r="B544" s="3" t="str">
        <f t="shared" si="49"/>
        <v>I</v>
      </c>
      <c r="C544" s="17">
        <f t="shared" si="50"/>
        <v>47567.646500000003</v>
      </c>
      <c r="D544" s="2" t="str">
        <f t="shared" si="51"/>
        <v>vis</v>
      </c>
      <c r="E544" s="25">
        <f>VLOOKUP(C544,Active!C$21:E$965,3,FALSE)</f>
        <v>6154.0247512225133</v>
      </c>
      <c r="F544" s="3" t="s">
        <v>1422</v>
      </c>
      <c r="G544" s="2" t="str">
        <f t="shared" si="52"/>
        <v>47567.6465</v>
      </c>
      <c r="H544" s="17">
        <f t="shared" si="53"/>
        <v>6154</v>
      </c>
      <c r="I544" s="26" t="s">
        <v>642</v>
      </c>
      <c r="J544" s="27" t="s">
        <v>643</v>
      </c>
      <c r="K544" s="26">
        <v>6154</v>
      </c>
      <c r="L544" s="26" t="s">
        <v>644</v>
      </c>
      <c r="M544" s="27" t="s">
        <v>1920</v>
      </c>
      <c r="N544" s="27" t="s">
        <v>1328</v>
      </c>
      <c r="O544" s="28" t="s">
        <v>645</v>
      </c>
      <c r="P544" s="28" t="s">
        <v>1708</v>
      </c>
    </row>
    <row r="545" spans="1:16" ht="13.5" thickBot="1" x14ac:dyDescent="0.25">
      <c r="A545" s="17" t="str">
        <f t="shared" si="48"/>
        <v> AOEB 1 </v>
      </c>
      <c r="B545" s="3" t="str">
        <f t="shared" si="49"/>
        <v>I</v>
      </c>
      <c r="C545" s="17">
        <f t="shared" si="50"/>
        <v>47676.72</v>
      </c>
      <c r="D545" s="2" t="str">
        <f t="shared" si="51"/>
        <v>vis</v>
      </c>
      <c r="E545" s="25">
        <f>VLOOKUP(C545,Active!C$21:E$965,3,FALSE)</f>
        <v>6352.0256363617209</v>
      </c>
      <c r="F545" s="3" t="s">
        <v>1422</v>
      </c>
      <c r="G545" s="2" t="str">
        <f t="shared" si="52"/>
        <v>47676.720</v>
      </c>
      <c r="H545" s="17">
        <f t="shared" si="53"/>
        <v>6352</v>
      </c>
      <c r="I545" s="26" t="s">
        <v>646</v>
      </c>
      <c r="J545" s="27" t="s">
        <v>647</v>
      </c>
      <c r="K545" s="26">
        <v>6352</v>
      </c>
      <c r="L545" s="26" t="s">
        <v>2162</v>
      </c>
      <c r="M545" s="27" t="s">
        <v>1594</v>
      </c>
      <c r="N545" s="27"/>
      <c r="O545" s="28" t="s">
        <v>2392</v>
      </c>
      <c r="P545" s="28" t="s">
        <v>2451</v>
      </c>
    </row>
    <row r="546" spans="1:16" ht="13.5" thickBot="1" x14ac:dyDescent="0.25">
      <c r="A546" s="17" t="str">
        <f t="shared" si="48"/>
        <v> BBS 92 </v>
      </c>
      <c r="B546" s="3" t="str">
        <f t="shared" si="49"/>
        <v>I</v>
      </c>
      <c r="C546" s="17">
        <f t="shared" si="50"/>
        <v>47695.453000000001</v>
      </c>
      <c r="D546" s="2" t="str">
        <f t="shared" si="51"/>
        <v>vis</v>
      </c>
      <c r="E546" s="25">
        <f>VLOOKUP(C546,Active!C$21:E$965,3,FALSE)</f>
        <v>6386.0316101437375</v>
      </c>
      <c r="F546" s="3" t="s">
        <v>1422</v>
      </c>
      <c r="G546" s="2" t="str">
        <f t="shared" si="52"/>
        <v>47695.453</v>
      </c>
      <c r="H546" s="17">
        <f t="shared" si="53"/>
        <v>6386</v>
      </c>
      <c r="I546" s="26" t="s">
        <v>648</v>
      </c>
      <c r="J546" s="27" t="s">
        <v>649</v>
      </c>
      <c r="K546" s="26">
        <v>6386</v>
      </c>
      <c r="L546" s="26" t="s">
        <v>2254</v>
      </c>
      <c r="M546" s="27" t="s">
        <v>1594</v>
      </c>
      <c r="N546" s="27"/>
      <c r="O546" s="28" t="s">
        <v>2220</v>
      </c>
      <c r="P546" s="28" t="s">
        <v>650</v>
      </c>
    </row>
    <row r="547" spans="1:16" ht="13.5" thickBot="1" x14ac:dyDescent="0.25">
      <c r="A547" s="17" t="str">
        <f t="shared" si="48"/>
        <v> BBS 92 </v>
      </c>
      <c r="B547" s="3" t="str">
        <f t="shared" si="49"/>
        <v>I</v>
      </c>
      <c r="C547" s="17">
        <f t="shared" si="50"/>
        <v>47727.400999999998</v>
      </c>
      <c r="D547" s="2" t="str">
        <f t="shared" si="51"/>
        <v>vis</v>
      </c>
      <c r="E547" s="25">
        <f>VLOOKUP(C547,Active!C$21:E$965,3,FALSE)</f>
        <v>6444.0267444194951</v>
      </c>
      <c r="F547" s="3" t="s">
        <v>1422</v>
      </c>
      <c r="G547" s="2" t="str">
        <f t="shared" si="52"/>
        <v>47727.401</v>
      </c>
      <c r="H547" s="17">
        <f t="shared" si="53"/>
        <v>6444</v>
      </c>
      <c r="I547" s="26" t="s">
        <v>651</v>
      </c>
      <c r="J547" s="27" t="s">
        <v>652</v>
      </c>
      <c r="K547" s="26">
        <v>6444</v>
      </c>
      <c r="L547" s="26" t="s">
        <v>2167</v>
      </c>
      <c r="M547" s="27" t="s">
        <v>1594</v>
      </c>
      <c r="N547" s="27"/>
      <c r="O547" s="28" t="s">
        <v>2220</v>
      </c>
      <c r="P547" s="28" t="s">
        <v>650</v>
      </c>
    </row>
    <row r="548" spans="1:16" ht="13.5" thickBot="1" x14ac:dyDescent="0.25">
      <c r="A548" s="17" t="str">
        <f t="shared" si="48"/>
        <v> BRNO 30 </v>
      </c>
      <c r="B548" s="3" t="str">
        <f t="shared" si="49"/>
        <v>I</v>
      </c>
      <c r="C548" s="17">
        <f t="shared" si="50"/>
        <v>47749.438999999998</v>
      </c>
      <c r="D548" s="2" t="str">
        <f t="shared" si="51"/>
        <v>vis</v>
      </c>
      <c r="E548" s="25">
        <f>VLOOKUP(C548,Active!C$21:E$965,3,FALSE)</f>
        <v>6484.0322774472061</v>
      </c>
      <c r="F548" s="3" t="s">
        <v>1422</v>
      </c>
      <c r="G548" s="2" t="str">
        <f t="shared" si="52"/>
        <v>47749.439</v>
      </c>
      <c r="H548" s="17">
        <f t="shared" si="53"/>
        <v>6484</v>
      </c>
      <c r="I548" s="26" t="s">
        <v>653</v>
      </c>
      <c r="J548" s="27" t="s">
        <v>654</v>
      </c>
      <c r="K548" s="26">
        <v>6484</v>
      </c>
      <c r="L548" s="26" t="s">
        <v>411</v>
      </c>
      <c r="M548" s="27" t="s">
        <v>1594</v>
      </c>
      <c r="N548" s="27"/>
      <c r="O548" s="28" t="s">
        <v>655</v>
      </c>
      <c r="P548" s="28" t="s">
        <v>540</v>
      </c>
    </row>
    <row r="549" spans="1:16" ht="13.5" thickBot="1" x14ac:dyDescent="0.25">
      <c r="A549" s="17" t="str">
        <f t="shared" si="48"/>
        <v> BRNO 30 </v>
      </c>
      <c r="B549" s="3" t="str">
        <f t="shared" si="49"/>
        <v>I</v>
      </c>
      <c r="C549" s="17">
        <f t="shared" si="50"/>
        <v>47771.49</v>
      </c>
      <c r="D549" s="2" t="str">
        <f t="shared" si="51"/>
        <v>vis</v>
      </c>
      <c r="E549" s="25">
        <f>VLOOKUP(C549,Active!C$21:E$965,3,FALSE)</f>
        <v>6524.0614093463801</v>
      </c>
      <c r="F549" s="3" t="s">
        <v>1422</v>
      </c>
      <c r="G549" s="2" t="str">
        <f t="shared" si="52"/>
        <v>47771.490</v>
      </c>
      <c r="H549" s="17">
        <f t="shared" si="53"/>
        <v>6524</v>
      </c>
      <c r="I549" s="26" t="s">
        <v>656</v>
      </c>
      <c r="J549" s="27" t="s">
        <v>657</v>
      </c>
      <c r="K549" s="26">
        <v>6524</v>
      </c>
      <c r="L549" s="26" t="s">
        <v>658</v>
      </c>
      <c r="M549" s="27" t="s">
        <v>1594</v>
      </c>
      <c r="N549" s="27"/>
      <c r="O549" s="28" t="s">
        <v>659</v>
      </c>
      <c r="P549" s="28" t="s">
        <v>540</v>
      </c>
    </row>
    <row r="550" spans="1:16" ht="13.5" thickBot="1" x14ac:dyDescent="0.25">
      <c r="A550" s="17" t="str">
        <f t="shared" si="48"/>
        <v> BBS 93 </v>
      </c>
      <c r="B550" s="3" t="str">
        <f t="shared" si="49"/>
        <v>I</v>
      </c>
      <c r="C550" s="17">
        <f t="shared" si="50"/>
        <v>47775.311000000002</v>
      </c>
      <c r="D550" s="2" t="str">
        <f t="shared" si="51"/>
        <v>vis</v>
      </c>
      <c r="E550" s="25">
        <f>VLOOKUP(C550,Active!C$21:E$965,3,FALSE)</f>
        <v>6530.9976622594859</v>
      </c>
      <c r="F550" s="3" t="s">
        <v>1422</v>
      </c>
      <c r="G550" s="2" t="str">
        <f t="shared" si="52"/>
        <v>47775.311</v>
      </c>
      <c r="H550" s="17">
        <f t="shared" si="53"/>
        <v>6531</v>
      </c>
      <c r="I550" s="26" t="s">
        <v>660</v>
      </c>
      <c r="J550" s="27" t="s">
        <v>661</v>
      </c>
      <c r="K550" s="26">
        <v>6531</v>
      </c>
      <c r="L550" s="26" t="s">
        <v>1969</v>
      </c>
      <c r="M550" s="27" t="s">
        <v>1594</v>
      </c>
      <c r="N550" s="27"/>
      <c r="O550" s="28" t="s">
        <v>527</v>
      </c>
      <c r="P550" s="28" t="s">
        <v>662</v>
      </c>
    </row>
    <row r="551" spans="1:16" ht="13.5" thickBot="1" x14ac:dyDescent="0.25">
      <c r="A551" s="17" t="str">
        <f t="shared" si="48"/>
        <v> BBS 92 </v>
      </c>
      <c r="B551" s="3" t="str">
        <f t="shared" si="49"/>
        <v>I</v>
      </c>
      <c r="C551" s="17">
        <f t="shared" si="50"/>
        <v>47775.328000000001</v>
      </c>
      <c r="D551" s="2" t="str">
        <f t="shared" si="51"/>
        <v>vis</v>
      </c>
      <c r="E551" s="25">
        <f>VLOOKUP(C551,Active!C$21:E$965,3,FALSE)</f>
        <v>6531.0285223221717</v>
      </c>
      <c r="F551" s="3" t="s">
        <v>1422</v>
      </c>
      <c r="G551" s="2" t="str">
        <f t="shared" si="52"/>
        <v>47775.328</v>
      </c>
      <c r="H551" s="17">
        <f t="shared" si="53"/>
        <v>6531</v>
      </c>
      <c r="I551" s="26" t="s">
        <v>663</v>
      </c>
      <c r="J551" s="27" t="s">
        <v>664</v>
      </c>
      <c r="K551" s="26">
        <v>6531</v>
      </c>
      <c r="L551" s="26" t="s">
        <v>84</v>
      </c>
      <c r="M551" s="27" t="s">
        <v>1594</v>
      </c>
      <c r="N551" s="27"/>
      <c r="O551" s="28" t="s">
        <v>2220</v>
      </c>
      <c r="P551" s="28" t="s">
        <v>650</v>
      </c>
    </row>
    <row r="552" spans="1:16" ht="13.5" thickBot="1" x14ac:dyDescent="0.25">
      <c r="A552" s="17" t="str">
        <f t="shared" si="48"/>
        <v> AOEB 1 </v>
      </c>
      <c r="B552" s="3" t="str">
        <f t="shared" si="49"/>
        <v>I</v>
      </c>
      <c r="C552" s="17">
        <f t="shared" si="50"/>
        <v>47794.62</v>
      </c>
      <c r="D552" s="2" t="str">
        <f t="shared" si="51"/>
        <v>vis</v>
      </c>
      <c r="E552" s="25">
        <f>VLOOKUP(C552,Active!C$21:E$965,3,FALSE)</f>
        <v>6566.0492475772135</v>
      </c>
      <c r="F552" s="3" t="s">
        <v>1422</v>
      </c>
      <c r="G552" s="2" t="str">
        <f t="shared" si="52"/>
        <v>47794.620</v>
      </c>
      <c r="H552" s="17">
        <f t="shared" si="53"/>
        <v>6566</v>
      </c>
      <c r="I552" s="26" t="s">
        <v>665</v>
      </c>
      <c r="J552" s="27" t="s">
        <v>666</v>
      </c>
      <c r="K552" s="26">
        <v>6566</v>
      </c>
      <c r="L552" s="26" t="s">
        <v>667</v>
      </c>
      <c r="M552" s="27" t="s">
        <v>1594</v>
      </c>
      <c r="N552" s="27"/>
      <c r="O552" s="28" t="s">
        <v>2454</v>
      </c>
      <c r="P552" s="28" t="s">
        <v>2451</v>
      </c>
    </row>
    <row r="553" spans="1:16" ht="13.5" thickBot="1" x14ac:dyDescent="0.25">
      <c r="A553" s="17" t="str">
        <f t="shared" si="48"/>
        <v> BBS 93 </v>
      </c>
      <c r="B553" s="3" t="str">
        <f t="shared" si="49"/>
        <v>I</v>
      </c>
      <c r="C553" s="17">
        <f t="shared" si="50"/>
        <v>47818.298000000003</v>
      </c>
      <c r="D553" s="2" t="str">
        <f t="shared" si="51"/>
        <v>vis</v>
      </c>
      <c r="E553" s="25">
        <f>VLOOKUP(C553,Active!C$21:E$965,3,FALSE)</f>
        <v>6609.0318690052072</v>
      </c>
      <c r="F553" s="3" t="s">
        <v>1422</v>
      </c>
      <c r="G553" s="2" t="str">
        <f t="shared" si="52"/>
        <v>47818.298</v>
      </c>
      <c r="H553" s="17">
        <f t="shared" si="53"/>
        <v>6609</v>
      </c>
      <c r="I553" s="26" t="s">
        <v>668</v>
      </c>
      <c r="J553" s="27" t="s">
        <v>669</v>
      </c>
      <c r="K553" s="26">
        <v>6609</v>
      </c>
      <c r="L553" s="26" t="s">
        <v>411</v>
      </c>
      <c r="M553" s="27" t="s">
        <v>1594</v>
      </c>
      <c r="N553" s="27"/>
      <c r="O553" s="28" t="s">
        <v>2220</v>
      </c>
      <c r="P553" s="28" t="s">
        <v>662</v>
      </c>
    </row>
    <row r="554" spans="1:16" ht="13.5" thickBot="1" x14ac:dyDescent="0.25">
      <c r="A554" s="17" t="str">
        <f t="shared" si="48"/>
        <v> AOEB 1 </v>
      </c>
      <c r="B554" s="3" t="str">
        <f t="shared" si="49"/>
        <v>I</v>
      </c>
      <c r="C554" s="17">
        <f t="shared" si="50"/>
        <v>48006.684999999998</v>
      </c>
      <c r="D554" s="2" t="str">
        <f t="shared" si="51"/>
        <v>vis</v>
      </c>
      <c r="E554" s="25">
        <f>VLOOKUP(C554,Active!C$21:E$965,3,FALSE)</f>
        <v>6951.0103766053053</v>
      </c>
      <c r="F554" s="3" t="s">
        <v>1422</v>
      </c>
      <c r="G554" s="2" t="str">
        <f t="shared" si="52"/>
        <v>48006.685</v>
      </c>
      <c r="H554" s="17">
        <f t="shared" si="53"/>
        <v>6951</v>
      </c>
      <c r="I554" s="26" t="s">
        <v>670</v>
      </c>
      <c r="J554" s="27" t="s">
        <v>671</v>
      </c>
      <c r="K554" s="26">
        <v>6951</v>
      </c>
      <c r="L554" s="26" t="s">
        <v>2299</v>
      </c>
      <c r="M554" s="27" t="s">
        <v>1594</v>
      </c>
      <c r="N554" s="27"/>
      <c r="O554" s="28" t="s">
        <v>2392</v>
      </c>
      <c r="P554" s="28" t="s">
        <v>2451</v>
      </c>
    </row>
    <row r="555" spans="1:16" ht="13.5" thickBot="1" x14ac:dyDescent="0.25">
      <c r="A555" s="17" t="str">
        <f t="shared" si="48"/>
        <v> BBS 95 </v>
      </c>
      <c r="B555" s="3" t="str">
        <f t="shared" si="49"/>
        <v>I</v>
      </c>
      <c r="C555" s="17">
        <f t="shared" si="50"/>
        <v>48041.408000000003</v>
      </c>
      <c r="D555" s="2" t="str">
        <f t="shared" si="51"/>
        <v>vis</v>
      </c>
      <c r="E555" s="25">
        <f>VLOOKUP(C555,Active!C$21:E$965,3,FALSE)</f>
        <v>7014.0429622900947</v>
      </c>
      <c r="F555" s="3" t="s">
        <v>1422</v>
      </c>
      <c r="G555" s="2" t="str">
        <f t="shared" si="52"/>
        <v>48041.408</v>
      </c>
      <c r="H555" s="17">
        <f t="shared" si="53"/>
        <v>7014</v>
      </c>
      <c r="I555" s="26" t="s">
        <v>672</v>
      </c>
      <c r="J555" s="27" t="s">
        <v>673</v>
      </c>
      <c r="K555" s="26">
        <v>7014</v>
      </c>
      <c r="L555" s="26" t="s">
        <v>380</v>
      </c>
      <c r="M555" s="27" t="s">
        <v>1594</v>
      </c>
      <c r="N555" s="27"/>
      <c r="O555" s="28" t="s">
        <v>2220</v>
      </c>
      <c r="P555" s="28" t="s">
        <v>674</v>
      </c>
    </row>
    <row r="556" spans="1:16" ht="13.5" thickBot="1" x14ac:dyDescent="0.25">
      <c r="A556" s="17" t="str">
        <f t="shared" si="48"/>
        <v> AAP 285.459 </v>
      </c>
      <c r="B556" s="3" t="str">
        <f t="shared" si="49"/>
        <v>II</v>
      </c>
      <c r="C556" s="17">
        <f t="shared" si="50"/>
        <v>48044.432000000001</v>
      </c>
      <c r="D556" s="2" t="str">
        <f t="shared" si="51"/>
        <v>vis</v>
      </c>
      <c r="E556" s="25">
        <f>VLOOKUP(C556,Active!C$21:E$965,3,FALSE)</f>
        <v>7019.5324228525642</v>
      </c>
      <c r="F556" s="3" t="s">
        <v>1422</v>
      </c>
      <c r="G556" s="2" t="str">
        <f t="shared" si="52"/>
        <v>48044.432</v>
      </c>
      <c r="H556" s="17">
        <f t="shared" si="53"/>
        <v>7019.5</v>
      </c>
      <c r="I556" s="26" t="s">
        <v>675</v>
      </c>
      <c r="J556" s="27" t="s">
        <v>676</v>
      </c>
      <c r="K556" s="26">
        <v>7019.5</v>
      </c>
      <c r="L556" s="26" t="s">
        <v>411</v>
      </c>
      <c r="M556" s="27" t="s">
        <v>1920</v>
      </c>
      <c r="N556" s="27" t="s">
        <v>1328</v>
      </c>
      <c r="O556" s="28" t="s">
        <v>645</v>
      </c>
      <c r="P556" s="28" t="s">
        <v>1708</v>
      </c>
    </row>
    <row r="557" spans="1:16" ht="13.5" thickBot="1" x14ac:dyDescent="0.25">
      <c r="A557" s="17" t="str">
        <f t="shared" si="48"/>
        <v> BBS 96 </v>
      </c>
      <c r="B557" s="3" t="str">
        <f t="shared" si="49"/>
        <v>I</v>
      </c>
      <c r="C557" s="17">
        <f t="shared" si="50"/>
        <v>48085.468000000001</v>
      </c>
      <c r="D557" s="2" t="str">
        <f t="shared" si="51"/>
        <v>vis</v>
      </c>
      <c r="E557" s="25">
        <f>VLOOKUP(C557,Active!C$21:E$965,3,FALSE)</f>
        <v>7094.0249835806289</v>
      </c>
      <c r="F557" s="3" t="s">
        <v>1422</v>
      </c>
      <c r="G557" s="2" t="str">
        <f t="shared" si="52"/>
        <v>48085.468</v>
      </c>
      <c r="H557" s="17">
        <f t="shared" si="53"/>
        <v>7094</v>
      </c>
      <c r="I557" s="26" t="s">
        <v>677</v>
      </c>
      <c r="J557" s="27" t="s">
        <v>678</v>
      </c>
      <c r="K557" s="26">
        <v>7094</v>
      </c>
      <c r="L557" s="26" t="s">
        <v>2162</v>
      </c>
      <c r="M557" s="27" t="s">
        <v>1594</v>
      </c>
      <c r="N557" s="27"/>
      <c r="O557" s="28" t="s">
        <v>2220</v>
      </c>
      <c r="P557" s="28" t="s">
        <v>679</v>
      </c>
    </row>
    <row r="558" spans="1:16" ht="13.5" thickBot="1" x14ac:dyDescent="0.25">
      <c r="A558" s="17" t="str">
        <f t="shared" si="48"/>
        <v> BRNO 31 </v>
      </c>
      <c r="B558" s="3" t="str">
        <f t="shared" si="49"/>
        <v>I</v>
      </c>
      <c r="C558" s="17">
        <f t="shared" si="50"/>
        <v>48085.478000000003</v>
      </c>
      <c r="D558" s="2" t="str">
        <f t="shared" si="51"/>
        <v>vis</v>
      </c>
      <c r="E558" s="25">
        <f>VLOOKUP(C558,Active!C$21:E$965,3,FALSE)</f>
        <v>7094.0431365586837</v>
      </c>
      <c r="F558" s="3" t="s">
        <v>1422</v>
      </c>
      <c r="G558" s="2" t="str">
        <f t="shared" si="52"/>
        <v>48085.478</v>
      </c>
      <c r="H558" s="17">
        <f t="shared" si="53"/>
        <v>7094</v>
      </c>
      <c r="I558" s="26" t="s">
        <v>680</v>
      </c>
      <c r="J558" s="27" t="s">
        <v>681</v>
      </c>
      <c r="K558" s="26">
        <v>7094</v>
      </c>
      <c r="L558" s="26" t="s">
        <v>380</v>
      </c>
      <c r="M558" s="27" t="s">
        <v>1594</v>
      </c>
      <c r="N558" s="27"/>
      <c r="O558" s="28" t="s">
        <v>682</v>
      </c>
      <c r="P558" s="28" t="s">
        <v>683</v>
      </c>
    </row>
    <row r="559" spans="1:16" ht="13.5" thickBot="1" x14ac:dyDescent="0.25">
      <c r="A559" s="17" t="str">
        <f t="shared" si="48"/>
        <v> AAP 285.459 </v>
      </c>
      <c r="B559" s="3" t="str">
        <f t="shared" si="49"/>
        <v>I</v>
      </c>
      <c r="C559" s="17">
        <f t="shared" si="50"/>
        <v>48101.446499999998</v>
      </c>
      <c r="D559" s="2" t="str">
        <f t="shared" si="51"/>
        <v>vis</v>
      </c>
      <c r="E559" s="25">
        <f>VLOOKUP(C559,Active!C$21:E$965,3,FALSE)</f>
        <v>7123.0307195586292</v>
      </c>
      <c r="F559" s="3" t="s">
        <v>1422</v>
      </c>
      <c r="G559" s="2" t="str">
        <f t="shared" si="52"/>
        <v>48101.4465</v>
      </c>
      <c r="H559" s="17">
        <f t="shared" si="53"/>
        <v>7123</v>
      </c>
      <c r="I559" s="26" t="s">
        <v>684</v>
      </c>
      <c r="J559" s="27" t="s">
        <v>685</v>
      </c>
      <c r="K559" s="26">
        <v>7123</v>
      </c>
      <c r="L559" s="26" t="s">
        <v>686</v>
      </c>
      <c r="M559" s="27" t="s">
        <v>1920</v>
      </c>
      <c r="N559" s="27" t="s">
        <v>1328</v>
      </c>
      <c r="O559" s="28" t="s">
        <v>645</v>
      </c>
      <c r="P559" s="28" t="s">
        <v>1708</v>
      </c>
    </row>
    <row r="560" spans="1:16" ht="13.5" thickBot="1" x14ac:dyDescent="0.25">
      <c r="A560" s="17" t="str">
        <f t="shared" si="48"/>
        <v> BBS 96 </v>
      </c>
      <c r="B560" s="3" t="str">
        <f t="shared" si="49"/>
        <v>I</v>
      </c>
      <c r="C560" s="17">
        <f t="shared" si="50"/>
        <v>48106.404000000002</v>
      </c>
      <c r="D560" s="2" t="str">
        <f t="shared" si="51"/>
        <v>vis</v>
      </c>
      <c r="E560" s="25">
        <f>VLOOKUP(C560,Active!C$21:E$965,3,FALSE)</f>
        <v>7132.0300584271754</v>
      </c>
      <c r="F560" s="3" t="s">
        <v>1422</v>
      </c>
      <c r="G560" s="2" t="str">
        <f t="shared" si="52"/>
        <v>48106.404</v>
      </c>
      <c r="H560" s="17">
        <f t="shared" si="53"/>
        <v>7132</v>
      </c>
      <c r="I560" s="26" t="s">
        <v>687</v>
      </c>
      <c r="J560" s="27" t="s">
        <v>688</v>
      </c>
      <c r="K560" s="26">
        <v>7132</v>
      </c>
      <c r="L560" s="26" t="s">
        <v>2254</v>
      </c>
      <c r="M560" s="27" t="s">
        <v>1594</v>
      </c>
      <c r="N560" s="27"/>
      <c r="O560" s="28" t="s">
        <v>2220</v>
      </c>
      <c r="P560" s="28" t="s">
        <v>679</v>
      </c>
    </row>
    <row r="561" spans="1:16" ht="13.5" thickBot="1" x14ac:dyDescent="0.25">
      <c r="A561" s="17" t="str">
        <f t="shared" si="48"/>
        <v> AAP 285.459 </v>
      </c>
      <c r="B561" s="3" t="str">
        <f t="shared" si="49"/>
        <v>I</v>
      </c>
      <c r="C561" s="17">
        <f t="shared" si="50"/>
        <v>48117.421999999999</v>
      </c>
      <c r="D561" s="2" t="str">
        <f t="shared" si="51"/>
        <v>vis</v>
      </c>
      <c r="E561" s="25">
        <f>VLOOKUP(C561,Active!C$21:E$965,3,FALSE)</f>
        <v>7152.0310096432186</v>
      </c>
      <c r="F561" s="3" t="s">
        <v>1422</v>
      </c>
      <c r="G561" s="2" t="str">
        <f t="shared" si="52"/>
        <v>48117.4220</v>
      </c>
      <c r="H561" s="17">
        <f t="shared" si="53"/>
        <v>7152</v>
      </c>
      <c r="I561" s="26" t="s">
        <v>689</v>
      </c>
      <c r="J561" s="27" t="s">
        <v>690</v>
      </c>
      <c r="K561" s="26">
        <v>7152</v>
      </c>
      <c r="L561" s="26" t="s">
        <v>691</v>
      </c>
      <c r="M561" s="27" t="s">
        <v>1920</v>
      </c>
      <c r="N561" s="27" t="s">
        <v>692</v>
      </c>
      <c r="O561" s="28" t="s">
        <v>645</v>
      </c>
      <c r="P561" s="28" t="s">
        <v>1708</v>
      </c>
    </row>
    <row r="562" spans="1:16" ht="13.5" thickBot="1" x14ac:dyDescent="0.25">
      <c r="A562" s="17" t="str">
        <f t="shared" si="48"/>
        <v> AAP 285.459 </v>
      </c>
      <c r="B562" s="3" t="str">
        <f t="shared" si="49"/>
        <v>I</v>
      </c>
      <c r="C562" s="17">
        <f t="shared" si="50"/>
        <v>48117.422100000003</v>
      </c>
      <c r="D562" s="2" t="str">
        <f t="shared" si="51"/>
        <v>vis</v>
      </c>
      <c r="E562" s="25">
        <f>VLOOKUP(C562,Active!C$21:E$965,3,FALSE)</f>
        <v>7152.0311911730078</v>
      </c>
      <c r="F562" s="3" t="s">
        <v>1422</v>
      </c>
      <c r="G562" s="2" t="str">
        <f t="shared" si="52"/>
        <v>48117.4221</v>
      </c>
      <c r="H562" s="17">
        <f t="shared" si="53"/>
        <v>7152</v>
      </c>
      <c r="I562" s="26" t="s">
        <v>693</v>
      </c>
      <c r="J562" s="27" t="s">
        <v>690</v>
      </c>
      <c r="K562" s="26">
        <v>7152</v>
      </c>
      <c r="L562" s="26" t="s">
        <v>694</v>
      </c>
      <c r="M562" s="27" t="s">
        <v>1920</v>
      </c>
      <c r="N562" s="27" t="s">
        <v>1328</v>
      </c>
      <c r="O562" s="28" t="s">
        <v>645</v>
      </c>
      <c r="P562" s="28" t="s">
        <v>1708</v>
      </c>
    </row>
    <row r="563" spans="1:16" ht="13.5" thickBot="1" x14ac:dyDescent="0.25">
      <c r="A563" s="17" t="str">
        <f t="shared" si="48"/>
        <v> AAP 285.459 </v>
      </c>
      <c r="B563" s="3" t="str">
        <f t="shared" si="49"/>
        <v>II</v>
      </c>
      <c r="C563" s="17">
        <f t="shared" si="50"/>
        <v>48120.451999999997</v>
      </c>
      <c r="D563" s="2" t="str">
        <f t="shared" si="51"/>
        <v>vis</v>
      </c>
      <c r="E563" s="25">
        <f>VLOOKUP(C563,Active!C$21:E$965,3,FALSE)</f>
        <v>7157.5313619925209</v>
      </c>
      <c r="F563" s="3" t="s">
        <v>1422</v>
      </c>
      <c r="G563" s="2" t="str">
        <f t="shared" si="52"/>
        <v>48120.4520</v>
      </c>
      <c r="H563" s="17">
        <f t="shared" si="53"/>
        <v>7157.5</v>
      </c>
      <c r="I563" s="26" t="s">
        <v>695</v>
      </c>
      <c r="J563" s="27" t="s">
        <v>696</v>
      </c>
      <c r="K563" s="26">
        <v>7157.5</v>
      </c>
      <c r="L563" s="26" t="s">
        <v>697</v>
      </c>
      <c r="M563" s="27" t="s">
        <v>1920</v>
      </c>
      <c r="N563" s="27" t="s">
        <v>692</v>
      </c>
      <c r="O563" s="28" t="s">
        <v>645</v>
      </c>
      <c r="P563" s="28" t="s">
        <v>1708</v>
      </c>
    </row>
    <row r="564" spans="1:16" ht="13.5" thickBot="1" x14ac:dyDescent="0.25">
      <c r="A564" s="17" t="str">
        <f t="shared" si="48"/>
        <v> AAP 285.459 </v>
      </c>
      <c r="B564" s="3" t="str">
        <f t="shared" si="49"/>
        <v>II</v>
      </c>
      <c r="C564" s="17">
        <f t="shared" si="50"/>
        <v>48120.455499999996</v>
      </c>
      <c r="D564" s="2" t="str">
        <f t="shared" si="51"/>
        <v>vis</v>
      </c>
      <c r="E564" s="25">
        <f>VLOOKUP(C564,Active!C$21:E$965,3,FALSE)</f>
        <v>7157.537715534836</v>
      </c>
      <c r="F564" s="3" t="s">
        <v>1422</v>
      </c>
      <c r="G564" s="2" t="str">
        <f t="shared" si="52"/>
        <v>48120.4555</v>
      </c>
      <c r="H564" s="17">
        <f t="shared" si="53"/>
        <v>7157.5</v>
      </c>
      <c r="I564" s="26" t="s">
        <v>698</v>
      </c>
      <c r="J564" s="27" t="s">
        <v>699</v>
      </c>
      <c r="K564" s="26">
        <v>7157.5</v>
      </c>
      <c r="L564" s="26" t="s">
        <v>700</v>
      </c>
      <c r="M564" s="27" t="s">
        <v>1920</v>
      </c>
      <c r="N564" s="27" t="s">
        <v>1328</v>
      </c>
      <c r="O564" s="28" t="s">
        <v>645</v>
      </c>
      <c r="P564" s="28" t="s">
        <v>1708</v>
      </c>
    </row>
    <row r="565" spans="1:16" ht="13.5" thickBot="1" x14ac:dyDescent="0.25">
      <c r="A565" s="17" t="str">
        <f t="shared" si="48"/>
        <v> BBS 96 </v>
      </c>
      <c r="B565" s="3" t="str">
        <f t="shared" si="49"/>
        <v>I</v>
      </c>
      <c r="C565" s="17">
        <f t="shared" si="50"/>
        <v>48143.326000000001</v>
      </c>
      <c r="D565" s="2" t="str">
        <f t="shared" si="51"/>
        <v>vis</v>
      </c>
      <c r="E565" s="25">
        <f>VLOOKUP(C565,Active!C$21:E$965,3,FALSE)</f>
        <v>7199.0544839852591</v>
      </c>
      <c r="F565" s="3" t="s">
        <v>1422</v>
      </c>
      <c r="G565" s="2" t="str">
        <f t="shared" si="52"/>
        <v>48143.326</v>
      </c>
      <c r="H565" s="17">
        <f t="shared" si="53"/>
        <v>7199</v>
      </c>
      <c r="I565" s="26" t="s">
        <v>701</v>
      </c>
      <c r="J565" s="27" t="s">
        <v>702</v>
      </c>
      <c r="K565" s="26">
        <v>7199</v>
      </c>
      <c r="L565" s="26" t="s">
        <v>703</v>
      </c>
      <c r="M565" s="27" t="s">
        <v>1594</v>
      </c>
      <c r="N565" s="27"/>
      <c r="O565" s="28" t="s">
        <v>2220</v>
      </c>
      <c r="P565" s="28" t="s">
        <v>679</v>
      </c>
    </row>
    <row r="566" spans="1:16" ht="13.5" thickBot="1" x14ac:dyDescent="0.25">
      <c r="A566" s="17" t="str">
        <f t="shared" si="48"/>
        <v> BBS 96 </v>
      </c>
      <c r="B566" s="3" t="str">
        <f t="shared" si="49"/>
        <v>I</v>
      </c>
      <c r="C566" s="17">
        <f t="shared" si="50"/>
        <v>48170.302000000003</v>
      </c>
      <c r="D566" s="2" t="str">
        <f t="shared" si="51"/>
        <v>vis</v>
      </c>
      <c r="E566" s="25">
        <f>VLOOKUP(C566,Active!C$21:E$965,3,FALSE)</f>
        <v>7248.0239575743144</v>
      </c>
      <c r="F566" s="3" t="s">
        <v>1422</v>
      </c>
      <c r="G566" s="2" t="str">
        <f t="shared" si="52"/>
        <v>48170.302</v>
      </c>
      <c r="H566" s="17">
        <f t="shared" si="53"/>
        <v>7248</v>
      </c>
      <c r="I566" s="26" t="s">
        <v>704</v>
      </c>
      <c r="J566" s="27" t="s">
        <v>705</v>
      </c>
      <c r="K566" s="26">
        <v>7248</v>
      </c>
      <c r="L566" s="26" t="s">
        <v>2158</v>
      </c>
      <c r="M566" s="27" t="s">
        <v>1594</v>
      </c>
      <c r="N566" s="27"/>
      <c r="O566" s="28" t="s">
        <v>2220</v>
      </c>
      <c r="P566" s="28" t="s">
        <v>679</v>
      </c>
    </row>
    <row r="567" spans="1:16" ht="13.5" thickBot="1" x14ac:dyDescent="0.25">
      <c r="A567" s="17" t="str">
        <f t="shared" si="48"/>
        <v> BBS 97 </v>
      </c>
      <c r="B567" s="3" t="str">
        <f t="shared" si="49"/>
        <v>I</v>
      </c>
      <c r="C567" s="17">
        <f t="shared" si="50"/>
        <v>48208.321000000004</v>
      </c>
      <c r="D567" s="2" t="str">
        <f t="shared" si="51"/>
        <v>vis</v>
      </c>
      <c r="E567" s="25">
        <f>VLOOKUP(C567,Active!C$21:E$965,3,FALSE)</f>
        <v>7317.0397648245416</v>
      </c>
      <c r="F567" s="3" t="s">
        <v>1422</v>
      </c>
      <c r="G567" s="2" t="str">
        <f t="shared" si="52"/>
        <v>48208.321</v>
      </c>
      <c r="H567" s="17">
        <f t="shared" si="53"/>
        <v>7317</v>
      </c>
      <c r="I567" s="26" t="s">
        <v>706</v>
      </c>
      <c r="J567" s="27" t="s">
        <v>707</v>
      </c>
      <c r="K567" s="26">
        <v>7317</v>
      </c>
      <c r="L567" s="26" t="s">
        <v>96</v>
      </c>
      <c r="M567" s="27" t="s">
        <v>1594</v>
      </c>
      <c r="N567" s="27"/>
      <c r="O567" s="28" t="s">
        <v>2220</v>
      </c>
      <c r="P567" s="28" t="s">
        <v>708</v>
      </c>
    </row>
    <row r="568" spans="1:16" ht="13.5" thickBot="1" x14ac:dyDescent="0.25">
      <c r="A568" s="17" t="str">
        <f t="shared" si="48"/>
        <v> AOEB 1 </v>
      </c>
      <c r="B568" s="3" t="str">
        <f t="shared" si="49"/>
        <v>I</v>
      </c>
      <c r="C568" s="17">
        <f t="shared" si="50"/>
        <v>48331.718000000001</v>
      </c>
      <c r="D568" s="2" t="str">
        <f t="shared" si="51"/>
        <v>vis</v>
      </c>
      <c r="E568" s="25">
        <f>VLOOKUP(C568,Active!C$21:E$965,3,FALSE)</f>
        <v>7541.0420680743919</v>
      </c>
      <c r="F568" s="3" t="s">
        <v>1422</v>
      </c>
      <c r="G568" s="2" t="str">
        <f t="shared" si="52"/>
        <v>48331.718</v>
      </c>
      <c r="H568" s="17">
        <f t="shared" si="53"/>
        <v>7541</v>
      </c>
      <c r="I568" s="26" t="s">
        <v>709</v>
      </c>
      <c r="J568" s="27" t="s">
        <v>710</v>
      </c>
      <c r="K568" s="26">
        <v>7541</v>
      </c>
      <c r="L568" s="26" t="s">
        <v>99</v>
      </c>
      <c r="M568" s="27" t="s">
        <v>1594</v>
      </c>
      <c r="N568" s="27"/>
      <c r="O568" s="28" t="s">
        <v>2454</v>
      </c>
      <c r="P568" s="28" t="s">
        <v>2451</v>
      </c>
    </row>
    <row r="569" spans="1:16" ht="13.5" thickBot="1" x14ac:dyDescent="0.25">
      <c r="A569" s="17" t="str">
        <f t="shared" si="48"/>
        <v> BBS 98 </v>
      </c>
      <c r="B569" s="3" t="str">
        <f t="shared" si="49"/>
        <v>I</v>
      </c>
      <c r="C569" s="17">
        <f t="shared" si="50"/>
        <v>48404.430999999997</v>
      </c>
      <c r="D569" s="2" t="str">
        <f t="shared" si="51"/>
        <v>vis</v>
      </c>
      <c r="E569" s="25">
        <f>VLOOKUP(C569,Active!C$21:E$965,3,FALSE)</f>
        <v>7673.0378173730442</v>
      </c>
      <c r="F569" s="3" t="s">
        <v>1422</v>
      </c>
      <c r="G569" s="2" t="str">
        <f t="shared" si="52"/>
        <v>48404.431</v>
      </c>
      <c r="H569" s="17">
        <f t="shared" si="53"/>
        <v>7673</v>
      </c>
      <c r="I569" s="26" t="s">
        <v>711</v>
      </c>
      <c r="J569" s="27" t="s">
        <v>712</v>
      </c>
      <c r="K569" s="26">
        <v>7673</v>
      </c>
      <c r="L569" s="26" t="s">
        <v>538</v>
      </c>
      <c r="M569" s="27" t="s">
        <v>1594</v>
      </c>
      <c r="N569" s="27"/>
      <c r="O569" s="28" t="s">
        <v>2220</v>
      </c>
      <c r="P569" s="28" t="s">
        <v>713</v>
      </c>
    </row>
    <row r="570" spans="1:16" ht="13.5" thickBot="1" x14ac:dyDescent="0.25">
      <c r="A570" s="17" t="str">
        <f t="shared" si="48"/>
        <v> AOEB 1 </v>
      </c>
      <c r="B570" s="3" t="str">
        <f t="shared" si="49"/>
        <v>I</v>
      </c>
      <c r="C570" s="17">
        <f t="shared" si="50"/>
        <v>48413.790999999997</v>
      </c>
      <c r="D570" s="2" t="str">
        <f t="shared" si="51"/>
        <v>vis</v>
      </c>
      <c r="E570" s="25">
        <f>VLOOKUP(C570,Active!C$21:E$965,3,FALSE)</f>
        <v>7690.0290048283205</v>
      </c>
      <c r="F570" s="3" t="s">
        <v>1422</v>
      </c>
      <c r="G570" s="2" t="str">
        <f t="shared" si="52"/>
        <v>48413.791</v>
      </c>
      <c r="H570" s="17">
        <f t="shared" si="53"/>
        <v>7690</v>
      </c>
      <c r="I570" s="26" t="s">
        <v>714</v>
      </c>
      <c r="J570" s="27" t="s">
        <v>715</v>
      </c>
      <c r="K570" s="26">
        <v>7690</v>
      </c>
      <c r="L570" s="26" t="s">
        <v>84</v>
      </c>
      <c r="M570" s="27" t="s">
        <v>1594</v>
      </c>
      <c r="N570" s="27"/>
      <c r="O570" s="28" t="s">
        <v>2392</v>
      </c>
      <c r="P570" s="28" t="s">
        <v>2451</v>
      </c>
    </row>
    <row r="571" spans="1:16" ht="13.5" thickBot="1" x14ac:dyDescent="0.25">
      <c r="A571" s="17" t="str">
        <f t="shared" si="48"/>
        <v> BBS 98 </v>
      </c>
      <c r="B571" s="3" t="str">
        <f t="shared" si="49"/>
        <v>I</v>
      </c>
      <c r="C571" s="17">
        <f t="shared" si="50"/>
        <v>48442.442000000003</v>
      </c>
      <c r="D571" s="2" t="str">
        <f t="shared" si="51"/>
        <v>vis</v>
      </c>
      <c r="E571" s="25">
        <f>VLOOKUP(C571,Active!C$21:E$965,3,FALSE)</f>
        <v>7742.0391022408412</v>
      </c>
      <c r="F571" s="3" t="s">
        <v>1422</v>
      </c>
      <c r="G571" s="2" t="str">
        <f t="shared" si="52"/>
        <v>48442.442</v>
      </c>
      <c r="H571" s="17">
        <f t="shared" si="53"/>
        <v>7742</v>
      </c>
      <c r="I571" s="26" t="s">
        <v>716</v>
      </c>
      <c r="J571" s="27" t="s">
        <v>717</v>
      </c>
      <c r="K571" s="26">
        <v>7742</v>
      </c>
      <c r="L571" s="26" t="s">
        <v>96</v>
      </c>
      <c r="M571" s="27" t="s">
        <v>1594</v>
      </c>
      <c r="N571" s="27"/>
      <c r="O571" s="28" t="s">
        <v>2220</v>
      </c>
      <c r="P571" s="28" t="s">
        <v>713</v>
      </c>
    </row>
    <row r="572" spans="1:16" ht="13.5" thickBot="1" x14ac:dyDescent="0.25">
      <c r="A572" s="17" t="str">
        <f t="shared" si="48"/>
        <v> BBS 98 </v>
      </c>
      <c r="B572" s="3" t="str">
        <f t="shared" si="49"/>
        <v>I</v>
      </c>
      <c r="C572" s="17">
        <f t="shared" si="50"/>
        <v>48447.398999999998</v>
      </c>
      <c r="D572" s="2" t="str">
        <f t="shared" si="51"/>
        <v>vis</v>
      </c>
      <c r="E572" s="25">
        <f>VLOOKUP(C572,Active!C$21:E$965,3,FALSE)</f>
        <v>7751.0375334604687</v>
      </c>
      <c r="F572" s="3" t="s">
        <v>1422</v>
      </c>
      <c r="G572" s="2" t="str">
        <f t="shared" si="52"/>
        <v>48447.399</v>
      </c>
      <c r="H572" s="17">
        <f t="shared" si="53"/>
        <v>7751</v>
      </c>
      <c r="I572" s="26" t="s">
        <v>718</v>
      </c>
      <c r="J572" s="27" t="s">
        <v>719</v>
      </c>
      <c r="K572" s="26">
        <v>7751</v>
      </c>
      <c r="L572" s="26" t="s">
        <v>538</v>
      </c>
      <c r="M572" s="27" t="s">
        <v>1594</v>
      </c>
      <c r="N572" s="27"/>
      <c r="O572" s="28" t="s">
        <v>2220</v>
      </c>
      <c r="P572" s="28" t="s">
        <v>713</v>
      </c>
    </row>
    <row r="573" spans="1:16" ht="13.5" thickBot="1" x14ac:dyDescent="0.25">
      <c r="A573" s="17" t="str">
        <f t="shared" si="48"/>
        <v> BBS 98 </v>
      </c>
      <c r="B573" s="3" t="str">
        <f t="shared" si="49"/>
        <v>I</v>
      </c>
      <c r="C573" s="17">
        <f t="shared" si="50"/>
        <v>48474.39</v>
      </c>
      <c r="D573" s="2" t="str">
        <f t="shared" si="51"/>
        <v>vis</v>
      </c>
      <c r="E573" s="25">
        <f>VLOOKUP(C573,Active!C$21:E$965,3,FALSE)</f>
        <v>7800.0342365165989</v>
      </c>
      <c r="F573" s="3" t="s">
        <v>1422</v>
      </c>
      <c r="G573" s="2" t="str">
        <f t="shared" si="52"/>
        <v>48474.390</v>
      </c>
      <c r="H573" s="17">
        <f t="shared" si="53"/>
        <v>7800</v>
      </c>
      <c r="I573" s="26" t="s">
        <v>720</v>
      </c>
      <c r="J573" s="27" t="s">
        <v>721</v>
      </c>
      <c r="K573" s="26">
        <v>7800</v>
      </c>
      <c r="L573" s="26" t="s">
        <v>2244</v>
      </c>
      <c r="M573" s="27" t="s">
        <v>1594</v>
      </c>
      <c r="N573" s="27"/>
      <c r="O573" s="28" t="s">
        <v>2220</v>
      </c>
      <c r="P573" s="28" t="s">
        <v>713</v>
      </c>
    </row>
    <row r="574" spans="1:16" ht="13.5" thickBot="1" x14ac:dyDescent="0.25">
      <c r="A574" s="17" t="str">
        <f t="shared" si="48"/>
        <v> BBS 98 </v>
      </c>
      <c r="B574" s="3" t="str">
        <f t="shared" si="49"/>
        <v>I</v>
      </c>
      <c r="C574" s="17">
        <f t="shared" si="50"/>
        <v>48490.364000000001</v>
      </c>
      <c r="D574" s="2" t="str">
        <f t="shared" si="51"/>
        <v>vis</v>
      </c>
      <c r="E574" s="25">
        <f>VLOOKUP(C574,Active!C$21:E$965,3,FALSE)</f>
        <v>7829.0318036544841</v>
      </c>
      <c r="F574" s="3" t="s">
        <v>1422</v>
      </c>
      <c r="G574" s="2" t="str">
        <f t="shared" si="52"/>
        <v>48490.364</v>
      </c>
      <c r="H574" s="17">
        <f t="shared" si="53"/>
        <v>7829</v>
      </c>
      <c r="I574" s="26" t="s">
        <v>722</v>
      </c>
      <c r="J574" s="27" t="s">
        <v>723</v>
      </c>
      <c r="K574" s="26">
        <v>7829</v>
      </c>
      <c r="L574" s="26" t="s">
        <v>411</v>
      </c>
      <c r="M574" s="27" t="s">
        <v>1594</v>
      </c>
      <c r="N574" s="27"/>
      <c r="O574" s="28" t="s">
        <v>2220</v>
      </c>
      <c r="P574" s="28" t="s">
        <v>713</v>
      </c>
    </row>
    <row r="575" spans="1:16" ht="13.5" thickBot="1" x14ac:dyDescent="0.25">
      <c r="A575" s="17" t="str">
        <f t="shared" si="48"/>
        <v> BBS 99 </v>
      </c>
      <c r="B575" s="3" t="str">
        <f t="shared" si="49"/>
        <v>I</v>
      </c>
      <c r="C575" s="17">
        <f t="shared" si="50"/>
        <v>48506.35</v>
      </c>
      <c r="D575" s="2" t="str">
        <f t="shared" si="51"/>
        <v>vis</v>
      </c>
      <c r="E575" s="25">
        <f>VLOOKUP(C575,Active!C$21:E$965,3,FALSE)</f>
        <v>7858.0511543660214</v>
      </c>
      <c r="F575" s="3" t="s">
        <v>1422</v>
      </c>
      <c r="G575" s="2" t="str">
        <f t="shared" si="52"/>
        <v>48506.350</v>
      </c>
      <c r="H575" s="17">
        <f t="shared" si="53"/>
        <v>7858</v>
      </c>
      <c r="I575" s="26" t="s">
        <v>724</v>
      </c>
      <c r="J575" s="27" t="s">
        <v>725</v>
      </c>
      <c r="K575" s="26">
        <v>7858</v>
      </c>
      <c r="L575" s="26" t="s">
        <v>2190</v>
      </c>
      <c r="M575" s="27" t="s">
        <v>1594</v>
      </c>
      <c r="N575" s="27"/>
      <c r="O575" s="28" t="s">
        <v>2220</v>
      </c>
      <c r="P575" s="28" t="s">
        <v>726</v>
      </c>
    </row>
    <row r="576" spans="1:16" ht="13.5" thickBot="1" x14ac:dyDescent="0.25">
      <c r="A576" s="17" t="str">
        <f t="shared" si="48"/>
        <v> AOEB 1 </v>
      </c>
      <c r="B576" s="3" t="str">
        <f t="shared" si="49"/>
        <v>I</v>
      </c>
      <c r="C576" s="17">
        <f t="shared" si="50"/>
        <v>48530.586000000003</v>
      </c>
      <c r="D576" s="2" t="str">
        <f t="shared" si="51"/>
        <v>vis</v>
      </c>
      <c r="E576" s="25">
        <f>VLOOKUP(C576,Active!C$21:E$965,3,FALSE)</f>
        <v>7902.0467119692403</v>
      </c>
      <c r="F576" s="3" t="s">
        <v>1422</v>
      </c>
      <c r="G576" s="2" t="str">
        <f t="shared" si="52"/>
        <v>48530.586</v>
      </c>
      <c r="H576" s="17">
        <f t="shared" si="53"/>
        <v>7902</v>
      </c>
      <c r="I576" s="26" t="s">
        <v>727</v>
      </c>
      <c r="J576" s="27" t="s">
        <v>728</v>
      </c>
      <c r="K576" s="26">
        <v>7902</v>
      </c>
      <c r="L576" s="26" t="s">
        <v>729</v>
      </c>
      <c r="M576" s="27" t="s">
        <v>1594</v>
      </c>
      <c r="N576" s="27"/>
      <c r="O576" s="28" t="s">
        <v>2392</v>
      </c>
      <c r="P576" s="28" t="s">
        <v>2451</v>
      </c>
    </row>
    <row r="577" spans="1:16" ht="13.5" thickBot="1" x14ac:dyDescent="0.25">
      <c r="A577" s="17" t="str">
        <f t="shared" si="48"/>
        <v> BBS 99 </v>
      </c>
      <c r="B577" s="3" t="str">
        <f t="shared" si="49"/>
        <v>I</v>
      </c>
      <c r="C577" s="17">
        <f t="shared" si="50"/>
        <v>48533.343999999997</v>
      </c>
      <c r="D577" s="2" t="str">
        <f t="shared" si="51"/>
        <v>vis</v>
      </c>
      <c r="E577" s="25">
        <f>VLOOKUP(C577,Active!C$21:E$965,3,FALSE)</f>
        <v>7907.0533033155607</v>
      </c>
      <c r="F577" s="3" t="s">
        <v>1422</v>
      </c>
      <c r="G577" s="2" t="str">
        <f t="shared" si="52"/>
        <v>48533.344</v>
      </c>
      <c r="H577" s="17">
        <f t="shared" si="53"/>
        <v>7907</v>
      </c>
      <c r="I577" s="26" t="s">
        <v>730</v>
      </c>
      <c r="J577" s="27" t="s">
        <v>731</v>
      </c>
      <c r="K577" s="26">
        <v>7907</v>
      </c>
      <c r="L577" s="26" t="s">
        <v>103</v>
      </c>
      <c r="M577" s="27" t="s">
        <v>1594</v>
      </c>
      <c r="N577" s="27"/>
      <c r="O577" s="28" t="s">
        <v>2220</v>
      </c>
      <c r="P577" s="28" t="s">
        <v>726</v>
      </c>
    </row>
    <row r="578" spans="1:16" ht="13.5" thickBot="1" x14ac:dyDescent="0.25">
      <c r="A578" s="17" t="str">
        <f t="shared" si="48"/>
        <v> AOEB 1 </v>
      </c>
      <c r="B578" s="3" t="str">
        <f t="shared" si="49"/>
        <v>I</v>
      </c>
      <c r="C578" s="17">
        <f t="shared" si="50"/>
        <v>48568.601999999999</v>
      </c>
      <c r="D578" s="2" t="str">
        <f t="shared" si="51"/>
        <v>vis</v>
      </c>
      <c r="E578" s="25">
        <f>VLOOKUP(C578,Active!C$21:E$965,3,FALSE)</f>
        <v>7971.0570733260447</v>
      </c>
      <c r="F578" s="3" t="s">
        <v>1422</v>
      </c>
      <c r="G578" s="2" t="str">
        <f t="shared" si="52"/>
        <v>48568.602</v>
      </c>
      <c r="H578" s="17">
        <f t="shared" si="53"/>
        <v>7971</v>
      </c>
      <c r="I578" s="26" t="s">
        <v>732</v>
      </c>
      <c r="J578" s="27" t="s">
        <v>733</v>
      </c>
      <c r="K578" s="26">
        <v>7971</v>
      </c>
      <c r="L578" s="26" t="s">
        <v>734</v>
      </c>
      <c r="M578" s="27" t="s">
        <v>1594</v>
      </c>
      <c r="N578" s="27"/>
      <c r="O578" s="28" t="s">
        <v>2454</v>
      </c>
      <c r="P578" s="28" t="s">
        <v>2451</v>
      </c>
    </row>
    <row r="579" spans="1:16" ht="13.5" thickBot="1" x14ac:dyDescent="0.25">
      <c r="A579" s="17" t="str">
        <f t="shared" si="48"/>
        <v> BBS 101 </v>
      </c>
      <c r="B579" s="3" t="str">
        <f t="shared" si="49"/>
        <v>I</v>
      </c>
      <c r="C579" s="17">
        <f t="shared" si="50"/>
        <v>48761.394999999997</v>
      </c>
      <c r="D579" s="2" t="str">
        <f t="shared" si="51"/>
        <v>vis</v>
      </c>
      <c r="E579" s="25">
        <f>VLOOKUP(C579,Active!C$21:E$965,3,FALSE)</f>
        <v>8321.0337830552016</v>
      </c>
      <c r="F579" s="3" t="s">
        <v>1422</v>
      </c>
      <c r="G579" s="2" t="str">
        <f t="shared" si="52"/>
        <v>48761.395</v>
      </c>
      <c r="H579" s="17">
        <f t="shared" si="53"/>
        <v>8321</v>
      </c>
      <c r="I579" s="26" t="s">
        <v>735</v>
      </c>
      <c r="J579" s="27" t="s">
        <v>736</v>
      </c>
      <c r="K579" s="26">
        <v>8321</v>
      </c>
      <c r="L579" s="26" t="s">
        <v>2244</v>
      </c>
      <c r="M579" s="27" t="s">
        <v>1594</v>
      </c>
      <c r="N579" s="27"/>
      <c r="O579" s="28" t="s">
        <v>2220</v>
      </c>
      <c r="P579" s="28" t="s">
        <v>737</v>
      </c>
    </row>
    <row r="580" spans="1:16" ht="13.5" thickBot="1" x14ac:dyDescent="0.25">
      <c r="A580" s="17" t="str">
        <f t="shared" si="48"/>
        <v> BBS 101 </v>
      </c>
      <c r="B580" s="3" t="str">
        <f t="shared" si="49"/>
        <v>I</v>
      </c>
      <c r="C580" s="17">
        <f t="shared" si="50"/>
        <v>48783.43</v>
      </c>
      <c r="D580" s="2" t="str">
        <f t="shared" si="51"/>
        <v>vis</v>
      </c>
      <c r="E580" s="25">
        <f>VLOOKUP(C580,Active!C$21:E$965,3,FALSE)</f>
        <v>8361.0338701895034</v>
      </c>
      <c r="F580" s="3" t="s">
        <v>1422</v>
      </c>
      <c r="G580" s="2" t="str">
        <f t="shared" si="52"/>
        <v>48783.430</v>
      </c>
      <c r="H580" s="17">
        <f t="shared" si="53"/>
        <v>8361</v>
      </c>
      <c r="I580" s="26" t="s">
        <v>738</v>
      </c>
      <c r="J580" s="27" t="s">
        <v>739</v>
      </c>
      <c r="K580" s="26">
        <v>8361</v>
      </c>
      <c r="L580" s="26" t="s">
        <v>2244</v>
      </c>
      <c r="M580" s="27" t="s">
        <v>1594</v>
      </c>
      <c r="N580" s="27"/>
      <c r="O580" s="28" t="s">
        <v>2220</v>
      </c>
      <c r="P580" s="28" t="s">
        <v>737</v>
      </c>
    </row>
    <row r="581" spans="1:16" ht="13.5" thickBot="1" x14ac:dyDescent="0.25">
      <c r="A581" s="17" t="str">
        <f t="shared" si="48"/>
        <v> BBS 101 </v>
      </c>
      <c r="B581" s="3" t="str">
        <f t="shared" si="49"/>
        <v>I</v>
      </c>
      <c r="C581" s="17">
        <f t="shared" si="50"/>
        <v>48788.396999999997</v>
      </c>
      <c r="D581" s="2" t="str">
        <f t="shared" si="51"/>
        <v>vis</v>
      </c>
      <c r="E581" s="25">
        <f>VLOOKUP(C581,Active!C$21:E$965,3,FALSE)</f>
        <v>8370.0504543871848</v>
      </c>
      <c r="F581" s="3" t="s">
        <v>1422</v>
      </c>
      <c r="G581" s="2" t="str">
        <f t="shared" si="52"/>
        <v>48788.397</v>
      </c>
      <c r="H581" s="17">
        <f t="shared" si="53"/>
        <v>8370</v>
      </c>
      <c r="I581" s="26" t="s">
        <v>740</v>
      </c>
      <c r="J581" s="27" t="s">
        <v>741</v>
      </c>
      <c r="K581" s="26">
        <v>8370</v>
      </c>
      <c r="L581" s="26" t="s">
        <v>2190</v>
      </c>
      <c r="M581" s="27" t="s">
        <v>1594</v>
      </c>
      <c r="N581" s="27"/>
      <c r="O581" s="28" t="s">
        <v>2220</v>
      </c>
      <c r="P581" s="28" t="s">
        <v>737</v>
      </c>
    </row>
    <row r="582" spans="1:16" ht="13.5" thickBot="1" x14ac:dyDescent="0.25">
      <c r="A582" s="17" t="str">
        <f t="shared" si="48"/>
        <v> BRNO 31 </v>
      </c>
      <c r="B582" s="3" t="str">
        <f t="shared" si="49"/>
        <v>I</v>
      </c>
      <c r="C582" s="17">
        <f t="shared" si="50"/>
        <v>48827.491000000002</v>
      </c>
      <c r="D582" s="2" t="str">
        <f t="shared" si="51"/>
        <v>vis</v>
      </c>
      <c r="E582" s="25">
        <f>VLOOKUP(C582,Active!C$21:E$965,3,FALSE)</f>
        <v>8441.0177067778495</v>
      </c>
      <c r="F582" s="3" t="s">
        <v>1422</v>
      </c>
      <c r="G582" s="2" t="str">
        <f t="shared" si="52"/>
        <v>48827.491</v>
      </c>
      <c r="H582" s="17">
        <f t="shared" si="53"/>
        <v>8441</v>
      </c>
      <c r="I582" s="26" t="s">
        <v>742</v>
      </c>
      <c r="J582" s="27" t="s">
        <v>743</v>
      </c>
      <c r="K582" s="26">
        <v>8441</v>
      </c>
      <c r="L582" s="26" t="s">
        <v>2150</v>
      </c>
      <c r="M582" s="27" t="s">
        <v>1594</v>
      </c>
      <c r="N582" s="27"/>
      <c r="O582" s="28" t="s">
        <v>744</v>
      </c>
      <c r="P582" s="28" t="s">
        <v>683</v>
      </c>
    </row>
    <row r="583" spans="1:16" ht="13.5" thickBot="1" x14ac:dyDescent="0.25">
      <c r="A583" s="17" t="str">
        <f t="shared" si="48"/>
        <v> BRNO 31 </v>
      </c>
      <c r="B583" s="3" t="str">
        <f t="shared" si="49"/>
        <v>I</v>
      </c>
      <c r="C583" s="17">
        <f t="shared" si="50"/>
        <v>48827.497000000003</v>
      </c>
      <c r="D583" s="2" t="str">
        <f t="shared" si="51"/>
        <v>vis</v>
      </c>
      <c r="E583" s="25">
        <f>VLOOKUP(C583,Active!C$21:E$965,3,FALSE)</f>
        <v>8441.0285985646824</v>
      </c>
      <c r="F583" s="3" t="s">
        <v>1422</v>
      </c>
      <c r="G583" s="2" t="str">
        <f t="shared" si="52"/>
        <v>48827.497</v>
      </c>
      <c r="H583" s="17">
        <f t="shared" si="53"/>
        <v>8441</v>
      </c>
      <c r="I583" s="26" t="s">
        <v>745</v>
      </c>
      <c r="J583" s="27" t="s">
        <v>746</v>
      </c>
      <c r="K583" s="26">
        <v>8441</v>
      </c>
      <c r="L583" s="26" t="s">
        <v>84</v>
      </c>
      <c r="M583" s="27" t="s">
        <v>1594</v>
      </c>
      <c r="N583" s="27"/>
      <c r="O583" s="28" t="s">
        <v>747</v>
      </c>
      <c r="P583" s="28" t="s">
        <v>683</v>
      </c>
    </row>
    <row r="584" spans="1:16" ht="13.5" thickBot="1" x14ac:dyDescent="0.25">
      <c r="A584" s="17" t="str">
        <f t="shared" si="48"/>
        <v> BRNO 31 </v>
      </c>
      <c r="B584" s="3" t="str">
        <f t="shared" si="49"/>
        <v>I</v>
      </c>
      <c r="C584" s="17">
        <f t="shared" si="50"/>
        <v>48827.512999999999</v>
      </c>
      <c r="D584" s="2" t="str">
        <f t="shared" si="51"/>
        <v>vis</v>
      </c>
      <c r="E584" s="25">
        <f>VLOOKUP(C584,Active!C$21:E$965,3,FALSE)</f>
        <v>8441.0576433295555</v>
      </c>
      <c r="F584" s="3" t="s">
        <v>1422</v>
      </c>
      <c r="G584" s="2" t="str">
        <f t="shared" si="52"/>
        <v>48827.513</v>
      </c>
      <c r="H584" s="17">
        <f t="shared" si="53"/>
        <v>8441</v>
      </c>
      <c r="I584" s="26" t="s">
        <v>748</v>
      </c>
      <c r="J584" s="27" t="s">
        <v>749</v>
      </c>
      <c r="K584" s="26">
        <v>8441</v>
      </c>
      <c r="L584" s="26" t="s">
        <v>750</v>
      </c>
      <c r="M584" s="27" t="s">
        <v>1594</v>
      </c>
      <c r="N584" s="27"/>
      <c r="O584" s="28" t="s">
        <v>751</v>
      </c>
      <c r="P584" s="28" t="s">
        <v>683</v>
      </c>
    </row>
    <row r="585" spans="1:16" ht="13.5" thickBot="1" x14ac:dyDescent="0.25">
      <c r="A585" s="17" t="str">
        <f t="shared" si="48"/>
        <v> AOEB 1 </v>
      </c>
      <c r="B585" s="3" t="str">
        <f t="shared" si="49"/>
        <v>I</v>
      </c>
      <c r="C585" s="17">
        <f t="shared" si="50"/>
        <v>48835.781000000003</v>
      </c>
      <c r="D585" s="2" t="str">
        <f t="shared" si="51"/>
        <v>vis</v>
      </c>
      <c r="E585" s="25">
        <f>VLOOKUP(C585,Active!C$21:E$965,3,FALSE)</f>
        <v>8456.0665255817221</v>
      </c>
      <c r="F585" s="3" t="s">
        <v>1422</v>
      </c>
      <c r="G585" s="2" t="str">
        <f t="shared" si="52"/>
        <v>48835.781</v>
      </c>
      <c r="H585" s="17">
        <f t="shared" si="53"/>
        <v>8456</v>
      </c>
      <c r="I585" s="26" t="s">
        <v>752</v>
      </c>
      <c r="J585" s="27" t="s">
        <v>753</v>
      </c>
      <c r="K585" s="26">
        <v>8456</v>
      </c>
      <c r="L585" s="26" t="s">
        <v>754</v>
      </c>
      <c r="M585" s="27" t="s">
        <v>1594</v>
      </c>
      <c r="N585" s="27"/>
      <c r="O585" s="28" t="s">
        <v>2454</v>
      </c>
      <c r="P585" s="28" t="s">
        <v>2451</v>
      </c>
    </row>
    <row r="586" spans="1:16" ht="13.5" thickBot="1" x14ac:dyDescent="0.25">
      <c r="A586" s="17" t="str">
        <f t="shared" si="48"/>
        <v> BBS 102 </v>
      </c>
      <c r="B586" s="3" t="str">
        <f t="shared" si="49"/>
        <v>I</v>
      </c>
      <c r="C586" s="17">
        <f t="shared" si="50"/>
        <v>48837.423000000003</v>
      </c>
      <c r="D586" s="2" t="str">
        <f t="shared" si="51"/>
        <v>vis</v>
      </c>
      <c r="E586" s="25">
        <f>VLOOKUP(C586,Active!C$21:E$965,3,FALSE)</f>
        <v>8459.0472445776159</v>
      </c>
      <c r="F586" s="3" t="s">
        <v>1422</v>
      </c>
      <c r="G586" s="2" t="str">
        <f t="shared" si="52"/>
        <v>48837.423</v>
      </c>
      <c r="H586" s="17">
        <f t="shared" si="53"/>
        <v>8459</v>
      </c>
      <c r="I586" s="26" t="s">
        <v>755</v>
      </c>
      <c r="J586" s="27" t="s">
        <v>756</v>
      </c>
      <c r="K586" s="26">
        <v>8459</v>
      </c>
      <c r="L586" s="26" t="s">
        <v>729</v>
      </c>
      <c r="M586" s="27" t="s">
        <v>1594</v>
      </c>
      <c r="N586" s="27"/>
      <c r="O586" s="28" t="s">
        <v>2220</v>
      </c>
      <c r="P586" s="28" t="s">
        <v>757</v>
      </c>
    </row>
    <row r="587" spans="1:16" ht="13.5" thickBot="1" x14ac:dyDescent="0.25">
      <c r="A587" s="17" t="str">
        <f t="shared" ref="A587:A650" si="54">P587</f>
        <v> AOEB 5 </v>
      </c>
      <c r="B587" s="3" t="str">
        <f t="shared" ref="B587:B650" si="55">IF(H587=INT(H587),"I","II")</f>
        <v>I</v>
      </c>
      <c r="C587" s="17">
        <f t="shared" ref="C587:C650" si="56">1*G587</f>
        <v>48866.614999999998</v>
      </c>
      <c r="D587" s="2" t="str">
        <f t="shared" ref="D587:D650" si="57">VLOOKUP(F587,I$1:J$5,2,FALSE)</f>
        <v>vis</v>
      </c>
      <c r="E587" s="25">
        <f>VLOOKUP(C587,Active!C$21:E$965,3,FALSE)</f>
        <v>8512.0394181026513</v>
      </c>
      <c r="F587" s="3" t="s">
        <v>1422</v>
      </c>
      <c r="G587" s="2" t="str">
        <f t="shared" ref="G587:G650" si="58">MID(I587,3,LEN(I587)-3)</f>
        <v>48866.615</v>
      </c>
      <c r="H587" s="17">
        <f t="shared" ref="H587:H650" si="59">1*K587</f>
        <v>8512</v>
      </c>
      <c r="I587" s="26" t="s">
        <v>758</v>
      </c>
      <c r="J587" s="27" t="s">
        <v>759</v>
      </c>
      <c r="K587" s="26">
        <v>8512</v>
      </c>
      <c r="L587" s="26" t="s">
        <v>96</v>
      </c>
      <c r="M587" s="27" t="s">
        <v>1594</v>
      </c>
      <c r="N587" s="27"/>
      <c r="O587" s="28" t="s">
        <v>2454</v>
      </c>
      <c r="P587" s="28" t="s">
        <v>760</v>
      </c>
    </row>
    <row r="588" spans="1:16" ht="13.5" thickBot="1" x14ac:dyDescent="0.25">
      <c r="A588" s="17" t="str">
        <f t="shared" si="54"/>
        <v> BBS 102 </v>
      </c>
      <c r="B588" s="3" t="str">
        <f t="shared" si="55"/>
        <v>I</v>
      </c>
      <c r="C588" s="17">
        <f t="shared" si="56"/>
        <v>48890.303999999996</v>
      </c>
      <c r="D588" s="2" t="str">
        <f t="shared" si="57"/>
        <v>vis</v>
      </c>
      <c r="E588" s="25">
        <f>VLOOKUP(C588,Active!C$21:E$965,3,FALSE)</f>
        <v>8555.0420078064963</v>
      </c>
      <c r="F588" s="3" t="s">
        <v>1422</v>
      </c>
      <c r="G588" s="2" t="str">
        <f t="shared" si="58"/>
        <v>48890.304</v>
      </c>
      <c r="H588" s="17">
        <f t="shared" si="59"/>
        <v>8555</v>
      </c>
      <c r="I588" s="26" t="s">
        <v>761</v>
      </c>
      <c r="J588" s="27" t="s">
        <v>762</v>
      </c>
      <c r="K588" s="26">
        <v>8555</v>
      </c>
      <c r="L588" s="26" t="s">
        <v>99</v>
      </c>
      <c r="M588" s="27" t="s">
        <v>1594</v>
      </c>
      <c r="N588" s="27"/>
      <c r="O588" s="28" t="s">
        <v>2220</v>
      </c>
      <c r="P588" s="28" t="s">
        <v>757</v>
      </c>
    </row>
    <row r="589" spans="1:16" ht="13.5" thickBot="1" x14ac:dyDescent="0.25">
      <c r="A589" s="17" t="str">
        <f t="shared" si="54"/>
        <v> AOEB 5 </v>
      </c>
      <c r="B589" s="3" t="str">
        <f t="shared" si="55"/>
        <v>I</v>
      </c>
      <c r="C589" s="17">
        <f t="shared" si="56"/>
        <v>48893.610999999997</v>
      </c>
      <c r="D589" s="2" t="str">
        <f t="shared" si="57"/>
        <v>vis</v>
      </c>
      <c r="E589" s="25">
        <f>VLOOKUP(C589,Active!C$21:E$965,3,FALSE)</f>
        <v>8561.0451976478016</v>
      </c>
      <c r="F589" s="3" t="s">
        <v>1422</v>
      </c>
      <c r="G589" s="2" t="str">
        <f t="shared" si="58"/>
        <v>48893.611</v>
      </c>
      <c r="H589" s="17">
        <f t="shared" si="59"/>
        <v>8561</v>
      </c>
      <c r="I589" s="26" t="s">
        <v>763</v>
      </c>
      <c r="J589" s="27" t="s">
        <v>764</v>
      </c>
      <c r="K589" s="26">
        <v>8561</v>
      </c>
      <c r="L589" s="26" t="s">
        <v>2364</v>
      </c>
      <c r="M589" s="27" t="s">
        <v>1594</v>
      </c>
      <c r="N589" s="27"/>
      <c r="O589" s="28" t="s">
        <v>2392</v>
      </c>
      <c r="P589" s="28" t="s">
        <v>760</v>
      </c>
    </row>
    <row r="590" spans="1:16" ht="13.5" thickBot="1" x14ac:dyDescent="0.25">
      <c r="A590" s="17" t="str">
        <f t="shared" si="54"/>
        <v> AOEB 5 </v>
      </c>
      <c r="B590" s="3" t="str">
        <f t="shared" si="55"/>
        <v>I</v>
      </c>
      <c r="C590" s="17">
        <f t="shared" si="56"/>
        <v>48893.614999999998</v>
      </c>
      <c r="D590" s="2" t="str">
        <f t="shared" si="57"/>
        <v>vis</v>
      </c>
      <c r="E590" s="25">
        <f>VLOOKUP(C590,Active!C$21:E$965,3,FALSE)</f>
        <v>8561.0524588390235</v>
      </c>
      <c r="F590" s="3" t="s">
        <v>1422</v>
      </c>
      <c r="G590" s="2" t="str">
        <f t="shared" si="58"/>
        <v>48893.615</v>
      </c>
      <c r="H590" s="17">
        <f t="shared" si="59"/>
        <v>8561</v>
      </c>
      <c r="I590" s="26" t="s">
        <v>765</v>
      </c>
      <c r="J590" s="27" t="s">
        <v>766</v>
      </c>
      <c r="K590" s="26">
        <v>8561</v>
      </c>
      <c r="L590" s="26" t="s">
        <v>103</v>
      </c>
      <c r="M590" s="27" t="s">
        <v>1594</v>
      </c>
      <c r="N590" s="27"/>
      <c r="O590" s="28" t="s">
        <v>2454</v>
      </c>
      <c r="P590" s="28" t="s">
        <v>760</v>
      </c>
    </row>
    <row r="591" spans="1:16" ht="13.5" thickBot="1" x14ac:dyDescent="0.25">
      <c r="A591" s="17" t="str">
        <f t="shared" si="54"/>
        <v> BBS 104 </v>
      </c>
      <c r="B591" s="3" t="str">
        <f t="shared" si="55"/>
        <v>I</v>
      </c>
      <c r="C591" s="17">
        <f t="shared" si="56"/>
        <v>49157.483</v>
      </c>
      <c r="D591" s="2" t="str">
        <f t="shared" si="57"/>
        <v>vis</v>
      </c>
      <c r="E591" s="25">
        <f>VLOOKUP(C591,Active!C$21:E$965,3,FALSE)</f>
        <v>9040.0514600621736</v>
      </c>
      <c r="F591" s="3" t="s">
        <v>1422</v>
      </c>
      <c r="G591" s="2" t="str">
        <f t="shared" si="58"/>
        <v>49157.483</v>
      </c>
      <c r="H591" s="17">
        <f t="shared" si="59"/>
        <v>9040</v>
      </c>
      <c r="I591" s="26" t="s">
        <v>767</v>
      </c>
      <c r="J591" s="27" t="s">
        <v>768</v>
      </c>
      <c r="K591" s="26">
        <v>9040</v>
      </c>
      <c r="L591" s="26" t="s">
        <v>2190</v>
      </c>
      <c r="M591" s="27" t="s">
        <v>1594</v>
      </c>
      <c r="N591" s="27"/>
      <c r="O591" s="28" t="s">
        <v>2220</v>
      </c>
      <c r="P591" s="28" t="s">
        <v>769</v>
      </c>
    </row>
    <row r="592" spans="1:16" ht="13.5" thickBot="1" x14ac:dyDescent="0.25">
      <c r="A592" s="17" t="str">
        <f t="shared" si="54"/>
        <v> BBS 105 </v>
      </c>
      <c r="B592" s="3" t="str">
        <f t="shared" si="55"/>
        <v>I</v>
      </c>
      <c r="C592" s="17">
        <f t="shared" si="56"/>
        <v>49216.423000000003</v>
      </c>
      <c r="D592" s="2" t="str">
        <f t="shared" si="57"/>
        <v>vis</v>
      </c>
      <c r="E592" s="25">
        <f>VLOOKUP(C592,Active!C$21:E$965,3,FALSE)</f>
        <v>9147.0451126918742</v>
      </c>
      <c r="F592" s="3" t="s">
        <v>1422</v>
      </c>
      <c r="G592" s="2" t="str">
        <f t="shared" si="58"/>
        <v>49216.423</v>
      </c>
      <c r="H592" s="17">
        <f t="shared" si="59"/>
        <v>9147</v>
      </c>
      <c r="I592" s="26" t="s">
        <v>770</v>
      </c>
      <c r="J592" s="27" t="s">
        <v>771</v>
      </c>
      <c r="K592" s="26">
        <v>9147</v>
      </c>
      <c r="L592" s="26" t="s">
        <v>2364</v>
      </c>
      <c r="M592" s="27" t="s">
        <v>1594</v>
      </c>
      <c r="N592" s="27"/>
      <c r="O592" s="28" t="s">
        <v>2220</v>
      </c>
      <c r="P592" s="28" t="s">
        <v>772</v>
      </c>
    </row>
    <row r="593" spans="1:16" ht="13.5" thickBot="1" x14ac:dyDescent="0.25">
      <c r="A593" s="17" t="str">
        <f t="shared" si="54"/>
        <v> BBS 105 </v>
      </c>
      <c r="B593" s="3" t="str">
        <f t="shared" si="55"/>
        <v>I</v>
      </c>
      <c r="C593" s="17">
        <f t="shared" si="56"/>
        <v>49232.398000000001</v>
      </c>
      <c r="D593" s="2" t="str">
        <f t="shared" si="57"/>
        <v>vis</v>
      </c>
      <c r="E593" s="25">
        <f>VLOOKUP(C593,Active!C$21:E$965,3,FALSE)</f>
        <v>9176.0444951275567</v>
      </c>
      <c r="F593" s="3" t="s">
        <v>1422</v>
      </c>
      <c r="G593" s="2" t="str">
        <f t="shared" si="58"/>
        <v>49232.398</v>
      </c>
      <c r="H593" s="17">
        <f t="shared" si="59"/>
        <v>9176</v>
      </c>
      <c r="I593" s="26" t="s">
        <v>773</v>
      </c>
      <c r="J593" s="27" t="s">
        <v>774</v>
      </c>
      <c r="K593" s="26">
        <v>9176</v>
      </c>
      <c r="L593" s="26" t="s">
        <v>2364</v>
      </c>
      <c r="M593" s="27" t="s">
        <v>1594</v>
      </c>
      <c r="N593" s="27"/>
      <c r="O593" s="28" t="s">
        <v>2220</v>
      </c>
      <c r="P593" s="28" t="s">
        <v>772</v>
      </c>
    </row>
    <row r="594" spans="1:16" ht="13.5" thickBot="1" x14ac:dyDescent="0.25">
      <c r="A594" s="17" t="str">
        <f t="shared" si="54"/>
        <v> AOEB 5 </v>
      </c>
      <c r="B594" s="3" t="str">
        <f t="shared" si="55"/>
        <v>I</v>
      </c>
      <c r="C594" s="17">
        <f t="shared" si="56"/>
        <v>49282.531999999999</v>
      </c>
      <c r="D594" s="2" t="str">
        <f t="shared" si="57"/>
        <v>vis</v>
      </c>
      <c r="E594" s="25">
        <f>VLOOKUP(C594,Active!C$21:E$965,3,FALSE)</f>
        <v>9267.0526352859724</v>
      </c>
      <c r="F594" s="3" t="s">
        <v>1422</v>
      </c>
      <c r="G594" s="2" t="str">
        <f t="shared" si="58"/>
        <v>49282.532</v>
      </c>
      <c r="H594" s="17">
        <f t="shared" si="59"/>
        <v>9267</v>
      </c>
      <c r="I594" s="26" t="s">
        <v>775</v>
      </c>
      <c r="J594" s="27" t="s">
        <v>776</v>
      </c>
      <c r="K594" s="26">
        <v>9267</v>
      </c>
      <c r="L594" s="26" t="s">
        <v>103</v>
      </c>
      <c r="M594" s="27" t="s">
        <v>1594</v>
      </c>
      <c r="N594" s="27"/>
      <c r="O594" s="28" t="s">
        <v>2454</v>
      </c>
      <c r="P594" s="28" t="s">
        <v>760</v>
      </c>
    </row>
    <row r="595" spans="1:16" ht="13.5" thickBot="1" x14ac:dyDescent="0.25">
      <c r="A595" s="17" t="str">
        <f t="shared" si="54"/>
        <v> BBS 106 </v>
      </c>
      <c r="B595" s="3" t="str">
        <f t="shared" si="55"/>
        <v>I</v>
      </c>
      <c r="C595" s="17">
        <f t="shared" si="56"/>
        <v>49318.33</v>
      </c>
      <c r="D595" s="2" t="str">
        <f t="shared" si="57"/>
        <v>vis</v>
      </c>
      <c r="E595" s="25">
        <f>VLOOKUP(C595,Active!C$21:E$965,3,FALSE)</f>
        <v>9332.0366661111857</v>
      </c>
      <c r="F595" s="3" t="s">
        <v>1422</v>
      </c>
      <c r="G595" s="2" t="str">
        <f t="shared" si="58"/>
        <v>49318.330</v>
      </c>
      <c r="H595" s="17">
        <f t="shared" si="59"/>
        <v>9332</v>
      </c>
      <c r="I595" s="26" t="s">
        <v>777</v>
      </c>
      <c r="J595" s="27" t="s">
        <v>778</v>
      </c>
      <c r="K595" s="26">
        <v>9332</v>
      </c>
      <c r="L595" s="26" t="s">
        <v>91</v>
      </c>
      <c r="M595" s="27" t="s">
        <v>1920</v>
      </c>
      <c r="N595" s="27" t="s">
        <v>1921</v>
      </c>
      <c r="O595" s="28" t="s">
        <v>1989</v>
      </c>
      <c r="P595" s="28" t="s">
        <v>779</v>
      </c>
    </row>
    <row r="596" spans="1:16" ht="13.5" thickBot="1" x14ac:dyDescent="0.25">
      <c r="A596" s="17" t="str">
        <f t="shared" si="54"/>
        <v> AOEB 5 </v>
      </c>
      <c r="B596" s="3" t="str">
        <f t="shared" si="55"/>
        <v>I</v>
      </c>
      <c r="C596" s="17">
        <f t="shared" si="56"/>
        <v>49480.851000000002</v>
      </c>
      <c r="D596" s="2" t="str">
        <f t="shared" si="57"/>
        <v>vis</v>
      </c>
      <c r="E596" s="25">
        <f>VLOOKUP(C596,Active!C$21:E$965,3,FALSE)</f>
        <v>9627.0606806858486</v>
      </c>
      <c r="F596" s="3" t="s">
        <v>1422</v>
      </c>
      <c r="G596" s="2" t="str">
        <f t="shared" si="58"/>
        <v>49480.851</v>
      </c>
      <c r="H596" s="17">
        <f t="shared" si="59"/>
        <v>9627</v>
      </c>
      <c r="I596" s="26" t="s">
        <v>780</v>
      </c>
      <c r="J596" s="27" t="s">
        <v>781</v>
      </c>
      <c r="K596" s="26">
        <v>9627</v>
      </c>
      <c r="L596" s="26" t="s">
        <v>782</v>
      </c>
      <c r="M596" s="27" t="s">
        <v>1594</v>
      </c>
      <c r="N596" s="27"/>
      <c r="O596" s="28" t="s">
        <v>2454</v>
      </c>
      <c r="P596" s="28" t="s">
        <v>760</v>
      </c>
    </row>
    <row r="597" spans="1:16" ht="13.5" thickBot="1" x14ac:dyDescent="0.25">
      <c r="A597" s="17" t="str">
        <f t="shared" si="54"/>
        <v> AOEB 5 </v>
      </c>
      <c r="B597" s="3" t="str">
        <f t="shared" si="55"/>
        <v>I</v>
      </c>
      <c r="C597" s="17">
        <f t="shared" si="56"/>
        <v>49500.673999999999</v>
      </c>
      <c r="D597" s="2" t="str">
        <f t="shared" si="57"/>
        <v>vis</v>
      </c>
      <c r="E597" s="25">
        <f>VLOOKUP(C597,Active!C$21:E$965,3,FALSE)</f>
        <v>9663.0453290753649</v>
      </c>
      <c r="F597" s="3" t="s">
        <v>1422</v>
      </c>
      <c r="G597" s="2" t="str">
        <f t="shared" si="58"/>
        <v>49500.674</v>
      </c>
      <c r="H597" s="17">
        <f t="shared" si="59"/>
        <v>9663</v>
      </c>
      <c r="I597" s="26" t="s">
        <v>783</v>
      </c>
      <c r="J597" s="27" t="s">
        <v>784</v>
      </c>
      <c r="K597" s="26">
        <v>9663</v>
      </c>
      <c r="L597" s="26" t="s">
        <v>2364</v>
      </c>
      <c r="M597" s="27" t="s">
        <v>1594</v>
      </c>
      <c r="N597" s="27"/>
      <c r="O597" s="28" t="s">
        <v>2454</v>
      </c>
      <c r="P597" s="28" t="s">
        <v>760</v>
      </c>
    </row>
    <row r="598" spans="1:16" ht="13.5" thickBot="1" x14ac:dyDescent="0.25">
      <c r="A598" s="17" t="str">
        <f t="shared" si="54"/>
        <v> BBS 107 </v>
      </c>
      <c r="B598" s="3" t="str">
        <f t="shared" si="55"/>
        <v>I</v>
      </c>
      <c r="C598" s="17">
        <f t="shared" si="56"/>
        <v>49519.404999999999</v>
      </c>
      <c r="D598" s="2" t="str">
        <f t="shared" si="57"/>
        <v>vis</v>
      </c>
      <c r="E598" s="25">
        <f>VLOOKUP(C598,Active!C$21:E$965,3,FALSE)</f>
        <v>9697.0476722617714</v>
      </c>
      <c r="F598" s="3" t="s">
        <v>1422</v>
      </c>
      <c r="G598" s="2" t="str">
        <f t="shared" si="58"/>
        <v>49519.405</v>
      </c>
      <c r="H598" s="17">
        <f t="shared" si="59"/>
        <v>9697</v>
      </c>
      <c r="I598" s="26" t="s">
        <v>785</v>
      </c>
      <c r="J598" s="27" t="s">
        <v>786</v>
      </c>
      <c r="K598" s="26">
        <v>9697</v>
      </c>
      <c r="L598" s="26" t="s">
        <v>729</v>
      </c>
      <c r="M598" s="27" t="s">
        <v>1594</v>
      </c>
      <c r="N598" s="27"/>
      <c r="O598" s="28" t="s">
        <v>2220</v>
      </c>
      <c r="P598" s="28" t="s">
        <v>787</v>
      </c>
    </row>
    <row r="599" spans="1:16" ht="13.5" thickBot="1" x14ac:dyDescent="0.25">
      <c r="A599" s="17" t="str">
        <f t="shared" si="54"/>
        <v> BBS 107 </v>
      </c>
      <c r="B599" s="3" t="str">
        <f t="shared" si="55"/>
        <v>I</v>
      </c>
      <c r="C599" s="17">
        <f t="shared" si="56"/>
        <v>49530.423999999999</v>
      </c>
      <c r="D599" s="2" t="str">
        <f t="shared" si="57"/>
        <v>vis</v>
      </c>
      <c r="E599" s="25">
        <f>VLOOKUP(C599,Active!C$21:E$965,3,FALSE)</f>
        <v>9717.0504387756264</v>
      </c>
      <c r="F599" s="3" t="s">
        <v>1422</v>
      </c>
      <c r="G599" s="2" t="str">
        <f t="shared" si="58"/>
        <v>49530.424</v>
      </c>
      <c r="H599" s="17">
        <f t="shared" si="59"/>
        <v>9717</v>
      </c>
      <c r="I599" s="26" t="s">
        <v>788</v>
      </c>
      <c r="J599" s="27" t="s">
        <v>789</v>
      </c>
      <c r="K599" s="26">
        <v>9717</v>
      </c>
      <c r="L599" s="26" t="s">
        <v>2190</v>
      </c>
      <c r="M599" s="27" t="s">
        <v>1594</v>
      </c>
      <c r="N599" s="27"/>
      <c r="O599" s="28" t="s">
        <v>2220</v>
      </c>
      <c r="P599" s="28" t="s">
        <v>787</v>
      </c>
    </row>
    <row r="600" spans="1:16" ht="13.5" thickBot="1" x14ac:dyDescent="0.25">
      <c r="A600" s="17" t="str">
        <f t="shared" si="54"/>
        <v> BBS 107 </v>
      </c>
      <c r="B600" s="3" t="str">
        <f t="shared" si="55"/>
        <v>I</v>
      </c>
      <c r="C600" s="17">
        <f t="shared" si="56"/>
        <v>49546.404999999999</v>
      </c>
      <c r="D600" s="2" t="str">
        <f t="shared" si="57"/>
        <v>vis</v>
      </c>
      <c r="E600" s="25">
        <f>VLOOKUP(C600,Active!C$21:E$965,3,FALSE)</f>
        <v>9746.0607129981436</v>
      </c>
      <c r="F600" s="3" t="s">
        <v>1422</v>
      </c>
      <c r="G600" s="2" t="str">
        <f t="shared" si="58"/>
        <v>49546.405</v>
      </c>
      <c r="H600" s="17">
        <f t="shared" si="59"/>
        <v>9746</v>
      </c>
      <c r="I600" s="26" t="s">
        <v>790</v>
      </c>
      <c r="J600" s="27" t="s">
        <v>791</v>
      </c>
      <c r="K600" s="26">
        <v>9746</v>
      </c>
      <c r="L600" s="26" t="s">
        <v>782</v>
      </c>
      <c r="M600" s="27" t="s">
        <v>1594</v>
      </c>
      <c r="N600" s="27"/>
      <c r="O600" s="28" t="s">
        <v>2220</v>
      </c>
      <c r="P600" s="28" t="s">
        <v>787</v>
      </c>
    </row>
    <row r="601" spans="1:16" ht="13.5" thickBot="1" x14ac:dyDescent="0.25">
      <c r="A601" s="17" t="str">
        <f t="shared" si="54"/>
        <v> BBS 107 </v>
      </c>
      <c r="B601" s="3" t="str">
        <f t="shared" si="55"/>
        <v>I</v>
      </c>
      <c r="C601" s="17">
        <f t="shared" si="56"/>
        <v>49568.432999999997</v>
      </c>
      <c r="D601" s="2" t="str">
        <f t="shared" si="57"/>
        <v>vis</v>
      </c>
      <c r="E601" s="25">
        <f>VLOOKUP(C601,Active!C$21:E$965,3,FALSE)</f>
        <v>9786.0480930478006</v>
      </c>
      <c r="F601" s="3" t="s">
        <v>1422</v>
      </c>
      <c r="G601" s="2" t="str">
        <f t="shared" si="58"/>
        <v>49568.433</v>
      </c>
      <c r="H601" s="17">
        <f t="shared" si="59"/>
        <v>9786</v>
      </c>
      <c r="I601" s="26" t="s">
        <v>792</v>
      </c>
      <c r="J601" s="27" t="s">
        <v>793</v>
      </c>
      <c r="K601" s="26">
        <v>9786</v>
      </c>
      <c r="L601" s="26" t="s">
        <v>729</v>
      </c>
      <c r="M601" s="27" t="s">
        <v>1594</v>
      </c>
      <c r="N601" s="27"/>
      <c r="O601" s="28" t="s">
        <v>2220</v>
      </c>
      <c r="P601" s="28" t="s">
        <v>787</v>
      </c>
    </row>
    <row r="602" spans="1:16" ht="13.5" thickBot="1" x14ac:dyDescent="0.25">
      <c r="A602" s="17" t="str">
        <f t="shared" si="54"/>
        <v> AOEB 5 </v>
      </c>
      <c r="B602" s="3" t="str">
        <f t="shared" si="55"/>
        <v>I</v>
      </c>
      <c r="C602" s="17">
        <f t="shared" si="56"/>
        <v>49586.616999999998</v>
      </c>
      <c r="D602" s="2" t="str">
        <f t="shared" si="57"/>
        <v>vis</v>
      </c>
      <c r="E602" s="25">
        <f>VLOOKUP(C602,Active!C$21:E$965,3,FALSE)</f>
        <v>9819.0574683348459</v>
      </c>
      <c r="F602" s="3" t="s">
        <v>1422</v>
      </c>
      <c r="G602" s="2" t="str">
        <f t="shared" si="58"/>
        <v>49586.617</v>
      </c>
      <c r="H602" s="17">
        <f t="shared" si="59"/>
        <v>9819</v>
      </c>
      <c r="I602" s="26" t="s">
        <v>794</v>
      </c>
      <c r="J602" s="27" t="s">
        <v>795</v>
      </c>
      <c r="K602" s="26">
        <v>9819</v>
      </c>
      <c r="L602" s="26" t="s">
        <v>750</v>
      </c>
      <c r="M602" s="27" t="s">
        <v>1594</v>
      </c>
      <c r="N602" s="27"/>
      <c r="O602" s="28" t="s">
        <v>2454</v>
      </c>
      <c r="P602" s="28" t="s">
        <v>760</v>
      </c>
    </row>
    <row r="603" spans="1:16" ht="13.5" thickBot="1" x14ac:dyDescent="0.25">
      <c r="A603" s="17" t="str">
        <f t="shared" si="54"/>
        <v> BBS 107 </v>
      </c>
      <c r="B603" s="3" t="str">
        <f t="shared" si="55"/>
        <v>I</v>
      </c>
      <c r="C603" s="17">
        <f t="shared" si="56"/>
        <v>49605.343999999997</v>
      </c>
      <c r="D603" s="2" t="str">
        <f t="shared" si="57"/>
        <v>vis</v>
      </c>
      <c r="E603" s="25">
        <f>VLOOKUP(C603,Active!C$21:E$965,3,FALSE)</f>
        <v>9853.0525503300305</v>
      </c>
      <c r="F603" s="3" t="s">
        <v>1422</v>
      </c>
      <c r="G603" s="2" t="str">
        <f t="shared" si="58"/>
        <v>49605.344</v>
      </c>
      <c r="H603" s="17">
        <f t="shared" si="59"/>
        <v>9853</v>
      </c>
      <c r="I603" s="26" t="s">
        <v>800</v>
      </c>
      <c r="J603" s="27" t="s">
        <v>801</v>
      </c>
      <c r="K603" s="26">
        <v>9853</v>
      </c>
      <c r="L603" s="26" t="s">
        <v>103</v>
      </c>
      <c r="M603" s="27" t="s">
        <v>1594</v>
      </c>
      <c r="N603" s="27"/>
      <c r="O603" s="28" t="s">
        <v>2220</v>
      </c>
      <c r="P603" s="28" t="s">
        <v>787</v>
      </c>
    </row>
    <row r="604" spans="1:16" ht="13.5" thickBot="1" x14ac:dyDescent="0.25">
      <c r="A604" s="17" t="str">
        <f t="shared" si="54"/>
        <v> AOEB 5 </v>
      </c>
      <c r="B604" s="3" t="str">
        <f t="shared" si="55"/>
        <v>I</v>
      </c>
      <c r="C604" s="17">
        <f t="shared" si="56"/>
        <v>49624.627</v>
      </c>
      <c r="D604" s="2" t="str">
        <f t="shared" si="57"/>
        <v>vis</v>
      </c>
      <c r="E604" s="25">
        <f>VLOOKUP(C604,Active!C$21:E$965,3,FALSE)</f>
        <v>9888.056937904832</v>
      </c>
      <c r="F604" s="3" t="s">
        <v>1422</v>
      </c>
      <c r="G604" s="2" t="str">
        <f t="shared" si="58"/>
        <v>49624.627</v>
      </c>
      <c r="H604" s="17">
        <f t="shared" si="59"/>
        <v>9888</v>
      </c>
      <c r="I604" s="26" t="s">
        <v>805</v>
      </c>
      <c r="J604" s="27" t="s">
        <v>806</v>
      </c>
      <c r="K604" s="26">
        <v>9888</v>
      </c>
      <c r="L604" s="26" t="s">
        <v>734</v>
      </c>
      <c r="M604" s="27" t="s">
        <v>1594</v>
      </c>
      <c r="N604" s="27"/>
      <c r="O604" s="28" t="s">
        <v>2454</v>
      </c>
      <c r="P604" s="28" t="s">
        <v>760</v>
      </c>
    </row>
    <row r="605" spans="1:16" ht="13.5" thickBot="1" x14ac:dyDescent="0.25">
      <c r="A605" s="17" t="str">
        <f t="shared" si="54"/>
        <v> BBS 109 </v>
      </c>
      <c r="B605" s="3" t="str">
        <f t="shared" si="55"/>
        <v>I</v>
      </c>
      <c r="C605" s="17">
        <f t="shared" si="56"/>
        <v>49844.43</v>
      </c>
      <c r="D605" s="2" t="str">
        <f t="shared" si="57"/>
        <v>vis</v>
      </c>
      <c r="E605" s="25">
        <f>VLOOKUP(C605,Active!C$21:E$965,3,FALSE)</f>
        <v>10287.064841348414</v>
      </c>
      <c r="F605" s="3" t="s">
        <v>1422</v>
      </c>
      <c r="G605" s="2" t="str">
        <f t="shared" si="58"/>
        <v>49844.430</v>
      </c>
      <c r="H605" s="17">
        <f t="shared" si="59"/>
        <v>10287</v>
      </c>
      <c r="I605" s="26" t="s">
        <v>807</v>
      </c>
      <c r="J605" s="27" t="s">
        <v>808</v>
      </c>
      <c r="K605" s="26">
        <v>10287</v>
      </c>
      <c r="L605" s="26" t="s">
        <v>809</v>
      </c>
      <c r="M605" s="27" t="s">
        <v>1594</v>
      </c>
      <c r="N605" s="27"/>
      <c r="O605" s="28" t="s">
        <v>2220</v>
      </c>
      <c r="P605" s="28" t="s">
        <v>810</v>
      </c>
    </row>
    <row r="606" spans="1:16" ht="13.5" thickBot="1" x14ac:dyDescent="0.25">
      <c r="A606" s="17" t="str">
        <f t="shared" si="54"/>
        <v> AOEB 5 </v>
      </c>
      <c r="B606" s="3" t="str">
        <f t="shared" si="55"/>
        <v>I</v>
      </c>
      <c r="C606" s="17">
        <f t="shared" si="56"/>
        <v>49868.656000000003</v>
      </c>
      <c r="D606" s="2" t="str">
        <f t="shared" si="57"/>
        <v>vis</v>
      </c>
      <c r="E606" s="25">
        <f>VLOOKUP(C606,Active!C$21:E$965,3,FALSE)</f>
        <v>10331.04224597358</v>
      </c>
      <c r="F606" s="3" t="s">
        <v>1422</v>
      </c>
      <c r="G606" s="2" t="str">
        <f t="shared" si="58"/>
        <v>49868.656</v>
      </c>
      <c r="H606" s="17">
        <f t="shared" si="59"/>
        <v>10331</v>
      </c>
      <c r="I606" s="26" t="s">
        <v>811</v>
      </c>
      <c r="J606" s="27" t="s">
        <v>812</v>
      </c>
      <c r="K606" s="26">
        <v>10331</v>
      </c>
      <c r="L606" s="26" t="s">
        <v>99</v>
      </c>
      <c r="M606" s="27" t="s">
        <v>1594</v>
      </c>
      <c r="N606" s="27"/>
      <c r="O606" s="28" t="s">
        <v>2454</v>
      </c>
      <c r="P606" s="28" t="s">
        <v>760</v>
      </c>
    </row>
    <row r="607" spans="1:16" ht="13.5" thickBot="1" x14ac:dyDescent="0.25">
      <c r="A607" s="17" t="str">
        <f t="shared" si="54"/>
        <v> BBS 109 </v>
      </c>
      <c r="B607" s="3" t="str">
        <f t="shared" si="55"/>
        <v>I</v>
      </c>
      <c r="C607" s="17">
        <f t="shared" si="56"/>
        <v>49898.421999999999</v>
      </c>
      <c r="D607" s="2" t="str">
        <f t="shared" si="57"/>
        <v>vis</v>
      </c>
      <c r="E607" s="25">
        <f>VLOOKUP(C607,Active!C$21:E$965,3,FALSE)</f>
        <v>10385.076400438715</v>
      </c>
      <c r="F607" s="3" t="s">
        <v>1422</v>
      </c>
      <c r="G607" s="2" t="str">
        <f t="shared" si="58"/>
        <v>49898.422</v>
      </c>
      <c r="H607" s="17">
        <f t="shared" si="59"/>
        <v>10385</v>
      </c>
      <c r="I607" s="26" t="s">
        <v>813</v>
      </c>
      <c r="J607" s="27" t="s">
        <v>814</v>
      </c>
      <c r="K607" s="26">
        <v>10385</v>
      </c>
      <c r="L607" s="26" t="s">
        <v>815</v>
      </c>
      <c r="M607" s="27" t="s">
        <v>1594</v>
      </c>
      <c r="N607" s="27"/>
      <c r="O607" s="28" t="s">
        <v>2220</v>
      </c>
      <c r="P607" s="28" t="s">
        <v>810</v>
      </c>
    </row>
    <row r="608" spans="1:16" ht="13.5" thickBot="1" x14ac:dyDescent="0.25">
      <c r="A608" s="17" t="str">
        <f t="shared" si="54"/>
        <v> BBS 110 </v>
      </c>
      <c r="B608" s="3" t="str">
        <f t="shared" si="55"/>
        <v>I</v>
      </c>
      <c r="C608" s="17">
        <f t="shared" si="56"/>
        <v>49920.442000000003</v>
      </c>
      <c r="D608" s="2" t="str">
        <f t="shared" si="57"/>
        <v>vis</v>
      </c>
      <c r="E608" s="25">
        <f>VLOOKUP(C608,Active!C$21:E$965,3,FALSE)</f>
        <v>10425.049258105942</v>
      </c>
      <c r="F608" s="3" t="s">
        <v>1422</v>
      </c>
      <c r="G608" s="2" t="str">
        <f t="shared" si="58"/>
        <v>49920.442</v>
      </c>
      <c r="H608" s="17">
        <f t="shared" si="59"/>
        <v>10425</v>
      </c>
      <c r="I608" s="26" t="s">
        <v>816</v>
      </c>
      <c r="J608" s="27" t="s">
        <v>817</v>
      </c>
      <c r="K608" s="26">
        <v>10425</v>
      </c>
      <c r="L608" s="26" t="s">
        <v>667</v>
      </c>
      <c r="M608" s="27" t="s">
        <v>1594</v>
      </c>
      <c r="N608" s="27"/>
      <c r="O608" s="28" t="s">
        <v>2220</v>
      </c>
      <c r="P608" s="28" t="s">
        <v>818</v>
      </c>
    </row>
    <row r="609" spans="1:16" ht="13.5" thickBot="1" x14ac:dyDescent="0.25">
      <c r="A609" s="17" t="str">
        <f t="shared" si="54"/>
        <v> BBS 110 </v>
      </c>
      <c r="B609" s="3" t="str">
        <f t="shared" si="55"/>
        <v>I</v>
      </c>
      <c r="C609" s="17">
        <f t="shared" si="56"/>
        <v>49947.434999999998</v>
      </c>
      <c r="D609" s="2" t="str">
        <f t="shared" si="57"/>
        <v>vis</v>
      </c>
      <c r="E609" s="25">
        <f>VLOOKUP(C609,Active!C$21:E$965,3,FALSE)</f>
        <v>10474.049591757668</v>
      </c>
      <c r="F609" s="3" t="s">
        <v>1422</v>
      </c>
      <c r="G609" s="2" t="str">
        <f t="shared" si="58"/>
        <v>49947.435</v>
      </c>
      <c r="H609" s="17">
        <f t="shared" si="59"/>
        <v>10474</v>
      </c>
      <c r="I609" s="26" t="s">
        <v>822</v>
      </c>
      <c r="J609" s="27" t="s">
        <v>823</v>
      </c>
      <c r="K609" s="26">
        <v>10474</v>
      </c>
      <c r="L609" s="26" t="s">
        <v>667</v>
      </c>
      <c r="M609" s="27" t="s">
        <v>1594</v>
      </c>
      <c r="N609" s="27"/>
      <c r="O609" s="28" t="s">
        <v>2220</v>
      </c>
      <c r="P609" s="28" t="s">
        <v>818</v>
      </c>
    </row>
    <row r="610" spans="1:16" ht="13.5" thickBot="1" x14ac:dyDescent="0.25">
      <c r="A610" s="17" t="str">
        <f t="shared" si="54"/>
        <v> AOEB 5 </v>
      </c>
      <c r="B610" s="3" t="str">
        <f t="shared" si="55"/>
        <v>I</v>
      </c>
      <c r="C610" s="17">
        <f t="shared" si="56"/>
        <v>49955.701999999997</v>
      </c>
      <c r="D610" s="2" t="str">
        <f t="shared" si="57"/>
        <v>vis</v>
      </c>
      <c r="E610" s="25">
        <f>VLOOKUP(C610,Active!C$21:E$965,3,FALSE)</f>
        <v>10489.056658712023</v>
      </c>
      <c r="F610" s="3" t="s">
        <v>1422</v>
      </c>
      <c r="G610" s="2" t="str">
        <f t="shared" si="58"/>
        <v>49955.702</v>
      </c>
      <c r="H610" s="17">
        <f t="shared" si="59"/>
        <v>10489</v>
      </c>
      <c r="I610" s="26" t="s">
        <v>828</v>
      </c>
      <c r="J610" s="27" t="s">
        <v>829</v>
      </c>
      <c r="K610" s="26">
        <v>10489</v>
      </c>
      <c r="L610" s="26" t="s">
        <v>734</v>
      </c>
      <c r="M610" s="27" t="s">
        <v>1594</v>
      </c>
      <c r="N610" s="27"/>
      <c r="O610" s="28" t="s">
        <v>2454</v>
      </c>
      <c r="P610" s="28" t="s">
        <v>760</v>
      </c>
    </row>
    <row r="611" spans="1:16" ht="13.5" thickBot="1" x14ac:dyDescent="0.25">
      <c r="A611" s="17" t="str">
        <f t="shared" si="54"/>
        <v> AOEB 5 </v>
      </c>
      <c r="B611" s="3" t="str">
        <f t="shared" si="55"/>
        <v>I</v>
      </c>
      <c r="C611" s="17">
        <f t="shared" si="56"/>
        <v>49992.614000000001</v>
      </c>
      <c r="D611" s="2" t="str">
        <f t="shared" si="57"/>
        <v>vis</v>
      </c>
      <c r="E611" s="25">
        <f>VLOOKUP(C611,Active!C$21:E$965,3,FALSE)</f>
        <v>10556.062931292066</v>
      </c>
      <c r="F611" s="3" t="s">
        <v>1422</v>
      </c>
      <c r="G611" s="2" t="str">
        <f t="shared" si="58"/>
        <v>49992.614</v>
      </c>
      <c r="H611" s="17">
        <f t="shared" si="59"/>
        <v>10556</v>
      </c>
      <c r="I611" s="26" t="s">
        <v>830</v>
      </c>
      <c r="J611" s="27" t="s">
        <v>831</v>
      </c>
      <c r="K611" s="26">
        <v>10556</v>
      </c>
      <c r="L611" s="26" t="s">
        <v>832</v>
      </c>
      <c r="M611" s="27" t="s">
        <v>1594</v>
      </c>
      <c r="N611" s="27"/>
      <c r="O611" s="28" t="s">
        <v>2454</v>
      </c>
      <c r="P611" s="28" t="s">
        <v>760</v>
      </c>
    </row>
    <row r="612" spans="1:16" ht="13.5" thickBot="1" x14ac:dyDescent="0.25">
      <c r="A612" s="17" t="str">
        <f t="shared" si="54"/>
        <v> BBS 110 </v>
      </c>
      <c r="B612" s="3" t="str">
        <f t="shared" si="55"/>
        <v>I</v>
      </c>
      <c r="C612" s="17">
        <f t="shared" si="56"/>
        <v>49995.373</v>
      </c>
      <c r="D612" s="2" t="str">
        <f t="shared" si="57"/>
        <v>vis</v>
      </c>
      <c r="E612" s="25">
        <f>VLOOKUP(C612,Active!C$21:E$965,3,FALSE)</f>
        <v>10561.071337936199</v>
      </c>
      <c r="F612" s="3" t="s">
        <v>1422</v>
      </c>
      <c r="G612" s="2" t="str">
        <f t="shared" si="58"/>
        <v>49995.373</v>
      </c>
      <c r="H612" s="17">
        <f t="shared" si="59"/>
        <v>10561</v>
      </c>
      <c r="I612" s="26" t="s">
        <v>833</v>
      </c>
      <c r="J612" s="27" t="s">
        <v>834</v>
      </c>
      <c r="K612" s="26">
        <v>10561</v>
      </c>
      <c r="L612" s="26" t="s">
        <v>835</v>
      </c>
      <c r="M612" s="27" t="s">
        <v>1594</v>
      </c>
      <c r="N612" s="27"/>
      <c r="O612" s="28" t="s">
        <v>2220</v>
      </c>
      <c r="P612" s="28" t="s">
        <v>818</v>
      </c>
    </row>
    <row r="613" spans="1:16" ht="13.5" thickBot="1" x14ac:dyDescent="0.25">
      <c r="A613" s="17" t="str">
        <f t="shared" si="54"/>
        <v> BBS 111 </v>
      </c>
      <c r="B613" s="3" t="str">
        <f t="shared" si="55"/>
        <v>I</v>
      </c>
      <c r="C613" s="17">
        <f t="shared" si="56"/>
        <v>50043.29</v>
      </c>
      <c r="D613" s="2" t="str">
        <f t="shared" si="57"/>
        <v>vis</v>
      </c>
      <c r="E613" s="25">
        <f>VLOOKUP(C613,Active!C$21:E$965,3,FALSE)</f>
        <v>10648.054962860821</v>
      </c>
      <c r="F613" s="3" t="s">
        <v>1422</v>
      </c>
      <c r="G613" s="2" t="str">
        <f t="shared" si="58"/>
        <v>50043.290</v>
      </c>
      <c r="H613" s="17">
        <f t="shared" si="59"/>
        <v>10648</v>
      </c>
      <c r="I613" s="26" t="s">
        <v>836</v>
      </c>
      <c r="J613" s="27" t="s">
        <v>837</v>
      </c>
      <c r="K613" s="26">
        <v>10648</v>
      </c>
      <c r="L613" s="26" t="s">
        <v>703</v>
      </c>
      <c r="M613" s="27" t="s">
        <v>1594</v>
      </c>
      <c r="N613" s="27"/>
      <c r="O613" s="28" t="s">
        <v>2220</v>
      </c>
      <c r="P613" s="28" t="s">
        <v>838</v>
      </c>
    </row>
    <row r="614" spans="1:16" ht="13.5" thickBot="1" x14ac:dyDescent="0.25">
      <c r="A614" s="17" t="str">
        <f t="shared" si="54"/>
        <v> BBS 112 </v>
      </c>
      <c r="B614" s="3" t="str">
        <f t="shared" si="55"/>
        <v>I</v>
      </c>
      <c r="C614" s="17">
        <f t="shared" si="56"/>
        <v>50234.442000000003</v>
      </c>
      <c r="D614" s="2" t="str">
        <f t="shared" si="57"/>
        <v>vis</v>
      </c>
      <c r="E614" s="25">
        <f>VLOOKUP(C614,Active!C$21:E$965,3,FALSE)</f>
        <v>10995.052768891897</v>
      </c>
      <c r="F614" s="3" t="s">
        <v>1422</v>
      </c>
      <c r="G614" s="2" t="str">
        <f t="shared" si="58"/>
        <v>50234.442</v>
      </c>
      <c r="H614" s="17">
        <f t="shared" si="59"/>
        <v>10995</v>
      </c>
      <c r="I614" s="26" t="s">
        <v>839</v>
      </c>
      <c r="J614" s="27" t="s">
        <v>840</v>
      </c>
      <c r="K614" s="26">
        <v>10995</v>
      </c>
      <c r="L614" s="26" t="s">
        <v>103</v>
      </c>
      <c r="M614" s="27" t="s">
        <v>1594</v>
      </c>
      <c r="N614" s="27"/>
      <c r="O614" s="28" t="s">
        <v>2220</v>
      </c>
      <c r="P614" s="28" t="s">
        <v>841</v>
      </c>
    </row>
    <row r="615" spans="1:16" ht="13.5" thickBot="1" x14ac:dyDescent="0.25">
      <c r="A615" s="17" t="str">
        <f t="shared" si="54"/>
        <v> BBS 113 </v>
      </c>
      <c r="B615" s="3" t="str">
        <f t="shared" si="55"/>
        <v>I</v>
      </c>
      <c r="C615" s="17">
        <f t="shared" si="56"/>
        <v>50315.415000000001</v>
      </c>
      <c r="D615" s="2" t="str">
        <f t="shared" si="57"/>
        <v>vis</v>
      </c>
      <c r="E615" s="25">
        <f>VLOOKUP(C615,Active!C$21:E$965,3,FALSE)</f>
        <v>11142.042878060272</v>
      </c>
      <c r="F615" s="3" t="s">
        <v>1422</v>
      </c>
      <c r="G615" s="2" t="str">
        <f t="shared" si="58"/>
        <v>50315.415</v>
      </c>
      <c r="H615" s="17">
        <f t="shared" si="59"/>
        <v>11142</v>
      </c>
      <c r="I615" s="26" t="s">
        <v>845</v>
      </c>
      <c r="J615" s="27" t="s">
        <v>846</v>
      </c>
      <c r="K615" s="26">
        <v>11142</v>
      </c>
      <c r="L615" s="26" t="s">
        <v>380</v>
      </c>
      <c r="M615" s="27" t="s">
        <v>1594</v>
      </c>
      <c r="N615" s="27"/>
      <c r="O615" s="28" t="s">
        <v>2220</v>
      </c>
      <c r="P615" s="28" t="s">
        <v>847</v>
      </c>
    </row>
    <row r="616" spans="1:16" ht="13.5" thickBot="1" x14ac:dyDescent="0.25">
      <c r="A616" s="17" t="str">
        <f t="shared" si="54"/>
        <v> BBS 113 </v>
      </c>
      <c r="B616" s="3" t="str">
        <f t="shared" si="55"/>
        <v>I</v>
      </c>
      <c r="C616" s="17">
        <f t="shared" si="56"/>
        <v>50331.4</v>
      </c>
      <c r="D616" s="2" t="str">
        <f t="shared" si="57"/>
        <v>vis</v>
      </c>
      <c r="E616" s="25">
        <f>VLOOKUP(C616,Active!C$21:E$965,3,FALSE)</f>
        <v>11171.060413474012</v>
      </c>
      <c r="F616" s="3" t="s">
        <v>1422</v>
      </c>
      <c r="G616" s="2" t="str">
        <f t="shared" si="58"/>
        <v>50331.400</v>
      </c>
      <c r="H616" s="17">
        <f t="shared" si="59"/>
        <v>11171</v>
      </c>
      <c r="I616" s="26" t="s">
        <v>848</v>
      </c>
      <c r="J616" s="27" t="s">
        <v>849</v>
      </c>
      <c r="K616" s="26">
        <v>11171</v>
      </c>
      <c r="L616" s="26" t="s">
        <v>782</v>
      </c>
      <c r="M616" s="27" t="s">
        <v>1594</v>
      </c>
      <c r="N616" s="27"/>
      <c r="O616" s="28" t="s">
        <v>2220</v>
      </c>
      <c r="P616" s="28" t="s">
        <v>847</v>
      </c>
    </row>
    <row r="617" spans="1:16" ht="13.5" thickBot="1" x14ac:dyDescent="0.25">
      <c r="A617" s="17" t="str">
        <f t="shared" si="54"/>
        <v> AOEB 5 </v>
      </c>
      <c r="B617" s="3" t="str">
        <f t="shared" si="55"/>
        <v>I</v>
      </c>
      <c r="C617" s="17">
        <f t="shared" si="56"/>
        <v>50344.622000000003</v>
      </c>
      <c r="D617" s="2" t="str">
        <f t="shared" si="57"/>
        <v>vis</v>
      </c>
      <c r="E617" s="25">
        <f>VLOOKUP(C617,Active!C$21:E$965,3,FALSE)</f>
        <v>11195.062281052396</v>
      </c>
      <c r="F617" s="3" t="s">
        <v>1422</v>
      </c>
      <c r="G617" s="2" t="str">
        <f t="shared" si="58"/>
        <v>50344.622</v>
      </c>
      <c r="H617" s="17">
        <f t="shared" si="59"/>
        <v>11195</v>
      </c>
      <c r="I617" s="26" t="s">
        <v>850</v>
      </c>
      <c r="J617" s="27" t="s">
        <v>851</v>
      </c>
      <c r="K617" s="26">
        <v>11195</v>
      </c>
      <c r="L617" s="26" t="s">
        <v>658</v>
      </c>
      <c r="M617" s="27" t="s">
        <v>1594</v>
      </c>
      <c r="N617" s="27"/>
      <c r="O617" s="28" t="s">
        <v>2454</v>
      </c>
      <c r="P617" s="28" t="s">
        <v>760</v>
      </c>
    </row>
    <row r="618" spans="1:16" ht="13.5" thickBot="1" x14ac:dyDescent="0.25">
      <c r="A618" s="17" t="str">
        <f t="shared" si="54"/>
        <v> BBS 113 </v>
      </c>
      <c r="B618" s="3" t="str">
        <f t="shared" si="55"/>
        <v>I</v>
      </c>
      <c r="C618" s="17">
        <f t="shared" si="56"/>
        <v>50352.330999999998</v>
      </c>
      <c r="D618" s="2" t="str">
        <f t="shared" si="57"/>
        <v>vis</v>
      </c>
      <c r="E618" s="25">
        <f>VLOOKUP(C618,Active!C$21:E$965,3,FALSE)</f>
        <v>11209.056411831523</v>
      </c>
      <c r="F618" s="3" t="s">
        <v>1422</v>
      </c>
      <c r="G618" s="2" t="str">
        <f t="shared" si="58"/>
        <v>50352.331</v>
      </c>
      <c r="H618" s="17">
        <f t="shared" si="59"/>
        <v>11209</v>
      </c>
      <c r="I618" s="26" t="s">
        <v>852</v>
      </c>
      <c r="J618" s="27" t="s">
        <v>853</v>
      </c>
      <c r="K618" s="26">
        <v>11209</v>
      </c>
      <c r="L618" s="26" t="s">
        <v>734</v>
      </c>
      <c r="M618" s="27" t="s">
        <v>1594</v>
      </c>
      <c r="N618" s="27"/>
      <c r="O618" s="28" t="s">
        <v>2220</v>
      </c>
      <c r="P618" s="28" t="s">
        <v>847</v>
      </c>
    </row>
    <row r="619" spans="1:16" ht="13.5" thickBot="1" x14ac:dyDescent="0.25">
      <c r="A619" s="17" t="str">
        <f t="shared" si="54"/>
        <v> AOEB 5 </v>
      </c>
      <c r="B619" s="3" t="str">
        <f t="shared" si="55"/>
        <v>I</v>
      </c>
      <c r="C619" s="17">
        <f t="shared" si="56"/>
        <v>50376.572</v>
      </c>
      <c r="D619" s="2" t="str">
        <f t="shared" si="57"/>
        <v>vis</v>
      </c>
      <c r="E619" s="25">
        <f>VLOOKUP(C619,Active!C$21:E$965,3,FALSE)</f>
        <v>11253.061045923763</v>
      </c>
      <c r="F619" s="3" t="s">
        <v>1422</v>
      </c>
      <c r="G619" s="2" t="str">
        <f t="shared" si="58"/>
        <v>50376.572</v>
      </c>
      <c r="H619" s="17">
        <f t="shared" si="59"/>
        <v>11253</v>
      </c>
      <c r="I619" s="26" t="s">
        <v>854</v>
      </c>
      <c r="J619" s="27" t="s">
        <v>855</v>
      </c>
      <c r="K619" s="26">
        <v>11253</v>
      </c>
      <c r="L619" s="26" t="s">
        <v>658</v>
      </c>
      <c r="M619" s="27" t="s">
        <v>1594</v>
      </c>
      <c r="N619" s="27"/>
      <c r="O619" s="28" t="s">
        <v>2454</v>
      </c>
      <c r="P619" s="28" t="s">
        <v>760</v>
      </c>
    </row>
    <row r="620" spans="1:16" ht="13.5" thickBot="1" x14ac:dyDescent="0.25">
      <c r="A620" s="17" t="str">
        <f t="shared" si="54"/>
        <v> AOEB 5 </v>
      </c>
      <c r="B620" s="3" t="str">
        <f t="shared" si="55"/>
        <v>I</v>
      </c>
      <c r="C620" s="17">
        <f t="shared" si="56"/>
        <v>50387.580999999998</v>
      </c>
      <c r="D620" s="2" t="str">
        <f t="shared" si="57"/>
        <v>vis</v>
      </c>
      <c r="E620" s="25">
        <f>VLOOKUP(C620,Active!C$21:E$965,3,FALSE)</f>
        <v>11273.045659459565</v>
      </c>
      <c r="F620" s="3" t="s">
        <v>1422</v>
      </c>
      <c r="G620" s="2" t="str">
        <f t="shared" si="58"/>
        <v>50387.581</v>
      </c>
      <c r="H620" s="17">
        <f t="shared" si="59"/>
        <v>11273</v>
      </c>
      <c r="I620" s="26" t="s">
        <v>856</v>
      </c>
      <c r="J620" s="27" t="s">
        <v>857</v>
      </c>
      <c r="K620" s="26">
        <v>11273</v>
      </c>
      <c r="L620" s="26" t="s">
        <v>2364</v>
      </c>
      <c r="M620" s="27" t="s">
        <v>1594</v>
      </c>
      <c r="N620" s="27"/>
      <c r="O620" s="28" t="s">
        <v>2454</v>
      </c>
      <c r="P620" s="28" t="s">
        <v>760</v>
      </c>
    </row>
    <row r="621" spans="1:16" ht="13.5" thickBot="1" x14ac:dyDescent="0.25">
      <c r="A621" s="17" t="str">
        <f t="shared" si="54"/>
        <v> AOEB 5 </v>
      </c>
      <c r="B621" s="3" t="str">
        <f t="shared" si="55"/>
        <v>I</v>
      </c>
      <c r="C621" s="17">
        <f t="shared" si="56"/>
        <v>50545.688000000002</v>
      </c>
      <c r="D621" s="2" t="str">
        <f t="shared" si="57"/>
        <v>vis</v>
      </c>
      <c r="E621" s="25">
        <f>VLOOKUP(C621,Active!C$21:E$965,3,FALSE)</f>
        <v>11560.056949522741</v>
      </c>
      <c r="F621" s="3" t="s">
        <v>1422</v>
      </c>
      <c r="G621" s="2" t="str">
        <f t="shared" si="58"/>
        <v>50545.688</v>
      </c>
      <c r="H621" s="17">
        <f t="shared" si="59"/>
        <v>11560</v>
      </c>
      <c r="I621" s="26" t="s">
        <v>858</v>
      </c>
      <c r="J621" s="27" t="s">
        <v>859</v>
      </c>
      <c r="K621" s="26">
        <v>11560</v>
      </c>
      <c r="L621" s="26" t="s">
        <v>734</v>
      </c>
      <c r="M621" s="27" t="s">
        <v>1594</v>
      </c>
      <c r="N621" s="27"/>
      <c r="O621" s="28" t="s">
        <v>2392</v>
      </c>
      <c r="P621" s="28" t="s">
        <v>760</v>
      </c>
    </row>
    <row r="622" spans="1:16" ht="13.5" thickBot="1" x14ac:dyDescent="0.25">
      <c r="A622" s="17" t="str">
        <f t="shared" si="54"/>
        <v> AOEB 5 </v>
      </c>
      <c r="B622" s="3" t="str">
        <f t="shared" si="55"/>
        <v>I</v>
      </c>
      <c r="C622" s="17">
        <f t="shared" si="56"/>
        <v>50572.686000000002</v>
      </c>
      <c r="D622" s="2" t="str">
        <f t="shared" si="57"/>
        <v>vis</v>
      </c>
      <c r="E622" s="25">
        <f>VLOOKUP(C622,Active!C$21:E$965,3,FALSE)</f>
        <v>11609.0663596635</v>
      </c>
      <c r="F622" s="3" t="s">
        <v>1422</v>
      </c>
      <c r="G622" s="2" t="str">
        <f t="shared" si="58"/>
        <v>50572.686</v>
      </c>
      <c r="H622" s="17">
        <f t="shared" si="59"/>
        <v>11609</v>
      </c>
      <c r="I622" s="26" t="s">
        <v>860</v>
      </c>
      <c r="J622" s="27" t="s">
        <v>861</v>
      </c>
      <c r="K622" s="26">
        <v>11609</v>
      </c>
      <c r="L622" s="26" t="s">
        <v>754</v>
      </c>
      <c r="M622" s="27" t="s">
        <v>1594</v>
      </c>
      <c r="N622" s="27"/>
      <c r="O622" s="28" t="s">
        <v>2454</v>
      </c>
      <c r="P622" s="28" t="s">
        <v>760</v>
      </c>
    </row>
    <row r="623" spans="1:16" ht="13.5" thickBot="1" x14ac:dyDescent="0.25">
      <c r="A623" s="17" t="str">
        <f t="shared" si="54"/>
        <v> AOEB 5 </v>
      </c>
      <c r="B623" s="3" t="str">
        <f t="shared" si="55"/>
        <v>I</v>
      </c>
      <c r="C623" s="17">
        <f t="shared" si="56"/>
        <v>50577.631000000001</v>
      </c>
      <c r="D623" s="2" t="str">
        <f t="shared" si="57"/>
        <v>vis</v>
      </c>
      <c r="E623" s="25">
        <f>VLOOKUP(C623,Active!C$21:E$965,3,FALSE)</f>
        <v>11618.043007309478</v>
      </c>
      <c r="F623" s="3" t="s">
        <v>1422</v>
      </c>
      <c r="G623" s="2" t="str">
        <f t="shared" si="58"/>
        <v>50577.631</v>
      </c>
      <c r="H623" s="17">
        <f t="shared" si="59"/>
        <v>11618</v>
      </c>
      <c r="I623" s="26" t="s">
        <v>862</v>
      </c>
      <c r="J623" s="27" t="s">
        <v>863</v>
      </c>
      <c r="K623" s="26">
        <v>11618</v>
      </c>
      <c r="L623" s="26" t="s">
        <v>380</v>
      </c>
      <c r="M623" s="27" t="s">
        <v>1594</v>
      </c>
      <c r="N623" s="27"/>
      <c r="O623" s="28" t="s">
        <v>2392</v>
      </c>
      <c r="P623" s="28" t="s">
        <v>760</v>
      </c>
    </row>
    <row r="624" spans="1:16" ht="13.5" thickBot="1" x14ac:dyDescent="0.25">
      <c r="A624" s="17" t="str">
        <f t="shared" si="54"/>
        <v> AOEB 5 </v>
      </c>
      <c r="B624" s="3" t="str">
        <f t="shared" si="55"/>
        <v>I</v>
      </c>
      <c r="C624" s="17">
        <f t="shared" si="56"/>
        <v>50578.752</v>
      </c>
      <c r="D624" s="2" t="str">
        <f t="shared" si="57"/>
        <v>vis</v>
      </c>
      <c r="E624" s="25">
        <f>VLOOKUP(C624,Active!C$21:E$965,3,FALSE)</f>
        <v>11620.077956148938</v>
      </c>
      <c r="F624" s="3" t="s">
        <v>1422</v>
      </c>
      <c r="G624" s="2" t="str">
        <f t="shared" si="58"/>
        <v>50578.752</v>
      </c>
      <c r="H624" s="17">
        <f t="shared" si="59"/>
        <v>11620</v>
      </c>
      <c r="I624" s="26" t="s">
        <v>864</v>
      </c>
      <c r="J624" s="27" t="s">
        <v>865</v>
      </c>
      <c r="K624" s="26">
        <v>11620</v>
      </c>
      <c r="L624" s="26" t="s">
        <v>866</v>
      </c>
      <c r="M624" s="27" t="s">
        <v>1594</v>
      </c>
      <c r="N624" s="27"/>
      <c r="O624" s="28" t="s">
        <v>2454</v>
      </c>
      <c r="P624" s="28" t="s">
        <v>760</v>
      </c>
    </row>
    <row r="625" spans="1:16" ht="13.5" thickBot="1" x14ac:dyDescent="0.25">
      <c r="A625" s="17" t="str">
        <f t="shared" si="54"/>
        <v> BBS 115 </v>
      </c>
      <c r="B625" s="3" t="str">
        <f t="shared" si="55"/>
        <v>I</v>
      </c>
      <c r="C625" s="17">
        <f t="shared" si="56"/>
        <v>50645.4</v>
      </c>
      <c r="D625" s="2" t="str">
        <f t="shared" si="57"/>
        <v>vis</v>
      </c>
      <c r="E625" s="25">
        <f>VLOOKUP(C625,Active!C$21:E$965,3,FALSE)</f>
        <v>11741.063924259966</v>
      </c>
      <c r="F625" s="3" t="s">
        <v>1422</v>
      </c>
      <c r="G625" s="2" t="str">
        <f t="shared" si="58"/>
        <v>50645.400</v>
      </c>
      <c r="H625" s="17">
        <f t="shared" si="59"/>
        <v>11741</v>
      </c>
      <c r="I625" s="26" t="s">
        <v>867</v>
      </c>
      <c r="J625" s="27" t="s">
        <v>868</v>
      </c>
      <c r="K625" s="26">
        <v>11741</v>
      </c>
      <c r="L625" s="26" t="s">
        <v>832</v>
      </c>
      <c r="M625" s="27" t="s">
        <v>1594</v>
      </c>
      <c r="N625" s="27"/>
      <c r="O625" s="28" t="s">
        <v>2220</v>
      </c>
      <c r="P625" s="28" t="s">
        <v>869</v>
      </c>
    </row>
    <row r="626" spans="1:16" ht="13.5" thickBot="1" x14ac:dyDescent="0.25">
      <c r="A626" s="17" t="str">
        <f t="shared" si="54"/>
        <v> BBS 115 </v>
      </c>
      <c r="B626" s="3" t="str">
        <f t="shared" si="55"/>
        <v>I</v>
      </c>
      <c r="C626" s="17">
        <f t="shared" si="56"/>
        <v>50672.383000000002</v>
      </c>
      <c r="D626" s="2" t="str">
        <f t="shared" si="57"/>
        <v>vis</v>
      </c>
      <c r="E626" s="25">
        <f>VLOOKUP(C626,Active!C$21:E$965,3,FALSE)</f>
        <v>11790.046104933652</v>
      </c>
      <c r="F626" s="3" t="s">
        <v>1422</v>
      </c>
      <c r="G626" s="2" t="str">
        <f t="shared" si="58"/>
        <v>50672.383</v>
      </c>
      <c r="H626" s="17">
        <f t="shared" si="59"/>
        <v>11790</v>
      </c>
      <c r="I626" s="26" t="s">
        <v>886</v>
      </c>
      <c r="J626" s="27" t="s">
        <v>887</v>
      </c>
      <c r="K626" s="26">
        <v>11790</v>
      </c>
      <c r="L626" s="26" t="s">
        <v>2364</v>
      </c>
      <c r="M626" s="27" t="s">
        <v>1594</v>
      </c>
      <c r="N626" s="27"/>
      <c r="O626" s="28" t="s">
        <v>2220</v>
      </c>
      <c r="P626" s="28" t="s">
        <v>869</v>
      </c>
    </row>
    <row r="627" spans="1:16" ht="13.5" thickBot="1" x14ac:dyDescent="0.25">
      <c r="A627" s="17" t="str">
        <f t="shared" si="54"/>
        <v> BBS 115 </v>
      </c>
      <c r="B627" s="3" t="str">
        <f t="shared" si="55"/>
        <v>I</v>
      </c>
      <c r="C627" s="17">
        <f t="shared" si="56"/>
        <v>50688.364000000001</v>
      </c>
      <c r="D627" s="2" t="str">
        <f t="shared" si="57"/>
        <v>vis</v>
      </c>
      <c r="E627" s="25">
        <f>VLOOKUP(C627,Active!C$21:E$965,3,FALSE)</f>
        <v>11819.056379156169</v>
      </c>
      <c r="F627" s="3" t="s">
        <v>1422</v>
      </c>
      <c r="G627" s="2" t="str">
        <f t="shared" si="58"/>
        <v>50688.364</v>
      </c>
      <c r="H627" s="17">
        <f t="shared" si="59"/>
        <v>11819</v>
      </c>
      <c r="I627" s="26" t="s">
        <v>888</v>
      </c>
      <c r="J627" s="27" t="s">
        <v>889</v>
      </c>
      <c r="K627" s="26">
        <v>11819</v>
      </c>
      <c r="L627" s="26" t="s">
        <v>734</v>
      </c>
      <c r="M627" s="27" t="s">
        <v>1594</v>
      </c>
      <c r="N627" s="27"/>
      <c r="O627" s="28" t="s">
        <v>2220</v>
      </c>
      <c r="P627" s="28" t="s">
        <v>869</v>
      </c>
    </row>
    <row r="628" spans="1:16" ht="13.5" thickBot="1" x14ac:dyDescent="0.25">
      <c r="A628" s="17" t="str">
        <f t="shared" si="54"/>
        <v> BBS 116 </v>
      </c>
      <c r="B628" s="3" t="str">
        <f t="shared" si="55"/>
        <v>I</v>
      </c>
      <c r="C628" s="17">
        <f t="shared" si="56"/>
        <v>50699.38</v>
      </c>
      <c r="D628" s="2" t="str">
        <f t="shared" si="57"/>
        <v>vis</v>
      </c>
      <c r="E628" s="25">
        <f>VLOOKUP(C628,Active!C$21:E$965,3,FALSE)</f>
        <v>11839.053699776601</v>
      </c>
      <c r="F628" s="3" t="s">
        <v>1422</v>
      </c>
      <c r="G628" s="2" t="str">
        <f t="shared" si="58"/>
        <v>50699.380</v>
      </c>
      <c r="H628" s="17">
        <f t="shared" si="59"/>
        <v>11839</v>
      </c>
      <c r="I628" s="26" t="s">
        <v>890</v>
      </c>
      <c r="J628" s="27" t="s">
        <v>891</v>
      </c>
      <c r="K628" s="26">
        <v>11839</v>
      </c>
      <c r="L628" s="26" t="s">
        <v>703</v>
      </c>
      <c r="M628" s="27" t="s">
        <v>1594</v>
      </c>
      <c r="N628" s="27"/>
      <c r="O628" s="28" t="s">
        <v>2220</v>
      </c>
      <c r="P628" s="28" t="s">
        <v>892</v>
      </c>
    </row>
    <row r="629" spans="1:16" ht="13.5" thickBot="1" x14ac:dyDescent="0.25">
      <c r="A629" s="17" t="str">
        <f t="shared" si="54"/>
        <v> BBS 116 </v>
      </c>
      <c r="B629" s="3" t="str">
        <f t="shared" si="55"/>
        <v>I</v>
      </c>
      <c r="C629" s="17">
        <f t="shared" si="56"/>
        <v>50715.353999999999</v>
      </c>
      <c r="D629" s="2" t="str">
        <f t="shared" si="57"/>
        <v>vis</v>
      </c>
      <c r="E629" s="25">
        <f>VLOOKUP(C629,Active!C$21:E$965,3,FALSE)</f>
        <v>11868.051266914486</v>
      </c>
      <c r="F629" s="3" t="s">
        <v>1422</v>
      </c>
      <c r="G629" s="2" t="str">
        <f t="shared" si="58"/>
        <v>50715.354</v>
      </c>
      <c r="H629" s="17">
        <f t="shared" si="59"/>
        <v>11868</v>
      </c>
      <c r="I629" s="26" t="s">
        <v>893</v>
      </c>
      <c r="J629" s="27" t="s">
        <v>894</v>
      </c>
      <c r="K629" s="26">
        <v>11868</v>
      </c>
      <c r="L629" s="26" t="s">
        <v>2190</v>
      </c>
      <c r="M629" s="27" t="s">
        <v>1594</v>
      </c>
      <c r="N629" s="27"/>
      <c r="O629" s="28" t="s">
        <v>2220</v>
      </c>
      <c r="P629" s="28" t="s">
        <v>892</v>
      </c>
    </row>
    <row r="630" spans="1:16" ht="13.5" thickBot="1" x14ac:dyDescent="0.25">
      <c r="A630" s="17" t="str">
        <f t="shared" si="54"/>
        <v> BBS 116 </v>
      </c>
      <c r="B630" s="3" t="str">
        <f t="shared" si="55"/>
        <v>I</v>
      </c>
      <c r="C630" s="17">
        <f t="shared" si="56"/>
        <v>50731.336000000003</v>
      </c>
      <c r="D630" s="2" t="str">
        <f t="shared" si="57"/>
        <v>vis</v>
      </c>
      <c r="E630" s="25">
        <f>VLOOKUP(C630,Active!C$21:E$965,3,FALSE)</f>
        <v>11897.063356434815</v>
      </c>
      <c r="F630" s="3" t="s">
        <v>1422</v>
      </c>
      <c r="G630" s="2" t="str">
        <f t="shared" si="58"/>
        <v>50731.336</v>
      </c>
      <c r="H630" s="17">
        <f t="shared" si="59"/>
        <v>11897</v>
      </c>
      <c r="I630" s="26" t="s">
        <v>895</v>
      </c>
      <c r="J630" s="27" t="s">
        <v>896</v>
      </c>
      <c r="K630" s="26">
        <v>11897</v>
      </c>
      <c r="L630" s="26" t="s">
        <v>832</v>
      </c>
      <c r="M630" s="27" t="s">
        <v>1594</v>
      </c>
      <c r="N630" s="27"/>
      <c r="O630" s="28" t="s">
        <v>2220</v>
      </c>
      <c r="P630" s="28" t="s">
        <v>892</v>
      </c>
    </row>
    <row r="631" spans="1:16" ht="13.5" thickBot="1" x14ac:dyDescent="0.25">
      <c r="A631" s="17" t="str">
        <f t="shared" si="54"/>
        <v> AOEB 5 </v>
      </c>
      <c r="B631" s="3" t="str">
        <f t="shared" si="55"/>
        <v>I</v>
      </c>
      <c r="C631" s="17">
        <f t="shared" si="56"/>
        <v>50771.55</v>
      </c>
      <c r="D631" s="2" t="str">
        <f t="shared" si="57"/>
        <v>vis</v>
      </c>
      <c r="E631" s="25">
        <f>VLOOKUP(C631,Active!C$21:E$965,3,FALSE)</f>
        <v>11970.063742367129</v>
      </c>
      <c r="F631" s="3" t="s">
        <v>1422</v>
      </c>
      <c r="G631" s="2" t="str">
        <f t="shared" si="58"/>
        <v>50771.550</v>
      </c>
      <c r="H631" s="17">
        <f t="shared" si="59"/>
        <v>11970</v>
      </c>
      <c r="I631" s="26" t="s">
        <v>897</v>
      </c>
      <c r="J631" s="27" t="s">
        <v>898</v>
      </c>
      <c r="K631" s="26">
        <v>11970</v>
      </c>
      <c r="L631" s="26" t="s">
        <v>832</v>
      </c>
      <c r="M631" s="27" t="s">
        <v>1594</v>
      </c>
      <c r="N631" s="27"/>
      <c r="O631" s="28" t="s">
        <v>2454</v>
      </c>
      <c r="P631" s="28" t="s">
        <v>760</v>
      </c>
    </row>
    <row r="632" spans="1:16" ht="13.5" thickBot="1" x14ac:dyDescent="0.25">
      <c r="A632" s="17" t="str">
        <f t="shared" si="54"/>
        <v> AOEB 5 </v>
      </c>
      <c r="B632" s="3" t="str">
        <f t="shared" si="55"/>
        <v>I</v>
      </c>
      <c r="C632" s="17">
        <f t="shared" si="56"/>
        <v>50951.684000000001</v>
      </c>
      <c r="D632" s="2" t="str">
        <f t="shared" si="57"/>
        <v>vis</v>
      </c>
      <c r="E632" s="25">
        <f>VLOOKUP(C632,Active!C$21:E$965,3,FALSE)</f>
        <v>12297.060597182148</v>
      </c>
      <c r="F632" s="3" t="s">
        <v>1422</v>
      </c>
      <c r="G632" s="2" t="str">
        <f t="shared" si="58"/>
        <v>50951.684</v>
      </c>
      <c r="H632" s="17">
        <f t="shared" si="59"/>
        <v>12297</v>
      </c>
      <c r="I632" s="26" t="s">
        <v>899</v>
      </c>
      <c r="J632" s="27" t="s">
        <v>900</v>
      </c>
      <c r="K632" s="26">
        <v>12297</v>
      </c>
      <c r="L632" s="26" t="s">
        <v>782</v>
      </c>
      <c r="M632" s="27" t="s">
        <v>1594</v>
      </c>
      <c r="N632" s="27"/>
      <c r="O632" s="28" t="s">
        <v>2392</v>
      </c>
      <c r="P632" s="28" t="s">
        <v>760</v>
      </c>
    </row>
    <row r="633" spans="1:16" ht="13.5" thickBot="1" x14ac:dyDescent="0.25">
      <c r="A633" s="17" t="str">
        <f t="shared" si="54"/>
        <v> AOEB 5 </v>
      </c>
      <c r="B633" s="3" t="str">
        <f t="shared" si="55"/>
        <v>I</v>
      </c>
      <c r="C633" s="17">
        <f t="shared" si="56"/>
        <v>51012.832999999999</v>
      </c>
      <c r="D633" s="2" t="str">
        <f t="shared" si="57"/>
        <v>vis</v>
      </c>
      <c r="E633" s="25">
        <f>VLOOKUP(C633,Active!C$21:E$965,3,FALSE)</f>
        <v>12408.064242663197</v>
      </c>
      <c r="F633" s="3" t="s">
        <v>1422</v>
      </c>
      <c r="G633" s="2" t="str">
        <f t="shared" si="58"/>
        <v>51012.833</v>
      </c>
      <c r="H633" s="17">
        <f t="shared" si="59"/>
        <v>12408</v>
      </c>
      <c r="I633" s="26" t="s">
        <v>901</v>
      </c>
      <c r="J633" s="27" t="s">
        <v>902</v>
      </c>
      <c r="K633" s="26">
        <v>12408</v>
      </c>
      <c r="L633" s="26" t="s">
        <v>832</v>
      </c>
      <c r="M633" s="27" t="s">
        <v>1594</v>
      </c>
      <c r="N633" s="27"/>
      <c r="O633" s="28" t="s">
        <v>2454</v>
      </c>
      <c r="P633" s="28" t="s">
        <v>760</v>
      </c>
    </row>
    <row r="634" spans="1:16" ht="13.5" thickBot="1" x14ac:dyDescent="0.25">
      <c r="A634" s="17" t="str">
        <f t="shared" si="54"/>
        <v> AOEB 5 </v>
      </c>
      <c r="B634" s="3" t="str">
        <f t="shared" si="55"/>
        <v>I</v>
      </c>
      <c r="C634" s="17">
        <f t="shared" si="56"/>
        <v>51027.705000000002</v>
      </c>
      <c r="D634" s="2" t="str">
        <f t="shared" si="57"/>
        <v>vis</v>
      </c>
      <c r="E634" s="25">
        <f>VLOOKUP(C634,Active!C$21:E$965,3,FALSE)</f>
        <v>12435.061351619917</v>
      </c>
      <c r="F634" s="3" t="s">
        <v>1422</v>
      </c>
      <c r="G634" s="2" t="str">
        <f t="shared" si="58"/>
        <v>51027.705</v>
      </c>
      <c r="H634" s="17">
        <f t="shared" si="59"/>
        <v>12435</v>
      </c>
      <c r="I634" s="26" t="s">
        <v>903</v>
      </c>
      <c r="J634" s="27" t="s">
        <v>904</v>
      </c>
      <c r="K634" s="26">
        <v>12435</v>
      </c>
      <c r="L634" s="26" t="s">
        <v>658</v>
      </c>
      <c r="M634" s="27" t="s">
        <v>1594</v>
      </c>
      <c r="N634" s="27"/>
      <c r="O634" s="28" t="s">
        <v>2392</v>
      </c>
      <c r="P634" s="28" t="s">
        <v>760</v>
      </c>
    </row>
    <row r="635" spans="1:16" ht="13.5" thickBot="1" x14ac:dyDescent="0.25">
      <c r="A635" s="17" t="str">
        <f t="shared" si="54"/>
        <v> AOEB 5 </v>
      </c>
      <c r="B635" s="3" t="str">
        <f t="shared" si="55"/>
        <v>I</v>
      </c>
      <c r="C635" s="17">
        <f t="shared" si="56"/>
        <v>51027.711000000003</v>
      </c>
      <c r="D635" s="2" t="str">
        <f t="shared" si="57"/>
        <v>vis</v>
      </c>
      <c r="E635" s="25">
        <f>VLOOKUP(C635,Active!C$21:E$965,3,FALSE)</f>
        <v>12435.07224340675</v>
      </c>
      <c r="F635" s="3" t="s">
        <v>1422</v>
      </c>
      <c r="G635" s="2" t="str">
        <f t="shared" si="58"/>
        <v>51027.711</v>
      </c>
      <c r="H635" s="17">
        <f t="shared" si="59"/>
        <v>12435</v>
      </c>
      <c r="I635" s="26" t="s">
        <v>905</v>
      </c>
      <c r="J635" s="27" t="s">
        <v>906</v>
      </c>
      <c r="K635" s="26">
        <v>12435</v>
      </c>
      <c r="L635" s="26" t="s">
        <v>907</v>
      </c>
      <c r="M635" s="27" t="s">
        <v>1594</v>
      </c>
      <c r="N635" s="27"/>
      <c r="O635" s="28" t="s">
        <v>2454</v>
      </c>
      <c r="P635" s="28" t="s">
        <v>760</v>
      </c>
    </row>
    <row r="636" spans="1:16" ht="13.5" thickBot="1" x14ac:dyDescent="0.25">
      <c r="A636" s="17" t="str">
        <f t="shared" si="54"/>
        <v> AOEB 5 </v>
      </c>
      <c r="B636" s="3" t="str">
        <f t="shared" si="55"/>
        <v>I</v>
      </c>
      <c r="C636" s="17">
        <f t="shared" si="56"/>
        <v>51076.726000000002</v>
      </c>
      <c r="D636" s="2" t="str">
        <f t="shared" si="57"/>
        <v>vis</v>
      </c>
      <c r="E636" s="25">
        <f>VLOOKUP(C636,Active!C$21:E$965,3,FALSE)</f>
        <v>12524.049065321315</v>
      </c>
      <c r="F636" s="3" t="s">
        <v>1422</v>
      </c>
      <c r="G636" s="2" t="str">
        <f t="shared" si="58"/>
        <v>51076.726</v>
      </c>
      <c r="H636" s="17">
        <f t="shared" si="59"/>
        <v>12524</v>
      </c>
      <c r="I636" s="26" t="s">
        <v>908</v>
      </c>
      <c r="J636" s="27" t="s">
        <v>909</v>
      </c>
      <c r="K636" s="26">
        <v>12524</v>
      </c>
      <c r="L636" s="26" t="s">
        <v>667</v>
      </c>
      <c r="M636" s="27" t="s">
        <v>1594</v>
      </c>
      <c r="N636" s="27"/>
      <c r="O636" s="28" t="s">
        <v>2454</v>
      </c>
      <c r="P636" s="28" t="s">
        <v>760</v>
      </c>
    </row>
    <row r="637" spans="1:16" ht="13.5" thickBot="1" x14ac:dyDescent="0.25">
      <c r="A637" s="17" t="str">
        <f t="shared" si="54"/>
        <v> AOEB 5 </v>
      </c>
      <c r="B637" s="3" t="str">
        <f t="shared" si="55"/>
        <v>I</v>
      </c>
      <c r="C637" s="17">
        <f t="shared" si="56"/>
        <v>51097.661999999997</v>
      </c>
      <c r="D637" s="2" t="str">
        <f t="shared" si="57"/>
        <v>vis</v>
      </c>
      <c r="E637" s="25">
        <f>VLOOKUP(C637,Active!C$21:E$965,3,FALSE)</f>
        <v>12562.054140167847</v>
      </c>
      <c r="F637" s="3" t="s">
        <v>1422</v>
      </c>
      <c r="G637" s="2" t="str">
        <f t="shared" si="58"/>
        <v>51097.662</v>
      </c>
      <c r="H637" s="17">
        <f t="shared" si="59"/>
        <v>12562</v>
      </c>
      <c r="I637" s="26" t="s">
        <v>910</v>
      </c>
      <c r="J637" s="27" t="s">
        <v>911</v>
      </c>
      <c r="K637" s="26">
        <v>12562</v>
      </c>
      <c r="L637" s="26" t="s">
        <v>703</v>
      </c>
      <c r="M637" s="27" t="s">
        <v>1594</v>
      </c>
      <c r="N637" s="27"/>
      <c r="O637" s="28" t="s">
        <v>2454</v>
      </c>
      <c r="P637" s="28" t="s">
        <v>760</v>
      </c>
    </row>
    <row r="638" spans="1:16" ht="13.5" thickBot="1" x14ac:dyDescent="0.25">
      <c r="A638" s="17" t="str">
        <f t="shared" si="54"/>
        <v> AOEB 5 </v>
      </c>
      <c r="B638" s="3" t="str">
        <f t="shared" si="55"/>
        <v>I</v>
      </c>
      <c r="C638" s="17">
        <f t="shared" si="56"/>
        <v>51319.663999999997</v>
      </c>
      <c r="D638" s="2" t="str">
        <f t="shared" si="57"/>
        <v>vis</v>
      </c>
      <c r="E638" s="25">
        <f>VLOOKUP(C638,Active!C$21:E$965,3,FALSE)</f>
        <v>12965.053883484739</v>
      </c>
      <c r="F638" s="3" t="s">
        <v>1422</v>
      </c>
      <c r="G638" s="2" t="str">
        <f t="shared" si="58"/>
        <v>51319.664</v>
      </c>
      <c r="H638" s="17">
        <f t="shared" si="59"/>
        <v>12965</v>
      </c>
      <c r="I638" s="26" t="s">
        <v>912</v>
      </c>
      <c r="J638" s="27" t="s">
        <v>913</v>
      </c>
      <c r="K638" s="26">
        <v>12965</v>
      </c>
      <c r="L638" s="26" t="s">
        <v>703</v>
      </c>
      <c r="M638" s="27" t="s">
        <v>1594</v>
      </c>
      <c r="N638" s="27"/>
      <c r="O638" s="28" t="s">
        <v>2392</v>
      </c>
      <c r="P638" s="28" t="s">
        <v>760</v>
      </c>
    </row>
    <row r="639" spans="1:16" ht="13.5" thickBot="1" x14ac:dyDescent="0.25">
      <c r="A639" s="17" t="str">
        <f t="shared" si="54"/>
        <v> BRNO 32 </v>
      </c>
      <c r="B639" s="3" t="str">
        <f t="shared" si="55"/>
        <v>I</v>
      </c>
      <c r="C639" s="17">
        <f t="shared" si="56"/>
        <v>51322.424800000001</v>
      </c>
      <c r="D639" s="2" t="str">
        <f t="shared" si="57"/>
        <v>vis</v>
      </c>
      <c r="E639" s="25">
        <f>VLOOKUP(C639,Active!C$21:E$965,3,FALSE)</f>
        <v>12970.06555766493</v>
      </c>
      <c r="F639" s="3" t="s">
        <v>1422</v>
      </c>
      <c r="G639" s="2" t="str">
        <f t="shared" si="58"/>
        <v>51322.4248</v>
      </c>
      <c r="H639" s="17">
        <f t="shared" si="59"/>
        <v>12970</v>
      </c>
      <c r="I639" s="26" t="s">
        <v>914</v>
      </c>
      <c r="J639" s="27" t="s">
        <v>915</v>
      </c>
      <c r="K639" s="26">
        <v>12970</v>
      </c>
      <c r="L639" s="26" t="s">
        <v>916</v>
      </c>
      <c r="M639" s="27" t="s">
        <v>1594</v>
      </c>
      <c r="N639" s="27"/>
      <c r="O639" s="28" t="s">
        <v>917</v>
      </c>
      <c r="P639" s="28" t="s">
        <v>799</v>
      </c>
    </row>
    <row r="640" spans="1:16" ht="13.5" thickBot="1" x14ac:dyDescent="0.25">
      <c r="A640" s="17" t="str">
        <f t="shared" si="54"/>
        <v> BRNO 32 </v>
      </c>
      <c r="B640" s="3" t="str">
        <f t="shared" si="55"/>
        <v>I</v>
      </c>
      <c r="C640" s="17">
        <f t="shared" si="56"/>
        <v>51322.431799999998</v>
      </c>
      <c r="D640" s="2" t="str">
        <f t="shared" si="57"/>
        <v>vis</v>
      </c>
      <c r="E640" s="25">
        <f>VLOOKUP(C640,Active!C$21:E$965,3,FALSE)</f>
        <v>12970.078264749562</v>
      </c>
      <c r="F640" s="3" t="s">
        <v>1422</v>
      </c>
      <c r="G640" s="2" t="str">
        <f t="shared" si="58"/>
        <v>51322.4318</v>
      </c>
      <c r="H640" s="17">
        <f t="shared" si="59"/>
        <v>12970</v>
      </c>
      <c r="I640" s="26" t="s">
        <v>918</v>
      </c>
      <c r="J640" s="27" t="s">
        <v>919</v>
      </c>
      <c r="K640" s="26">
        <v>12970</v>
      </c>
      <c r="L640" s="26" t="s">
        <v>920</v>
      </c>
      <c r="M640" s="27" t="s">
        <v>1594</v>
      </c>
      <c r="N640" s="27"/>
      <c r="O640" s="28" t="s">
        <v>877</v>
      </c>
      <c r="P640" s="28" t="s">
        <v>799</v>
      </c>
    </row>
    <row r="641" spans="1:16" ht="13.5" thickBot="1" x14ac:dyDescent="0.25">
      <c r="A641" s="17" t="str">
        <f t="shared" si="54"/>
        <v> BBS 122 </v>
      </c>
      <c r="B641" s="3" t="str">
        <f t="shared" si="55"/>
        <v>I</v>
      </c>
      <c r="C641" s="17">
        <f t="shared" si="56"/>
        <v>51430.402999999998</v>
      </c>
      <c r="D641" s="2" t="str">
        <f t="shared" si="57"/>
        <v>vis</v>
      </c>
      <c r="E641" s="25">
        <f>VLOOKUP(C641,Active!C$21:E$965,3,FALSE)</f>
        <v>13166.078147118264</v>
      </c>
      <c r="F641" s="3" t="s">
        <v>1422</v>
      </c>
      <c r="G641" s="2" t="str">
        <f t="shared" si="58"/>
        <v>51430.403</v>
      </c>
      <c r="H641" s="17">
        <f t="shared" si="59"/>
        <v>13166</v>
      </c>
      <c r="I641" s="26" t="s">
        <v>933</v>
      </c>
      <c r="J641" s="27" t="s">
        <v>934</v>
      </c>
      <c r="K641" s="26">
        <v>13166</v>
      </c>
      <c r="L641" s="26" t="s">
        <v>866</v>
      </c>
      <c r="M641" s="27" t="s">
        <v>1594</v>
      </c>
      <c r="N641" s="27"/>
      <c r="O641" s="28" t="s">
        <v>376</v>
      </c>
      <c r="P641" s="28" t="s">
        <v>935</v>
      </c>
    </row>
    <row r="642" spans="1:16" ht="13.5" thickBot="1" x14ac:dyDescent="0.25">
      <c r="A642" s="17" t="str">
        <f t="shared" si="54"/>
        <v> BBS 122 </v>
      </c>
      <c r="B642" s="3" t="str">
        <f t="shared" si="55"/>
        <v>I</v>
      </c>
      <c r="C642" s="17">
        <f t="shared" si="56"/>
        <v>51435.357000000004</v>
      </c>
      <c r="D642" s="2" t="str">
        <f t="shared" si="57"/>
        <v>vis</v>
      </c>
      <c r="E642" s="25">
        <f>VLOOKUP(C642,Active!C$21:E$965,3,FALSE)</f>
        <v>13175.071132444495</v>
      </c>
      <c r="F642" s="3" t="s">
        <v>1422</v>
      </c>
      <c r="G642" s="2" t="str">
        <f t="shared" si="58"/>
        <v>51435.357</v>
      </c>
      <c r="H642" s="17">
        <f t="shared" si="59"/>
        <v>13175</v>
      </c>
      <c r="I642" s="26" t="s">
        <v>936</v>
      </c>
      <c r="J642" s="27" t="s">
        <v>937</v>
      </c>
      <c r="K642" s="26">
        <v>13175</v>
      </c>
      <c r="L642" s="26" t="s">
        <v>835</v>
      </c>
      <c r="M642" s="27" t="s">
        <v>1594</v>
      </c>
      <c r="N642" s="27"/>
      <c r="O642" s="28" t="s">
        <v>376</v>
      </c>
      <c r="P642" s="28" t="s">
        <v>935</v>
      </c>
    </row>
    <row r="643" spans="1:16" ht="13.5" thickBot="1" x14ac:dyDescent="0.25">
      <c r="A643" s="17" t="str">
        <f t="shared" si="54"/>
        <v>IBVS 5287 </v>
      </c>
      <c r="B643" s="3" t="str">
        <f t="shared" si="55"/>
        <v>I</v>
      </c>
      <c r="C643" s="17">
        <f t="shared" si="56"/>
        <v>51777.446000000004</v>
      </c>
      <c r="D643" s="2" t="str">
        <f t="shared" si="57"/>
        <v>vis</v>
      </c>
      <c r="E643" s="25">
        <f>VLOOKUP(C643,Active!C$21:E$965,3,FALSE)</f>
        <v>13796.064543276521</v>
      </c>
      <c r="F643" s="3" t="s">
        <v>1422</v>
      </c>
      <c r="G643" s="2" t="str">
        <f t="shared" si="58"/>
        <v>51777.4460</v>
      </c>
      <c r="H643" s="17">
        <f t="shared" si="59"/>
        <v>13796</v>
      </c>
      <c r="I643" s="26" t="s">
        <v>955</v>
      </c>
      <c r="J643" s="27" t="s">
        <v>956</v>
      </c>
      <c r="K643" s="26">
        <v>13796</v>
      </c>
      <c r="L643" s="26" t="s">
        <v>957</v>
      </c>
      <c r="M643" s="27" t="s">
        <v>1920</v>
      </c>
      <c r="N643" s="27" t="s">
        <v>1921</v>
      </c>
      <c r="O643" s="28" t="s">
        <v>277</v>
      </c>
      <c r="P643" s="29" t="s">
        <v>958</v>
      </c>
    </row>
    <row r="644" spans="1:16" ht="13.5" thickBot="1" x14ac:dyDescent="0.25">
      <c r="A644" s="17" t="str">
        <f t="shared" si="54"/>
        <v> BBS 125 </v>
      </c>
      <c r="B644" s="3" t="str">
        <f t="shared" si="55"/>
        <v>I</v>
      </c>
      <c r="C644" s="17">
        <f t="shared" si="56"/>
        <v>52042.416100000002</v>
      </c>
      <c r="D644" s="2" t="str">
        <f t="shared" si="57"/>
        <v>vis</v>
      </c>
      <c r="E644" s="25">
        <f>VLOOKUP(C644,Active!C$21:E$965,3,FALSE)</f>
        <v>14277.064184210612</v>
      </c>
      <c r="F644" s="3" t="s">
        <v>1422</v>
      </c>
      <c r="G644" s="2" t="str">
        <f t="shared" si="58"/>
        <v>52042.4161</v>
      </c>
      <c r="H644" s="17">
        <f t="shared" si="59"/>
        <v>14277</v>
      </c>
      <c r="I644" s="26" t="s">
        <v>959</v>
      </c>
      <c r="J644" s="27" t="s">
        <v>960</v>
      </c>
      <c r="K644" s="26">
        <v>14277</v>
      </c>
      <c r="L644" s="26" t="s">
        <v>961</v>
      </c>
      <c r="M644" s="27" t="s">
        <v>1920</v>
      </c>
      <c r="N644" s="27" t="s">
        <v>1921</v>
      </c>
      <c r="O644" s="28" t="s">
        <v>2094</v>
      </c>
      <c r="P644" s="28" t="s">
        <v>962</v>
      </c>
    </row>
    <row r="645" spans="1:16" ht="13.5" thickBot="1" x14ac:dyDescent="0.25">
      <c r="A645" s="17" t="str">
        <f t="shared" si="54"/>
        <v>OEJV 0074 </v>
      </c>
      <c r="B645" s="3" t="str">
        <f t="shared" si="55"/>
        <v>I</v>
      </c>
      <c r="C645" s="17">
        <f t="shared" si="56"/>
        <v>52134.415999999997</v>
      </c>
      <c r="D645" s="2" t="str">
        <f t="shared" si="57"/>
        <v>vis</v>
      </c>
      <c r="E645" s="25">
        <f>VLOOKUP(C645,Active!C$21:E$965,3,FALSE)</f>
        <v>14444.071400745499</v>
      </c>
      <c r="F645" s="3" t="s">
        <v>1422</v>
      </c>
      <c r="G645" s="2" t="str">
        <f t="shared" si="58"/>
        <v>52134.416</v>
      </c>
      <c r="H645" s="17">
        <f t="shared" si="59"/>
        <v>14444</v>
      </c>
      <c r="I645" s="26" t="s">
        <v>972</v>
      </c>
      <c r="J645" s="27" t="s">
        <v>973</v>
      </c>
      <c r="K645" s="26">
        <v>14444</v>
      </c>
      <c r="L645" s="26" t="s">
        <v>835</v>
      </c>
      <c r="M645" s="27" t="s">
        <v>1594</v>
      </c>
      <c r="N645" s="27"/>
      <c r="O645" s="28" t="s">
        <v>974</v>
      </c>
      <c r="P645" s="29" t="s">
        <v>966</v>
      </c>
    </row>
    <row r="646" spans="1:16" ht="13.5" thickBot="1" x14ac:dyDescent="0.25">
      <c r="A646" s="17" t="str">
        <f t="shared" si="54"/>
        <v>OEJV 0074 </v>
      </c>
      <c r="B646" s="3" t="str">
        <f t="shared" si="55"/>
        <v>I</v>
      </c>
      <c r="C646" s="17">
        <f t="shared" si="56"/>
        <v>52134.415999999997</v>
      </c>
      <c r="D646" s="2" t="str">
        <f t="shared" si="57"/>
        <v>vis</v>
      </c>
      <c r="E646" s="25">
        <f>VLOOKUP(C646,Active!C$21:E$965,3,FALSE)</f>
        <v>14444.071400745499</v>
      </c>
      <c r="F646" s="3" t="s">
        <v>1422</v>
      </c>
      <c r="G646" s="2" t="str">
        <f t="shared" si="58"/>
        <v>52134.416</v>
      </c>
      <c r="H646" s="17">
        <f t="shared" si="59"/>
        <v>14444</v>
      </c>
      <c r="I646" s="26" t="s">
        <v>972</v>
      </c>
      <c r="J646" s="27" t="s">
        <v>973</v>
      </c>
      <c r="K646" s="26">
        <v>14444</v>
      </c>
      <c r="L646" s="26" t="s">
        <v>835</v>
      </c>
      <c r="M646" s="27" t="s">
        <v>1594</v>
      </c>
      <c r="N646" s="27"/>
      <c r="O646" s="28" t="s">
        <v>975</v>
      </c>
      <c r="P646" s="29" t="s">
        <v>966</v>
      </c>
    </row>
    <row r="647" spans="1:16" ht="13.5" thickBot="1" x14ac:dyDescent="0.25">
      <c r="A647" s="17" t="str">
        <f t="shared" si="54"/>
        <v>OEJV 0074 </v>
      </c>
      <c r="B647" s="3" t="str">
        <f t="shared" si="55"/>
        <v>I</v>
      </c>
      <c r="C647" s="17">
        <f t="shared" si="56"/>
        <v>52134.425000000003</v>
      </c>
      <c r="D647" s="2" t="str">
        <f t="shared" si="57"/>
        <v>vis</v>
      </c>
      <c r="E647" s="25">
        <f>VLOOKUP(C647,Active!C$21:E$965,3,FALSE)</f>
        <v>14444.087738425755</v>
      </c>
      <c r="F647" s="3" t="s">
        <v>1422</v>
      </c>
      <c r="G647" s="2" t="str">
        <f t="shared" si="58"/>
        <v>52134.425</v>
      </c>
      <c r="H647" s="17">
        <f t="shared" si="59"/>
        <v>14444</v>
      </c>
      <c r="I647" s="26" t="s">
        <v>985</v>
      </c>
      <c r="J647" s="27" t="s">
        <v>986</v>
      </c>
      <c r="K647" s="26">
        <v>14444</v>
      </c>
      <c r="L647" s="26" t="s">
        <v>987</v>
      </c>
      <c r="M647" s="27" t="s">
        <v>1594</v>
      </c>
      <c r="N647" s="27"/>
      <c r="O647" s="28" t="s">
        <v>988</v>
      </c>
      <c r="P647" s="29" t="s">
        <v>966</v>
      </c>
    </row>
    <row r="648" spans="1:16" ht="13.5" thickBot="1" x14ac:dyDescent="0.25">
      <c r="A648" s="17" t="str">
        <f t="shared" si="54"/>
        <v> BBS 128 </v>
      </c>
      <c r="B648" s="3" t="str">
        <f t="shared" si="55"/>
        <v>I</v>
      </c>
      <c r="C648" s="17">
        <f t="shared" si="56"/>
        <v>52411.502500000002</v>
      </c>
      <c r="D648" s="2" t="str">
        <f t="shared" si="57"/>
        <v>vis</v>
      </c>
      <c r="E648" s="25">
        <f>VLOOKUP(C648,Active!C$21:E$965,3,FALSE)</f>
        <v>14947.06591600472</v>
      </c>
      <c r="F648" s="3" t="s">
        <v>1422</v>
      </c>
      <c r="G648" s="2" t="str">
        <f t="shared" si="58"/>
        <v>52411.5025</v>
      </c>
      <c r="H648" s="17">
        <f t="shared" si="59"/>
        <v>14947</v>
      </c>
      <c r="I648" s="26" t="s">
        <v>1008</v>
      </c>
      <c r="J648" s="27" t="s">
        <v>1009</v>
      </c>
      <c r="K648" s="26">
        <v>14947</v>
      </c>
      <c r="L648" s="26" t="s">
        <v>1010</v>
      </c>
      <c r="M648" s="27" t="s">
        <v>1920</v>
      </c>
      <c r="N648" s="27" t="s">
        <v>1921</v>
      </c>
      <c r="O648" s="28" t="s">
        <v>2094</v>
      </c>
      <c r="P648" s="28" t="s">
        <v>1011</v>
      </c>
    </row>
    <row r="649" spans="1:16" ht="13.5" thickBot="1" x14ac:dyDescent="0.25">
      <c r="A649" s="17" t="str">
        <f t="shared" si="54"/>
        <v>IBVS 5364 </v>
      </c>
      <c r="B649" s="3" t="str">
        <f t="shared" si="55"/>
        <v>I</v>
      </c>
      <c r="C649" s="17">
        <f t="shared" si="56"/>
        <v>52496.336300000003</v>
      </c>
      <c r="D649" s="2" t="str">
        <f t="shared" si="57"/>
        <v>vis</v>
      </c>
      <c r="E649" s="25">
        <f>VLOOKUP(C649,Active!C$21:E$965,3,FALSE)</f>
        <v>15101.064526938839</v>
      </c>
      <c r="F649" s="3" t="s">
        <v>1422</v>
      </c>
      <c r="G649" s="2" t="str">
        <f t="shared" si="58"/>
        <v>52496.3363</v>
      </c>
      <c r="H649" s="17">
        <f t="shared" si="59"/>
        <v>15101</v>
      </c>
      <c r="I649" s="26" t="s">
        <v>1012</v>
      </c>
      <c r="J649" s="27" t="s">
        <v>1013</v>
      </c>
      <c r="K649" s="26">
        <v>15101</v>
      </c>
      <c r="L649" s="26" t="s">
        <v>1014</v>
      </c>
      <c r="M649" s="27" t="s">
        <v>1920</v>
      </c>
      <c r="N649" s="27" t="s">
        <v>1921</v>
      </c>
      <c r="O649" s="28" t="s">
        <v>1015</v>
      </c>
      <c r="P649" s="29" t="s">
        <v>1016</v>
      </c>
    </row>
    <row r="650" spans="1:16" ht="13.5" thickBot="1" x14ac:dyDescent="0.25">
      <c r="A650" s="17" t="str">
        <f t="shared" si="54"/>
        <v>IBVS 5676 </v>
      </c>
      <c r="B650" s="3" t="str">
        <f t="shared" si="55"/>
        <v>I</v>
      </c>
      <c r="C650" s="17">
        <f t="shared" si="56"/>
        <v>52688.593699999998</v>
      </c>
      <c r="D650" s="2" t="str">
        <f t="shared" si="57"/>
        <v>vis</v>
      </c>
      <c r="E650" s="25">
        <f>VLOOKUP(C650,Active!C$21:E$965,3,FALSE)</f>
        <v>15450.068963163607</v>
      </c>
      <c r="F650" s="3" t="s">
        <v>1422</v>
      </c>
      <c r="G650" s="2" t="str">
        <f t="shared" si="58"/>
        <v>52688.5937</v>
      </c>
      <c r="H650" s="17">
        <f t="shared" si="59"/>
        <v>15450</v>
      </c>
      <c r="I650" s="26" t="s">
        <v>1020</v>
      </c>
      <c r="J650" s="27" t="s">
        <v>1021</v>
      </c>
      <c r="K650" s="26">
        <v>15450</v>
      </c>
      <c r="L650" s="26" t="s">
        <v>1022</v>
      </c>
      <c r="M650" s="27" t="s">
        <v>1920</v>
      </c>
      <c r="N650" s="27" t="s">
        <v>1921</v>
      </c>
      <c r="O650" s="28" t="s">
        <v>1023</v>
      </c>
      <c r="P650" s="29" t="s">
        <v>1024</v>
      </c>
    </row>
    <row r="651" spans="1:16" ht="13.5" thickBot="1" x14ac:dyDescent="0.25">
      <c r="A651" s="17" t="str">
        <f t="shared" ref="A651:A714" si="60">P651</f>
        <v> BBS 129 </v>
      </c>
      <c r="B651" s="3" t="str">
        <f t="shared" ref="B651:B714" si="61">IF(H651=INT(H651),"I","II")</f>
        <v>II</v>
      </c>
      <c r="C651" s="17">
        <f t="shared" ref="C651:C714" si="62">1*G651</f>
        <v>52717.507599999997</v>
      </c>
      <c r="D651" s="2" t="str">
        <f t="shared" ref="D651:D714" si="63">VLOOKUP(F651,I$1:J$5,2,FALSE)</f>
        <v>vis</v>
      </c>
      <c r="E651" s="25">
        <f>VLOOKUP(C651,Active!C$21:E$965,3,FALSE)</f>
        <v>15502.556302369065</v>
      </c>
      <c r="F651" s="3" t="s">
        <v>1422</v>
      </c>
      <c r="G651" s="2" t="str">
        <f t="shared" ref="G651:G714" si="64">MID(I651,3,LEN(I651)-3)</f>
        <v>52717.5076</v>
      </c>
      <c r="H651" s="17">
        <f t="shared" ref="H651:H714" si="65">1*K651</f>
        <v>15502.5</v>
      </c>
      <c r="I651" s="26" t="s">
        <v>1025</v>
      </c>
      <c r="J651" s="27" t="s">
        <v>1026</v>
      </c>
      <c r="K651" s="26">
        <v>15502.5</v>
      </c>
      <c r="L651" s="26" t="s">
        <v>1027</v>
      </c>
      <c r="M651" s="27" t="s">
        <v>1920</v>
      </c>
      <c r="N651" s="27" t="s">
        <v>1921</v>
      </c>
      <c r="O651" s="28" t="s">
        <v>527</v>
      </c>
      <c r="P651" s="28" t="s">
        <v>1028</v>
      </c>
    </row>
    <row r="652" spans="1:16" ht="13.5" thickBot="1" x14ac:dyDescent="0.25">
      <c r="A652" s="17" t="str">
        <f t="shared" si="60"/>
        <v>IBVS 5592 </v>
      </c>
      <c r="B652" s="3" t="str">
        <f t="shared" si="61"/>
        <v>I</v>
      </c>
      <c r="C652" s="17">
        <f t="shared" si="62"/>
        <v>52895.173199999997</v>
      </c>
      <c r="D652" s="2" t="str">
        <f t="shared" si="63"/>
        <v>vis</v>
      </c>
      <c r="E652" s="25">
        <f>VLOOKUP(C652,Active!C$21:E$965,3,FALSE)</f>
        <v>15825.072276082101</v>
      </c>
      <c r="F652" s="3" t="s">
        <v>1422</v>
      </c>
      <c r="G652" s="2" t="str">
        <f t="shared" si="64"/>
        <v>52895.1732</v>
      </c>
      <c r="H652" s="17">
        <f t="shared" si="65"/>
        <v>15825</v>
      </c>
      <c r="I652" s="26" t="s">
        <v>1043</v>
      </c>
      <c r="J652" s="27" t="s">
        <v>1044</v>
      </c>
      <c r="K652" s="26">
        <v>15825</v>
      </c>
      <c r="L652" s="26" t="s">
        <v>1045</v>
      </c>
      <c r="M652" s="27" t="s">
        <v>1920</v>
      </c>
      <c r="N652" s="27" t="s">
        <v>1921</v>
      </c>
      <c r="O652" s="28" t="s">
        <v>1046</v>
      </c>
      <c r="P652" s="29" t="s">
        <v>1047</v>
      </c>
    </row>
    <row r="653" spans="1:16" ht="13.5" thickBot="1" x14ac:dyDescent="0.25">
      <c r="A653" s="17" t="str">
        <f t="shared" si="60"/>
        <v>BAVM 172 </v>
      </c>
      <c r="B653" s="3" t="str">
        <f t="shared" si="61"/>
        <v>II</v>
      </c>
      <c r="C653" s="17">
        <f t="shared" si="62"/>
        <v>52900.405200000001</v>
      </c>
      <c r="D653" s="2" t="str">
        <f t="shared" si="63"/>
        <v>vis</v>
      </c>
      <c r="E653" s="25">
        <f>VLOOKUP(C653,Active!C$21:E$965,3,FALSE)</f>
        <v>15834.569914198133</v>
      </c>
      <c r="F653" s="3" t="s">
        <v>1422</v>
      </c>
      <c r="G653" s="2" t="str">
        <f t="shared" si="64"/>
        <v>52900.4052</v>
      </c>
      <c r="H653" s="17">
        <f t="shared" si="65"/>
        <v>15834.5</v>
      </c>
      <c r="I653" s="26" t="s">
        <v>1048</v>
      </c>
      <c r="J653" s="27" t="s">
        <v>1049</v>
      </c>
      <c r="K653" s="26">
        <v>15834.5</v>
      </c>
      <c r="L653" s="26" t="s">
        <v>1050</v>
      </c>
      <c r="M653" s="27" t="s">
        <v>1920</v>
      </c>
      <c r="N653" s="27" t="s">
        <v>1051</v>
      </c>
      <c r="O653" s="28" t="s">
        <v>1052</v>
      </c>
      <c r="P653" s="29" t="s">
        <v>1053</v>
      </c>
    </row>
    <row r="654" spans="1:16" ht="13.5" thickBot="1" x14ac:dyDescent="0.25">
      <c r="A654" s="17" t="str">
        <f t="shared" si="60"/>
        <v>BAVM 173 </v>
      </c>
      <c r="B654" s="3" t="str">
        <f t="shared" si="61"/>
        <v>I</v>
      </c>
      <c r="C654" s="17">
        <f t="shared" si="62"/>
        <v>53137.5573</v>
      </c>
      <c r="D654" s="2" t="str">
        <f t="shared" si="63"/>
        <v>vis</v>
      </c>
      <c r="E654" s="25">
        <f>VLOOKUP(C654,Active!C$21:E$965,3,FALSE)</f>
        <v>16265.071600791322</v>
      </c>
      <c r="F654" s="3" t="s">
        <v>1422</v>
      </c>
      <c r="G654" s="2" t="str">
        <f t="shared" si="64"/>
        <v>53137.5573</v>
      </c>
      <c r="H654" s="17">
        <f t="shared" si="65"/>
        <v>16265</v>
      </c>
      <c r="I654" s="26" t="s">
        <v>1054</v>
      </c>
      <c r="J654" s="27" t="s">
        <v>1055</v>
      </c>
      <c r="K654" s="26" t="s">
        <v>1056</v>
      </c>
      <c r="L654" s="26" t="s">
        <v>1034</v>
      </c>
      <c r="M654" s="27" t="s">
        <v>1920</v>
      </c>
      <c r="N654" s="27" t="s">
        <v>1057</v>
      </c>
      <c r="O654" s="28" t="s">
        <v>1058</v>
      </c>
      <c r="P654" s="29" t="s">
        <v>1059</v>
      </c>
    </row>
    <row r="655" spans="1:16" ht="13.5" thickBot="1" x14ac:dyDescent="0.25">
      <c r="A655" s="17" t="str">
        <f t="shared" si="60"/>
        <v>IBVS 5694 </v>
      </c>
      <c r="B655" s="3" t="str">
        <f t="shared" si="61"/>
        <v>I</v>
      </c>
      <c r="C655" s="17">
        <f t="shared" si="62"/>
        <v>53475.2454</v>
      </c>
      <c r="D655" s="2" t="str">
        <f t="shared" si="63"/>
        <v>vis</v>
      </c>
      <c r="E655" s="25">
        <f>VLOOKUP(C655,Active!C$21:E$965,3,FALSE)</f>
        <v>16878.076067513099</v>
      </c>
      <c r="F655" s="3" t="s">
        <v>1422</v>
      </c>
      <c r="G655" s="2" t="str">
        <f t="shared" si="64"/>
        <v>53475.2454</v>
      </c>
      <c r="H655" s="17">
        <f t="shared" si="65"/>
        <v>16878</v>
      </c>
      <c r="I655" s="26" t="s">
        <v>1078</v>
      </c>
      <c r="J655" s="27" t="s">
        <v>1079</v>
      </c>
      <c r="K655" s="26" t="s">
        <v>1080</v>
      </c>
      <c r="L655" s="26" t="s">
        <v>1081</v>
      </c>
      <c r="M655" s="27" t="s">
        <v>1920</v>
      </c>
      <c r="N655" s="27" t="s">
        <v>1921</v>
      </c>
      <c r="O655" s="28" t="s">
        <v>1076</v>
      </c>
      <c r="P655" s="29" t="s">
        <v>1077</v>
      </c>
    </row>
    <row r="656" spans="1:16" ht="13.5" thickBot="1" x14ac:dyDescent="0.25">
      <c r="A656" s="17" t="str">
        <f t="shared" si="60"/>
        <v>IBVS 5636 </v>
      </c>
      <c r="B656" s="3" t="str">
        <f t="shared" si="61"/>
        <v>I</v>
      </c>
      <c r="C656" s="17">
        <f t="shared" si="62"/>
        <v>53529.782700000003</v>
      </c>
      <c r="D656" s="2" t="str">
        <f t="shared" si="63"/>
        <v>vis</v>
      </c>
      <c r="E656" s="25">
        <f>VLOOKUP(C656,Active!C$21:E$965,3,FALSE)</f>
        <v>16977.077508496506</v>
      </c>
      <c r="F656" s="3" t="s">
        <v>1422</v>
      </c>
      <c r="G656" s="2" t="str">
        <f t="shared" si="64"/>
        <v>53529.7827</v>
      </c>
      <c r="H656" s="17">
        <f t="shared" si="65"/>
        <v>16977</v>
      </c>
      <c r="I656" s="26" t="s">
        <v>1095</v>
      </c>
      <c r="J656" s="27" t="s">
        <v>1096</v>
      </c>
      <c r="K656" s="26" t="s">
        <v>1094</v>
      </c>
      <c r="L656" s="26" t="s">
        <v>1097</v>
      </c>
      <c r="M656" s="27" t="s">
        <v>1920</v>
      </c>
      <c r="N656" s="27" t="s">
        <v>1098</v>
      </c>
      <c r="O656" s="28" t="s">
        <v>1099</v>
      </c>
      <c r="P656" s="29" t="s">
        <v>1100</v>
      </c>
    </row>
    <row r="657" spans="1:16" ht="13.5" thickBot="1" x14ac:dyDescent="0.25">
      <c r="A657" s="17" t="str">
        <f t="shared" si="60"/>
        <v>IBVS 5636 </v>
      </c>
      <c r="B657" s="3" t="str">
        <f t="shared" si="61"/>
        <v>I</v>
      </c>
      <c r="C657" s="17">
        <f t="shared" si="62"/>
        <v>53530.8851</v>
      </c>
      <c r="D657" s="2" t="str">
        <f t="shared" si="63"/>
        <v>vis</v>
      </c>
      <c r="E657" s="25">
        <f>VLOOKUP(C657,Active!C$21:E$965,3,FALSE)</f>
        <v>16979.078692796786</v>
      </c>
      <c r="F657" s="3" t="s">
        <v>1422</v>
      </c>
      <c r="G657" s="2" t="str">
        <f t="shared" si="64"/>
        <v>53530.8851</v>
      </c>
      <c r="H657" s="17">
        <f t="shared" si="65"/>
        <v>16979</v>
      </c>
      <c r="I657" s="26" t="s">
        <v>1101</v>
      </c>
      <c r="J657" s="27" t="s">
        <v>1102</v>
      </c>
      <c r="K657" s="26" t="s">
        <v>1103</v>
      </c>
      <c r="L657" s="26" t="s">
        <v>1104</v>
      </c>
      <c r="M657" s="27" t="s">
        <v>1920</v>
      </c>
      <c r="N657" s="27" t="s">
        <v>1098</v>
      </c>
      <c r="O657" s="28" t="s">
        <v>1099</v>
      </c>
      <c r="P657" s="29" t="s">
        <v>1100</v>
      </c>
    </row>
    <row r="658" spans="1:16" ht="13.5" thickBot="1" x14ac:dyDescent="0.25">
      <c r="A658" s="17" t="str">
        <f t="shared" si="60"/>
        <v>IBVS 5636 </v>
      </c>
      <c r="B658" s="3" t="str">
        <f t="shared" si="61"/>
        <v>I</v>
      </c>
      <c r="C658" s="17">
        <f t="shared" si="62"/>
        <v>53539.697399999997</v>
      </c>
      <c r="D658" s="2" t="str">
        <f t="shared" si="63"/>
        <v>vis</v>
      </c>
      <c r="E658" s="25">
        <f>VLOOKUP(C658,Active!C$21:E$965,3,FALSE)</f>
        <v>16995.075641644231</v>
      </c>
      <c r="F658" s="3" t="s">
        <v>1422</v>
      </c>
      <c r="G658" s="2" t="str">
        <f t="shared" si="64"/>
        <v>53539.6974</v>
      </c>
      <c r="H658" s="17">
        <f t="shared" si="65"/>
        <v>16995</v>
      </c>
      <c r="I658" s="26" t="s">
        <v>1105</v>
      </c>
      <c r="J658" s="27" t="s">
        <v>1106</v>
      </c>
      <c r="K658" s="26" t="s">
        <v>1107</v>
      </c>
      <c r="L658" s="26" t="s">
        <v>1075</v>
      </c>
      <c r="M658" s="27" t="s">
        <v>1920</v>
      </c>
      <c r="N658" s="27" t="s">
        <v>1098</v>
      </c>
      <c r="O658" s="28" t="s">
        <v>1099</v>
      </c>
      <c r="P658" s="29" t="s">
        <v>1100</v>
      </c>
    </row>
    <row r="659" spans="1:16" ht="13.5" thickBot="1" x14ac:dyDescent="0.25">
      <c r="A659" s="17" t="str">
        <f t="shared" si="60"/>
        <v>IBVS 5636 </v>
      </c>
      <c r="B659" s="3" t="str">
        <f t="shared" si="61"/>
        <v>I</v>
      </c>
      <c r="C659" s="17">
        <f t="shared" si="62"/>
        <v>53540.800300000003</v>
      </c>
      <c r="D659" s="2" t="str">
        <f t="shared" si="63"/>
        <v>vis</v>
      </c>
      <c r="E659" s="25">
        <f>VLOOKUP(C659,Active!C$21:E$965,3,FALSE)</f>
        <v>16997.077733593433</v>
      </c>
      <c r="F659" s="3" t="s">
        <v>1422</v>
      </c>
      <c r="G659" s="2" t="str">
        <f t="shared" si="64"/>
        <v>53540.8003</v>
      </c>
      <c r="H659" s="17">
        <f t="shared" si="65"/>
        <v>16997</v>
      </c>
      <c r="I659" s="26" t="s">
        <v>1108</v>
      </c>
      <c r="J659" s="27" t="s">
        <v>1109</v>
      </c>
      <c r="K659" s="26" t="s">
        <v>1110</v>
      </c>
      <c r="L659" s="26" t="s">
        <v>1111</v>
      </c>
      <c r="M659" s="27" t="s">
        <v>1920</v>
      </c>
      <c r="N659" s="27" t="s">
        <v>1098</v>
      </c>
      <c r="O659" s="28" t="s">
        <v>1099</v>
      </c>
      <c r="P659" s="29" t="s">
        <v>1100</v>
      </c>
    </row>
    <row r="660" spans="1:16" ht="13.5" thickBot="1" x14ac:dyDescent="0.25">
      <c r="A660" s="17" t="str">
        <f t="shared" si="60"/>
        <v>IBVS 5636 </v>
      </c>
      <c r="B660" s="3" t="str">
        <f t="shared" si="61"/>
        <v>II</v>
      </c>
      <c r="C660" s="17">
        <f t="shared" si="62"/>
        <v>53547.688499999997</v>
      </c>
      <c r="D660" s="2" t="str">
        <f t="shared" si="63"/>
        <v>vis</v>
      </c>
      <c r="E660" s="25">
        <f>VLOOKUP(C660,Active!C$21:E$965,3,FALSE)</f>
        <v>17009.581867934172</v>
      </c>
      <c r="F660" s="3" t="s">
        <v>1422</v>
      </c>
      <c r="G660" s="2" t="str">
        <f t="shared" si="64"/>
        <v>53547.6885</v>
      </c>
      <c r="H660" s="17">
        <f t="shared" si="65"/>
        <v>17009.5</v>
      </c>
      <c r="I660" s="26" t="s">
        <v>1112</v>
      </c>
      <c r="J660" s="27" t="s">
        <v>1113</v>
      </c>
      <c r="K660" s="26" t="s">
        <v>1114</v>
      </c>
      <c r="L660" s="26" t="s">
        <v>1115</v>
      </c>
      <c r="M660" s="27" t="s">
        <v>1920</v>
      </c>
      <c r="N660" s="27" t="s">
        <v>1098</v>
      </c>
      <c r="O660" s="28" t="s">
        <v>1099</v>
      </c>
      <c r="P660" s="29" t="s">
        <v>1100</v>
      </c>
    </row>
    <row r="661" spans="1:16" ht="13.5" thickBot="1" x14ac:dyDescent="0.25">
      <c r="A661" s="17" t="str">
        <f t="shared" si="60"/>
        <v>IBVS 5636 </v>
      </c>
      <c r="B661" s="3" t="str">
        <f t="shared" si="61"/>
        <v>I</v>
      </c>
      <c r="C661" s="17">
        <f t="shared" si="62"/>
        <v>53547.957000000002</v>
      </c>
      <c r="D661" s="2" t="str">
        <f t="shared" si="63"/>
        <v>vis</v>
      </c>
      <c r="E661" s="25">
        <f>VLOOKUP(C661,Active!C$21:E$965,3,FALSE)</f>
        <v>17010.069275394839</v>
      </c>
      <c r="F661" s="3" t="s">
        <v>1422</v>
      </c>
      <c r="G661" s="2" t="str">
        <f t="shared" si="64"/>
        <v>53547.9570</v>
      </c>
      <c r="H661" s="17">
        <f t="shared" si="65"/>
        <v>17010</v>
      </c>
      <c r="I661" s="26" t="s">
        <v>1116</v>
      </c>
      <c r="J661" s="27" t="s">
        <v>1117</v>
      </c>
      <c r="K661" s="26" t="s">
        <v>1118</v>
      </c>
      <c r="L661" s="26" t="s">
        <v>1031</v>
      </c>
      <c r="M661" s="27" t="s">
        <v>1920</v>
      </c>
      <c r="N661" s="27" t="s">
        <v>1098</v>
      </c>
      <c r="O661" s="28" t="s">
        <v>1099</v>
      </c>
      <c r="P661" s="29" t="s">
        <v>1100</v>
      </c>
    </row>
    <row r="662" spans="1:16" ht="13.5" thickBot="1" x14ac:dyDescent="0.25">
      <c r="A662" s="17" t="str">
        <f t="shared" si="60"/>
        <v>IBVS 5636 </v>
      </c>
      <c r="B662" s="3" t="str">
        <f t="shared" si="61"/>
        <v>I</v>
      </c>
      <c r="C662" s="17">
        <f t="shared" si="62"/>
        <v>53552.919199999997</v>
      </c>
      <c r="D662" s="2" t="str">
        <f t="shared" si="63"/>
        <v>vis</v>
      </c>
      <c r="E662" s="25">
        <f>VLOOKUP(C662,Active!C$21:E$965,3,FALSE)</f>
        <v>17019.07714616305</v>
      </c>
      <c r="F662" s="3" t="s">
        <v>1422</v>
      </c>
      <c r="G662" s="2" t="str">
        <f t="shared" si="64"/>
        <v>53552.9192</v>
      </c>
      <c r="H662" s="17">
        <f t="shared" si="65"/>
        <v>17019</v>
      </c>
      <c r="I662" s="26" t="s">
        <v>1119</v>
      </c>
      <c r="J662" s="27" t="s">
        <v>1120</v>
      </c>
      <c r="K662" s="26" t="s">
        <v>1121</v>
      </c>
      <c r="L662" s="26" t="s">
        <v>1122</v>
      </c>
      <c r="M662" s="27" t="s">
        <v>1920</v>
      </c>
      <c r="N662" s="27" t="s">
        <v>1098</v>
      </c>
      <c r="O662" s="28" t="s">
        <v>1099</v>
      </c>
      <c r="P662" s="29" t="s">
        <v>1100</v>
      </c>
    </row>
    <row r="663" spans="1:16" ht="13.5" thickBot="1" x14ac:dyDescent="0.25">
      <c r="A663" s="17" t="str">
        <f t="shared" si="60"/>
        <v>IBVS 5707 </v>
      </c>
      <c r="B663" s="3" t="str">
        <f t="shared" si="61"/>
        <v>I</v>
      </c>
      <c r="C663" s="17">
        <f t="shared" si="62"/>
        <v>53590.378400000001</v>
      </c>
      <c r="D663" s="2" t="str">
        <f t="shared" si="63"/>
        <v>vis</v>
      </c>
      <c r="E663" s="25">
        <f>VLOOKUP(C663,Active!C$21:E$965,3,FALSE)</f>
        <v>17087.076749702017</v>
      </c>
      <c r="F663" s="3" t="s">
        <v>1422</v>
      </c>
      <c r="G663" s="2" t="str">
        <f t="shared" si="64"/>
        <v>53590.3784</v>
      </c>
      <c r="H663" s="17">
        <f t="shared" si="65"/>
        <v>17087</v>
      </c>
      <c r="I663" s="26" t="s">
        <v>1140</v>
      </c>
      <c r="J663" s="27" t="s">
        <v>1141</v>
      </c>
      <c r="K663" s="26" t="s">
        <v>1142</v>
      </c>
      <c r="L663" s="26" t="s">
        <v>1143</v>
      </c>
      <c r="M663" s="27" t="s">
        <v>1920</v>
      </c>
      <c r="N663" s="27" t="s">
        <v>1921</v>
      </c>
      <c r="O663" s="28" t="s">
        <v>1144</v>
      </c>
      <c r="P663" s="29" t="s">
        <v>1145</v>
      </c>
    </row>
    <row r="664" spans="1:16" ht="13.5" thickBot="1" x14ac:dyDescent="0.25">
      <c r="A664" s="17" t="str">
        <f t="shared" si="60"/>
        <v>IBVS 5784 </v>
      </c>
      <c r="B664" s="3" t="str">
        <f t="shared" si="61"/>
        <v>I</v>
      </c>
      <c r="C664" s="17">
        <f t="shared" si="62"/>
        <v>53818.4493</v>
      </c>
      <c r="D664" s="2" t="str">
        <f t="shared" si="63"/>
        <v>vis</v>
      </c>
      <c r="E664" s="25">
        <f>VLOOKUP(C664,Active!C$21:E$965,3,FALSE)</f>
        <v>17501.093353867978</v>
      </c>
      <c r="F664" s="3" t="s">
        <v>1422</v>
      </c>
      <c r="G664" s="2" t="str">
        <f t="shared" si="64"/>
        <v>53818.4493</v>
      </c>
      <c r="H664" s="17">
        <f t="shared" si="65"/>
        <v>17501</v>
      </c>
      <c r="I664" s="26" t="s">
        <v>1154</v>
      </c>
      <c r="J664" s="27" t="s">
        <v>1155</v>
      </c>
      <c r="K664" s="26" t="s">
        <v>1156</v>
      </c>
      <c r="L664" s="26" t="s">
        <v>1157</v>
      </c>
      <c r="M664" s="27" t="s">
        <v>1002</v>
      </c>
      <c r="N664" s="27" t="s">
        <v>1422</v>
      </c>
      <c r="O664" s="28" t="s">
        <v>1158</v>
      </c>
      <c r="P664" s="29" t="s">
        <v>1159</v>
      </c>
    </row>
    <row r="665" spans="1:16" ht="13.5" thickBot="1" x14ac:dyDescent="0.25">
      <c r="A665" s="17" t="str">
        <f t="shared" si="60"/>
        <v>IBVS 5784 </v>
      </c>
      <c r="B665" s="3" t="str">
        <f t="shared" si="61"/>
        <v>II</v>
      </c>
      <c r="C665" s="17">
        <f t="shared" si="62"/>
        <v>53818.729700000004</v>
      </c>
      <c r="D665" s="2" t="str">
        <f t="shared" si="63"/>
        <v>vis</v>
      </c>
      <c r="E665" s="25">
        <f>VLOOKUP(C665,Active!C$21:E$965,3,FALSE)</f>
        <v>17501.60236337252</v>
      </c>
      <c r="F665" s="3" t="s">
        <v>1422</v>
      </c>
      <c r="G665" s="2" t="str">
        <f t="shared" si="64"/>
        <v>53818.7297</v>
      </c>
      <c r="H665" s="17">
        <f t="shared" si="65"/>
        <v>17501.5</v>
      </c>
      <c r="I665" s="26" t="s">
        <v>1160</v>
      </c>
      <c r="J665" s="27" t="s">
        <v>1161</v>
      </c>
      <c r="K665" s="26" t="s">
        <v>1162</v>
      </c>
      <c r="L665" s="26" t="s">
        <v>1163</v>
      </c>
      <c r="M665" s="27" t="s">
        <v>1002</v>
      </c>
      <c r="N665" s="27" t="s">
        <v>1422</v>
      </c>
      <c r="O665" s="28" t="s">
        <v>1158</v>
      </c>
      <c r="P665" s="29" t="s">
        <v>1159</v>
      </c>
    </row>
    <row r="666" spans="1:16" ht="13.5" thickBot="1" x14ac:dyDescent="0.25">
      <c r="A666" s="17" t="str">
        <f t="shared" si="60"/>
        <v>BAVM 186 </v>
      </c>
      <c r="B666" s="3" t="str">
        <f t="shared" si="61"/>
        <v>I</v>
      </c>
      <c r="C666" s="17">
        <f t="shared" si="62"/>
        <v>53862.510999999999</v>
      </c>
      <c r="D666" s="2" t="str">
        <f t="shared" si="63"/>
        <v>vis</v>
      </c>
      <c r="E666" s="25">
        <f>VLOOKUP(C666,Active!C$21:E$965,3,FALSE)</f>
        <v>17581.078461164783</v>
      </c>
      <c r="F666" s="3" t="s">
        <v>1422</v>
      </c>
      <c r="G666" s="2" t="str">
        <f t="shared" si="64"/>
        <v>53862.5110</v>
      </c>
      <c r="H666" s="17">
        <f t="shared" si="65"/>
        <v>17581</v>
      </c>
      <c r="I666" s="26" t="s">
        <v>1164</v>
      </c>
      <c r="J666" s="27" t="s">
        <v>1165</v>
      </c>
      <c r="K666" s="26" t="s">
        <v>1166</v>
      </c>
      <c r="L666" s="26" t="s">
        <v>1167</v>
      </c>
      <c r="M666" s="27" t="s">
        <v>1002</v>
      </c>
      <c r="N666" s="27" t="s">
        <v>1051</v>
      </c>
      <c r="O666" s="28" t="s">
        <v>1168</v>
      </c>
      <c r="P666" s="29" t="s">
        <v>1169</v>
      </c>
    </row>
    <row r="667" spans="1:16" ht="13.5" thickBot="1" x14ac:dyDescent="0.25">
      <c r="A667" s="17" t="str">
        <f t="shared" si="60"/>
        <v>OEJV 0074 </v>
      </c>
      <c r="B667" s="3" t="str">
        <f t="shared" si="61"/>
        <v>I</v>
      </c>
      <c r="C667" s="17">
        <f t="shared" si="62"/>
        <v>53900.521540000002</v>
      </c>
      <c r="D667" s="2" t="str">
        <f t="shared" si="63"/>
        <v>vis</v>
      </c>
      <c r="E667" s="25">
        <f>VLOOKUP(C667,Active!C$21:E$965,3,FALSE)</f>
        <v>17650.078910995584</v>
      </c>
      <c r="F667" s="3" t="s">
        <v>1422</v>
      </c>
      <c r="G667" s="2" t="str">
        <f t="shared" si="64"/>
        <v>53900.52154</v>
      </c>
      <c r="H667" s="17">
        <f t="shared" si="65"/>
        <v>17650</v>
      </c>
      <c r="I667" s="26" t="s">
        <v>1170</v>
      </c>
      <c r="J667" s="27" t="s">
        <v>1171</v>
      </c>
      <c r="K667" s="26" t="s">
        <v>1172</v>
      </c>
      <c r="L667" s="26" t="s">
        <v>1173</v>
      </c>
      <c r="M667" s="27" t="s">
        <v>1002</v>
      </c>
      <c r="N667" s="27" t="s">
        <v>1098</v>
      </c>
      <c r="O667" s="28" t="s">
        <v>1174</v>
      </c>
      <c r="P667" s="29" t="s">
        <v>966</v>
      </c>
    </row>
    <row r="668" spans="1:16" ht="13.5" thickBot="1" x14ac:dyDescent="0.25">
      <c r="A668" s="17" t="str">
        <f t="shared" si="60"/>
        <v>OEJV 0074 </v>
      </c>
      <c r="B668" s="3" t="str">
        <f t="shared" si="61"/>
        <v>I</v>
      </c>
      <c r="C668" s="17">
        <f t="shared" si="62"/>
        <v>53937.429980000001</v>
      </c>
      <c r="D668" s="2" t="str">
        <f t="shared" si="63"/>
        <v>vis</v>
      </c>
      <c r="E668" s="25">
        <f>VLOOKUP(C668,Active!C$21:E$965,3,FALSE)</f>
        <v>17717.078721115435</v>
      </c>
      <c r="F668" s="3" t="s">
        <v>1422</v>
      </c>
      <c r="G668" s="2" t="str">
        <f t="shared" si="64"/>
        <v>53937.42998</v>
      </c>
      <c r="H668" s="17">
        <f t="shared" si="65"/>
        <v>17717</v>
      </c>
      <c r="I668" s="26" t="s">
        <v>1175</v>
      </c>
      <c r="J668" s="27" t="s">
        <v>1176</v>
      </c>
      <c r="K668" s="26" t="s">
        <v>1177</v>
      </c>
      <c r="L668" s="26" t="s">
        <v>1178</v>
      </c>
      <c r="M668" s="27" t="s">
        <v>1002</v>
      </c>
      <c r="N668" s="27" t="s">
        <v>1475</v>
      </c>
      <c r="O668" s="28" t="s">
        <v>1174</v>
      </c>
      <c r="P668" s="29" t="s">
        <v>966</v>
      </c>
    </row>
    <row r="669" spans="1:16" ht="13.5" thickBot="1" x14ac:dyDescent="0.25">
      <c r="A669" s="17" t="str">
        <f t="shared" si="60"/>
        <v>IBVS 5784 </v>
      </c>
      <c r="B669" s="3" t="str">
        <f t="shared" si="61"/>
        <v>I</v>
      </c>
      <c r="C669" s="17">
        <f t="shared" si="62"/>
        <v>54000.228000000003</v>
      </c>
      <c r="D669" s="2" t="str">
        <f t="shared" si="63"/>
        <v>vis</v>
      </c>
      <c r="E669" s="25">
        <f>VLOOKUP(C669,Active!C$21:E$965,3,FALSE)</f>
        <v>17831.075828982976</v>
      </c>
      <c r="F669" s="3" t="s">
        <v>1422</v>
      </c>
      <c r="G669" s="2" t="str">
        <f t="shared" si="64"/>
        <v>54000.228</v>
      </c>
      <c r="H669" s="17">
        <f t="shared" si="65"/>
        <v>17831</v>
      </c>
      <c r="I669" s="26" t="s">
        <v>1179</v>
      </c>
      <c r="J669" s="27" t="s">
        <v>1180</v>
      </c>
      <c r="K669" s="26" t="s">
        <v>1181</v>
      </c>
      <c r="L669" s="26" t="s">
        <v>815</v>
      </c>
      <c r="M669" s="27" t="s">
        <v>1002</v>
      </c>
      <c r="N669" s="27" t="s">
        <v>1422</v>
      </c>
      <c r="O669" s="28" t="s">
        <v>1158</v>
      </c>
      <c r="P669" s="29" t="s">
        <v>1159</v>
      </c>
    </row>
    <row r="670" spans="1:16" ht="13.5" thickBot="1" x14ac:dyDescent="0.25">
      <c r="A670" s="17" t="str">
        <f t="shared" si="60"/>
        <v>IBVS 5784 </v>
      </c>
      <c r="B670" s="3" t="str">
        <f t="shared" si="61"/>
        <v>II</v>
      </c>
      <c r="C670" s="17">
        <f t="shared" si="62"/>
        <v>54000.507700000002</v>
      </c>
      <c r="D670" s="2" t="str">
        <f t="shared" si="63"/>
        <v>vis</v>
      </c>
      <c r="E670" s="25">
        <f>VLOOKUP(C670,Active!C$21:E$965,3,FALSE)</f>
        <v>17831.583567779046</v>
      </c>
      <c r="F670" s="3" t="s">
        <v>1422</v>
      </c>
      <c r="G670" s="2" t="str">
        <f t="shared" si="64"/>
        <v>54000.5077</v>
      </c>
      <c r="H670" s="17">
        <f t="shared" si="65"/>
        <v>17831.5</v>
      </c>
      <c r="I670" s="26" t="s">
        <v>1182</v>
      </c>
      <c r="J670" s="27" t="s">
        <v>1183</v>
      </c>
      <c r="K670" s="26" t="s">
        <v>1184</v>
      </c>
      <c r="L670" s="26" t="s">
        <v>1185</v>
      </c>
      <c r="M670" s="27" t="s">
        <v>1002</v>
      </c>
      <c r="N670" s="27" t="s">
        <v>1422</v>
      </c>
      <c r="O670" s="28" t="s">
        <v>1158</v>
      </c>
      <c r="P670" s="29" t="s">
        <v>1159</v>
      </c>
    </row>
    <row r="671" spans="1:16" ht="13.5" thickBot="1" x14ac:dyDescent="0.25">
      <c r="A671" s="17" t="str">
        <f t="shared" si="60"/>
        <v>OEJV 0074 </v>
      </c>
      <c r="B671" s="3" t="str">
        <f t="shared" si="61"/>
        <v>I</v>
      </c>
      <c r="C671" s="17">
        <f t="shared" si="62"/>
        <v>54096.633959999999</v>
      </c>
      <c r="D671" s="2" t="str">
        <f t="shared" si="63"/>
        <v>vis</v>
      </c>
      <c r="E671" s="25">
        <f>VLOOKUP(C671,Active!C$21:E$965,3,FALSE)</f>
        <v>18006.081356564784</v>
      </c>
      <c r="F671" s="3" t="s">
        <v>1422</v>
      </c>
      <c r="G671" s="2" t="str">
        <f t="shared" si="64"/>
        <v>54096.63396</v>
      </c>
      <c r="H671" s="17">
        <f t="shared" si="65"/>
        <v>18006</v>
      </c>
      <c r="I671" s="26" t="s">
        <v>1186</v>
      </c>
      <c r="J671" s="27" t="s">
        <v>1187</v>
      </c>
      <c r="K671" s="26" t="s">
        <v>1188</v>
      </c>
      <c r="L671" s="26" t="s">
        <v>1189</v>
      </c>
      <c r="M671" s="27" t="s">
        <v>1002</v>
      </c>
      <c r="N671" s="27" t="s">
        <v>1098</v>
      </c>
      <c r="O671" s="28" t="s">
        <v>1190</v>
      </c>
      <c r="P671" s="29" t="s">
        <v>966</v>
      </c>
    </row>
    <row r="672" spans="1:16" ht="13.5" thickBot="1" x14ac:dyDescent="0.25">
      <c r="A672" s="17" t="str">
        <f t="shared" si="60"/>
        <v>BAVM 186 </v>
      </c>
      <c r="B672" s="3" t="str">
        <f t="shared" si="61"/>
        <v>I</v>
      </c>
      <c r="C672" s="17">
        <f t="shared" si="62"/>
        <v>54196.340400000001</v>
      </c>
      <c r="D672" s="2" t="str">
        <f t="shared" si="63"/>
        <v>vis</v>
      </c>
      <c r="E672" s="25">
        <f>VLOOKUP(C672,Active!C$21:E$965,3,FALSE)</f>
        <v>18187.078238246217</v>
      </c>
      <c r="F672" s="3" t="s">
        <v>1422</v>
      </c>
      <c r="G672" s="2" t="str">
        <f t="shared" si="64"/>
        <v>54196.3404</v>
      </c>
      <c r="H672" s="17">
        <f t="shared" si="65"/>
        <v>18187</v>
      </c>
      <c r="I672" s="26" t="s">
        <v>1196</v>
      </c>
      <c r="J672" s="27" t="s">
        <v>1197</v>
      </c>
      <c r="K672" s="26" t="s">
        <v>1198</v>
      </c>
      <c r="L672" s="26" t="s">
        <v>920</v>
      </c>
      <c r="M672" s="27" t="s">
        <v>1002</v>
      </c>
      <c r="N672" s="27">
        <v>0</v>
      </c>
      <c r="O672" s="28" t="s">
        <v>1058</v>
      </c>
      <c r="P672" s="29" t="s">
        <v>1169</v>
      </c>
    </row>
    <row r="673" spans="1:16" ht="13.5" thickBot="1" x14ac:dyDescent="0.25">
      <c r="A673" s="17" t="str">
        <f t="shared" si="60"/>
        <v>IBVS 5897 </v>
      </c>
      <c r="B673" s="3" t="str">
        <f t="shared" si="61"/>
        <v>II</v>
      </c>
      <c r="C673" s="17">
        <f t="shared" si="62"/>
        <v>54201.576500000003</v>
      </c>
      <c r="D673" s="2" t="str">
        <f t="shared" si="63"/>
        <v>vis</v>
      </c>
      <c r="E673" s="25">
        <f>VLOOKUP(C673,Active!C$21:E$965,3,FALSE)</f>
        <v>18196.583319083249</v>
      </c>
      <c r="F673" s="3" t="s">
        <v>1422</v>
      </c>
      <c r="G673" s="2" t="str">
        <f t="shared" si="64"/>
        <v>54201.5765</v>
      </c>
      <c r="H673" s="17">
        <f t="shared" si="65"/>
        <v>18196.5</v>
      </c>
      <c r="I673" s="26" t="s">
        <v>1199</v>
      </c>
      <c r="J673" s="27" t="s">
        <v>1200</v>
      </c>
      <c r="K673" s="26">
        <v>18196.5</v>
      </c>
      <c r="L673" s="26" t="s">
        <v>1201</v>
      </c>
      <c r="M673" s="27" t="s">
        <v>1002</v>
      </c>
      <c r="N673" s="27" t="s">
        <v>1098</v>
      </c>
      <c r="O673" s="28" t="s">
        <v>1202</v>
      </c>
      <c r="P673" s="29" t="s">
        <v>1203</v>
      </c>
    </row>
    <row r="674" spans="1:16" ht="13.5" thickBot="1" x14ac:dyDescent="0.25">
      <c r="A674" s="17" t="str">
        <f t="shared" si="60"/>
        <v>BAVM 186 </v>
      </c>
      <c r="B674" s="3" t="str">
        <f t="shared" si="61"/>
        <v>II</v>
      </c>
      <c r="C674" s="17">
        <f t="shared" si="62"/>
        <v>54206.534299999999</v>
      </c>
      <c r="D674" s="2" t="str">
        <f t="shared" si="63"/>
        <v>vis</v>
      </c>
      <c r="E674" s="25">
        <f>VLOOKUP(C674,Active!C$21:E$965,3,FALSE)</f>
        <v>18205.583202541122</v>
      </c>
      <c r="F674" s="3" t="s">
        <v>1422</v>
      </c>
      <c r="G674" s="2" t="str">
        <f t="shared" si="64"/>
        <v>54206.5343</v>
      </c>
      <c r="H674" s="17">
        <f t="shared" si="65"/>
        <v>18205.5</v>
      </c>
      <c r="I674" s="26" t="s">
        <v>1204</v>
      </c>
      <c r="J674" s="27" t="s">
        <v>1205</v>
      </c>
      <c r="K674" s="26">
        <v>18205.5</v>
      </c>
      <c r="L674" s="26" t="s">
        <v>1206</v>
      </c>
      <c r="M674" s="27" t="s">
        <v>1002</v>
      </c>
      <c r="N674" s="27">
        <v>0</v>
      </c>
      <c r="O674" s="28" t="s">
        <v>1058</v>
      </c>
      <c r="P674" s="29" t="s">
        <v>1169</v>
      </c>
    </row>
    <row r="675" spans="1:16" ht="13.5" thickBot="1" x14ac:dyDescent="0.25">
      <c r="A675" s="17" t="str">
        <f t="shared" si="60"/>
        <v>BAVM 186 </v>
      </c>
      <c r="B675" s="3" t="str">
        <f t="shared" si="61"/>
        <v>II</v>
      </c>
      <c r="C675" s="17">
        <f t="shared" si="62"/>
        <v>54217.55</v>
      </c>
      <c r="D675" s="2" t="str">
        <f t="shared" si="63"/>
        <v>vis</v>
      </c>
      <c r="E675" s="25">
        <f>VLOOKUP(C675,Active!C$21:E$965,3,FALSE)</f>
        <v>18225.579978572227</v>
      </c>
      <c r="F675" s="3" t="s">
        <v>1422</v>
      </c>
      <c r="G675" s="2" t="str">
        <f t="shared" si="64"/>
        <v>54217.5500</v>
      </c>
      <c r="H675" s="17">
        <f t="shared" si="65"/>
        <v>18225.5</v>
      </c>
      <c r="I675" s="26" t="s">
        <v>1207</v>
      </c>
      <c r="J675" s="27" t="s">
        <v>1208</v>
      </c>
      <c r="K675" s="26">
        <v>18225.5</v>
      </c>
      <c r="L675" s="26" t="s">
        <v>1209</v>
      </c>
      <c r="M675" s="27" t="s">
        <v>1002</v>
      </c>
      <c r="N675" s="27">
        <v>0</v>
      </c>
      <c r="O675" s="28" t="s">
        <v>1058</v>
      </c>
      <c r="P675" s="29" t="s">
        <v>1169</v>
      </c>
    </row>
    <row r="676" spans="1:16" ht="13.5" thickBot="1" x14ac:dyDescent="0.25">
      <c r="A676" s="17" t="str">
        <f t="shared" si="60"/>
        <v>IBVS 5897 </v>
      </c>
      <c r="B676" s="3" t="str">
        <f t="shared" si="61"/>
        <v>I</v>
      </c>
      <c r="C676" s="17">
        <f t="shared" si="62"/>
        <v>54229.394500000002</v>
      </c>
      <c r="D676" s="2" t="str">
        <f t="shared" si="63"/>
        <v>vis</v>
      </c>
      <c r="E676" s="25">
        <f>VLOOKUP(C676,Active!C$21:E$965,3,FALSE)</f>
        <v>18247.081273424152</v>
      </c>
      <c r="F676" s="3" t="s">
        <v>1422</v>
      </c>
      <c r="G676" s="2" t="str">
        <f t="shared" si="64"/>
        <v>54229.3945</v>
      </c>
      <c r="H676" s="17">
        <f t="shared" si="65"/>
        <v>18247</v>
      </c>
      <c r="I676" s="26" t="s">
        <v>1210</v>
      </c>
      <c r="J676" s="27" t="s">
        <v>1211</v>
      </c>
      <c r="K676" s="26">
        <v>18247</v>
      </c>
      <c r="L676" s="26" t="s">
        <v>1212</v>
      </c>
      <c r="M676" s="27" t="s">
        <v>1002</v>
      </c>
      <c r="N676" s="27" t="s">
        <v>1213</v>
      </c>
      <c r="O676" s="28" t="s">
        <v>1202</v>
      </c>
      <c r="P676" s="29" t="s">
        <v>1203</v>
      </c>
    </row>
    <row r="677" spans="1:16" ht="13.5" thickBot="1" x14ac:dyDescent="0.25">
      <c r="A677" s="17" t="str">
        <f t="shared" si="60"/>
        <v>IBVS 5897 </v>
      </c>
      <c r="B677" s="3" t="str">
        <f t="shared" si="61"/>
        <v>II</v>
      </c>
      <c r="C677" s="17">
        <f t="shared" si="62"/>
        <v>54232.424700000003</v>
      </c>
      <c r="D677" s="2" t="str">
        <f t="shared" si="63"/>
        <v>vis</v>
      </c>
      <c r="E677" s="25">
        <f>VLOOKUP(C677,Active!C$21:E$965,3,FALSE)</f>
        <v>18252.581988833015</v>
      </c>
      <c r="F677" s="3" t="s">
        <v>1422</v>
      </c>
      <c r="G677" s="2" t="str">
        <f t="shared" si="64"/>
        <v>54232.4247</v>
      </c>
      <c r="H677" s="17">
        <f t="shared" si="65"/>
        <v>18252.5</v>
      </c>
      <c r="I677" s="26" t="s">
        <v>1214</v>
      </c>
      <c r="J677" s="27" t="s">
        <v>1215</v>
      </c>
      <c r="K677" s="26">
        <v>18252.5</v>
      </c>
      <c r="L677" s="26" t="s">
        <v>1216</v>
      </c>
      <c r="M677" s="27" t="s">
        <v>1002</v>
      </c>
      <c r="N677" s="27" t="s">
        <v>1213</v>
      </c>
      <c r="O677" s="28" t="s">
        <v>1202</v>
      </c>
      <c r="P677" s="29" t="s">
        <v>1203</v>
      </c>
    </row>
    <row r="678" spans="1:16" ht="13.5" thickBot="1" x14ac:dyDescent="0.25">
      <c r="A678" s="17" t="str">
        <f t="shared" si="60"/>
        <v>BAVM 201 </v>
      </c>
      <c r="B678" s="3" t="str">
        <f t="shared" si="61"/>
        <v>II</v>
      </c>
      <c r="C678" s="17">
        <f t="shared" si="62"/>
        <v>54601.512900000002</v>
      </c>
      <c r="D678" s="2" t="str">
        <f t="shared" si="63"/>
        <v>vis</v>
      </c>
      <c r="E678" s="25">
        <f>VLOOKUP(C678,Active!C$21:E$965,3,FALSE)</f>
        <v>18922.58698816317</v>
      </c>
      <c r="F678" s="3" t="s">
        <v>1422</v>
      </c>
      <c r="G678" s="2" t="str">
        <f t="shared" si="64"/>
        <v>54601.5129</v>
      </c>
      <c r="H678" s="17">
        <f t="shared" si="65"/>
        <v>18922.5</v>
      </c>
      <c r="I678" s="26" t="s">
        <v>1242</v>
      </c>
      <c r="J678" s="27" t="s">
        <v>1243</v>
      </c>
      <c r="K678" s="26">
        <v>18922.5</v>
      </c>
      <c r="L678" s="26" t="s">
        <v>1244</v>
      </c>
      <c r="M678" s="27" t="s">
        <v>1002</v>
      </c>
      <c r="N678" s="27">
        <v>0</v>
      </c>
      <c r="O678" s="28" t="s">
        <v>1058</v>
      </c>
      <c r="P678" s="29" t="s">
        <v>1245</v>
      </c>
    </row>
    <row r="679" spans="1:16" ht="26.25" thickBot="1" x14ac:dyDescent="0.25">
      <c r="A679" s="17" t="str">
        <f t="shared" si="60"/>
        <v>JAAVSO 36(2);186 </v>
      </c>
      <c r="B679" s="3" t="str">
        <f t="shared" si="61"/>
        <v>I</v>
      </c>
      <c r="C679" s="17">
        <f t="shared" si="62"/>
        <v>54606.744299999998</v>
      </c>
      <c r="D679" s="2" t="str">
        <f t="shared" si="63"/>
        <v>vis</v>
      </c>
      <c r="E679" s="25">
        <f>VLOOKUP(C679,Active!C$21:E$965,3,FALSE)</f>
        <v>18932.083537100505</v>
      </c>
      <c r="F679" s="3" t="s">
        <v>1422</v>
      </c>
      <c r="G679" s="2" t="str">
        <f t="shared" si="64"/>
        <v>54606.7443</v>
      </c>
      <c r="H679" s="17">
        <f t="shared" si="65"/>
        <v>18932</v>
      </c>
      <c r="I679" s="26" t="s">
        <v>1246</v>
      </c>
      <c r="J679" s="27" t="s">
        <v>1247</v>
      </c>
      <c r="K679" s="26">
        <v>18932</v>
      </c>
      <c r="L679" s="26" t="s">
        <v>1185</v>
      </c>
      <c r="M679" s="27" t="s">
        <v>1002</v>
      </c>
      <c r="N679" s="27" t="s">
        <v>1057</v>
      </c>
      <c r="O679" s="28" t="s">
        <v>1195</v>
      </c>
      <c r="P679" s="29" t="s">
        <v>1248</v>
      </c>
    </row>
    <row r="680" spans="1:16" ht="13.5" thickBot="1" x14ac:dyDescent="0.25">
      <c r="A680" s="17" t="str">
        <f t="shared" si="60"/>
        <v>IBVS 5917 </v>
      </c>
      <c r="B680" s="3" t="str">
        <f t="shared" si="61"/>
        <v>I</v>
      </c>
      <c r="C680" s="17">
        <f t="shared" si="62"/>
        <v>54641.449099999998</v>
      </c>
      <c r="D680" s="2" t="str">
        <f t="shared" si="63"/>
        <v>vis</v>
      </c>
      <c r="E680" s="25">
        <f>VLOOKUP(C680,Active!C$21:E$965,3,FALSE)</f>
        <v>18995.083084365233</v>
      </c>
      <c r="F680" s="3" t="s">
        <v>1422</v>
      </c>
      <c r="G680" s="2" t="str">
        <f t="shared" si="64"/>
        <v>54641.4491</v>
      </c>
      <c r="H680" s="17">
        <f t="shared" si="65"/>
        <v>18995</v>
      </c>
      <c r="I680" s="26" t="s">
        <v>1249</v>
      </c>
      <c r="J680" s="27" t="s">
        <v>1250</v>
      </c>
      <c r="K680" s="26">
        <v>18995</v>
      </c>
      <c r="L680" s="26" t="s">
        <v>1206</v>
      </c>
      <c r="M680" s="27" t="s">
        <v>1002</v>
      </c>
      <c r="N680" s="27" t="s">
        <v>1098</v>
      </c>
      <c r="O680" s="28" t="s">
        <v>1251</v>
      </c>
      <c r="P680" s="29" t="s">
        <v>1252</v>
      </c>
    </row>
    <row r="681" spans="1:16" ht="26.25" thickBot="1" x14ac:dyDescent="0.25">
      <c r="A681" s="17" t="str">
        <f t="shared" si="60"/>
        <v>JAAVSO 36(2);186 </v>
      </c>
      <c r="B681" s="3" t="str">
        <f t="shared" si="61"/>
        <v>I</v>
      </c>
      <c r="C681" s="17">
        <f t="shared" si="62"/>
        <v>54660.7287</v>
      </c>
      <c r="D681" s="2" t="str">
        <f t="shared" si="63"/>
        <v>vis</v>
      </c>
      <c r="E681" s="25">
        <f>VLOOKUP(C681,Active!C$21:E$965,3,FALSE)</f>
        <v>19030.081299927493</v>
      </c>
      <c r="F681" s="3" t="s">
        <v>1422</v>
      </c>
      <c r="G681" s="2" t="str">
        <f t="shared" si="64"/>
        <v>54660.7287</v>
      </c>
      <c r="H681" s="17">
        <f t="shared" si="65"/>
        <v>19030</v>
      </c>
      <c r="I681" s="26" t="s">
        <v>1253</v>
      </c>
      <c r="J681" s="27" t="s">
        <v>1254</v>
      </c>
      <c r="K681" s="26">
        <v>19030</v>
      </c>
      <c r="L681" s="26" t="s">
        <v>1212</v>
      </c>
      <c r="M681" s="27" t="s">
        <v>1002</v>
      </c>
      <c r="N681" s="27" t="s">
        <v>1057</v>
      </c>
      <c r="O681" s="28" t="s">
        <v>2454</v>
      </c>
      <c r="P681" s="29" t="s">
        <v>1248</v>
      </c>
    </row>
    <row r="682" spans="1:16" ht="26.25" thickBot="1" x14ac:dyDescent="0.25">
      <c r="A682" s="17" t="str">
        <f t="shared" si="60"/>
        <v>JAAVSO 36(2);186 </v>
      </c>
      <c r="B682" s="3" t="str">
        <f t="shared" si="61"/>
        <v>I</v>
      </c>
      <c r="C682" s="17">
        <f t="shared" si="62"/>
        <v>54709.758099999999</v>
      </c>
      <c r="D682" s="2" t="str">
        <f t="shared" si="63"/>
        <v>vis</v>
      </c>
      <c r="E682" s="25">
        <f>VLOOKUP(C682,Active!C$21:E$965,3,FALSE)</f>
        <v>19119.084262130451</v>
      </c>
      <c r="F682" s="3" t="s">
        <v>1422</v>
      </c>
      <c r="G682" s="2" t="str">
        <f t="shared" si="64"/>
        <v>54709.7581</v>
      </c>
      <c r="H682" s="17">
        <f t="shared" si="65"/>
        <v>19119</v>
      </c>
      <c r="I682" s="26" t="s">
        <v>1255</v>
      </c>
      <c r="J682" s="27" t="s">
        <v>1256</v>
      </c>
      <c r="K682" s="26">
        <v>19119</v>
      </c>
      <c r="L682" s="26" t="s">
        <v>1257</v>
      </c>
      <c r="M682" s="27" t="s">
        <v>1002</v>
      </c>
      <c r="N682" s="27" t="s">
        <v>1057</v>
      </c>
      <c r="O682" s="28" t="s">
        <v>2454</v>
      </c>
      <c r="P682" s="29" t="s">
        <v>1248</v>
      </c>
    </row>
    <row r="683" spans="1:16" ht="13.5" thickBot="1" x14ac:dyDescent="0.25">
      <c r="A683" s="17" t="str">
        <f t="shared" si="60"/>
        <v>JAAVSO 37(1);44 </v>
      </c>
      <c r="B683" s="3" t="str">
        <f t="shared" si="61"/>
        <v>I</v>
      </c>
      <c r="C683" s="17">
        <f t="shared" si="62"/>
        <v>54799.551099999997</v>
      </c>
      <c r="D683" s="2" t="str">
        <f t="shared" si="63"/>
        <v>vis</v>
      </c>
      <c r="E683" s="25">
        <f>VLOOKUP(C683,Active!C$21:E$965,3,FALSE)</f>
        <v>19282.085297939375</v>
      </c>
      <c r="F683" s="3" t="s">
        <v>1422</v>
      </c>
      <c r="G683" s="2" t="str">
        <f t="shared" si="64"/>
        <v>54799.5511</v>
      </c>
      <c r="H683" s="17">
        <f t="shared" si="65"/>
        <v>19282</v>
      </c>
      <c r="I683" s="26" t="s">
        <v>1258</v>
      </c>
      <c r="J683" s="27" t="s">
        <v>1259</v>
      </c>
      <c r="K683" s="26">
        <v>19282</v>
      </c>
      <c r="L683" s="26" t="s">
        <v>1260</v>
      </c>
      <c r="M683" s="27" t="s">
        <v>1002</v>
      </c>
      <c r="N683" s="27" t="s">
        <v>1003</v>
      </c>
      <c r="O683" s="28" t="s">
        <v>2454</v>
      </c>
      <c r="P683" s="29" t="s">
        <v>1261</v>
      </c>
    </row>
    <row r="684" spans="1:16" ht="13.5" thickBot="1" x14ac:dyDescent="0.25">
      <c r="A684" s="17" t="str">
        <f t="shared" si="60"/>
        <v>BAVM 209 </v>
      </c>
      <c r="B684" s="3" t="str">
        <f t="shared" si="61"/>
        <v>II</v>
      </c>
      <c r="C684" s="17">
        <f t="shared" si="62"/>
        <v>54936.444000000003</v>
      </c>
      <c r="D684" s="2" t="str">
        <f t="shared" si="63"/>
        <v>vis</v>
      </c>
      <c r="E684" s="25">
        <f>VLOOKUP(C684,Active!C$21:E$965,3,FALSE)</f>
        <v>19530.586678836426</v>
      </c>
      <c r="F684" s="3" t="s">
        <v>1422</v>
      </c>
      <c r="G684" s="2" t="str">
        <f t="shared" si="64"/>
        <v>54936.4440</v>
      </c>
      <c r="H684" s="17">
        <f t="shared" si="65"/>
        <v>19530.5</v>
      </c>
      <c r="I684" s="26" t="s">
        <v>1262</v>
      </c>
      <c r="J684" s="27" t="s">
        <v>1263</v>
      </c>
      <c r="K684" s="26">
        <v>19530.5</v>
      </c>
      <c r="L684" s="26" t="s">
        <v>1264</v>
      </c>
      <c r="M684" s="27" t="s">
        <v>1002</v>
      </c>
      <c r="N684" s="27">
        <v>0</v>
      </c>
      <c r="O684" s="28" t="s">
        <v>1058</v>
      </c>
      <c r="P684" s="29" t="s">
        <v>1265</v>
      </c>
    </row>
    <row r="685" spans="1:16" ht="13.5" thickBot="1" x14ac:dyDescent="0.25">
      <c r="A685" s="17" t="str">
        <f t="shared" si="60"/>
        <v>IBVS 5893 </v>
      </c>
      <c r="B685" s="3" t="str">
        <f t="shared" si="61"/>
        <v>I</v>
      </c>
      <c r="C685" s="17">
        <f t="shared" si="62"/>
        <v>54966.464399999997</v>
      </c>
      <c r="D685" s="2" t="str">
        <f t="shared" si="63"/>
        <v>vis</v>
      </c>
      <c r="E685" s="25">
        <f>VLOOKUP(C685,Active!C$21:E$965,3,FALSE)</f>
        <v>19585.082645063161</v>
      </c>
      <c r="F685" s="3" t="s">
        <v>1422</v>
      </c>
      <c r="G685" s="2" t="str">
        <f t="shared" si="64"/>
        <v>54966.4644</v>
      </c>
      <c r="H685" s="17">
        <f t="shared" si="65"/>
        <v>19585</v>
      </c>
      <c r="I685" s="26" t="s">
        <v>1266</v>
      </c>
      <c r="J685" s="27" t="s">
        <v>1267</v>
      </c>
      <c r="K685" s="26">
        <v>19585</v>
      </c>
      <c r="L685" s="26" t="s">
        <v>1268</v>
      </c>
      <c r="M685" s="27" t="s">
        <v>1002</v>
      </c>
      <c r="N685" s="27" t="s">
        <v>1582</v>
      </c>
      <c r="O685" s="28" t="s">
        <v>1144</v>
      </c>
      <c r="P685" s="29" t="s">
        <v>1269</v>
      </c>
    </row>
    <row r="686" spans="1:16" ht="13.5" thickBot="1" x14ac:dyDescent="0.25">
      <c r="A686" s="17" t="str">
        <f t="shared" si="60"/>
        <v> JAAVSO 38;85 </v>
      </c>
      <c r="B686" s="3" t="str">
        <f t="shared" si="61"/>
        <v>I</v>
      </c>
      <c r="C686" s="17">
        <f t="shared" si="62"/>
        <v>55045.792999999998</v>
      </c>
      <c r="D686" s="2" t="str">
        <f t="shared" si="63"/>
        <v>vis</v>
      </c>
      <c r="E686" s="25">
        <f>VLOOKUP(C686,Active!C$21:E$965,3,FALSE)</f>
        <v>19729.087678520918</v>
      </c>
      <c r="F686" s="3" t="s">
        <v>1422</v>
      </c>
      <c r="G686" s="2" t="str">
        <f t="shared" si="64"/>
        <v>55045.7930</v>
      </c>
      <c r="H686" s="17">
        <f t="shared" si="65"/>
        <v>19729</v>
      </c>
      <c r="I686" s="26" t="s">
        <v>1274</v>
      </c>
      <c r="J686" s="27" t="s">
        <v>1275</v>
      </c>
      <c r="K686" s="26">
        <v>19729</v>
      </c>
      <c r="L686" s="26" t="s">
        <v>1276</v>
      </c>
      <c r="M686" s="27" t="s">
        <v>1002</v>
      </c>
      <c r="N686" s="27" t="s">
        <v>1003</v>
      </c>
      <c r="O686" s="28" t="s">
        <v>2454</v>
      </c>
      <c r="P686" s="28" t="s">
        <v>1277</v>
      </c>
    </row>
    <row r="687" spans="1:16" ht="13.5" thickBot="1" x14ac:dyDescent="0.25">
      <c r="A687" s="17" t="str">
        <f t="shared" si="60"/>
        <v> JAAVSO 38;120 </v>
      </c>
      <c r="B687" s="3" t="str">
        <f t="shared" si="61"/>
        <v>I</v>
      </c>
      <c r="C687" s="17">
        <f t="shared" si="62"/>
        <v>55092.616800000003</v>
      </c>
      <c r="D687" s="2" t="str">
        <f t="shared" si="63"/>
        <v>vis</v>
      </c>
      <c r="E687" s="25">
        <f>VLOOKUP(C687,Active!C$21:E$965,3,FALSE)</f>
        <v>19814.086819885066</v>
      </c>
      <c r="F687" s="3" t="s">
        <v>1422</v>
      </c>
      <c r="G687" s="2" t="str">
        <f t="shared" si="64"/>
        <v>55092.6168</v>
      </c>
      <c r="H687" s="17">
        <f t="shared" si="65"/>
        <v>19814</v>
      </c>
      <c r="I687" s="26" t="s">
        <v>1278</v>
      </c>
      <c r="J687" s="27" t="s">
        <v>1279</v>
      </c>
      <c r="K687" s="26">
        <v>19814</v>
      </c>
      <c r="L687" s="26" t="s">
        <v>1280</v>
      </c>
      <c r="M687" s="27" t="s">
        <v>1002</v>
      </c>
      <c r="N687" s="27" t="s">
        <v>1003</v>
      </c>
      <c r="O687" s="28" t="s">
        <v>2454</v>
      </c>
      <c r="P687" s="28" t="s">
        <v>1281</v>
      </c>
    </row>
    <row r="688" spans="1:16" ht="13.5" thickBot="1" x14ac:dyDescent="0.25">
      <c r="A688" s="17" t="str">
        <f t="shared" si="60"/>
        <v> JAAVSO 39;94 </v>
      </c>
      <c r="B688" s="3" t="str">
        <f t="shared" si="61"/>
        <v>I</v>
      </c>
      <c r="C688" s="17">
        <f t="shared" si="62"/>
        <v>55298.646399999998</v>
      </c>
      <c r="D688" s="2" t="str">
        <f t="shared" si="63"/>
        <v>vis</v>
      </c>
      <c r="E688" s="25">
        <f>VLOOKUP(C688,Active!C$21:E$965,3,FALSE)</f>
        <v>20188.091900540552</v>
      </c>
      <c r="F688" s="3" t="s">
        <v>1422</v>
      </c>
      <c r="G688" s="2" t="str">
        <f t="shared" si="64"/>
        <v>55298.6464</v>
      </c>
      <c r="H688" s="17">
        <f t="shared" si="65"/>
        <v>20188</v>
      </c>
      <c r="I688" s="26" t="s">
        <v>1282</v>
      </c>
      <c r="J688" s="27" t="s">
        <v>1283</v>
      </c>
      <c r="K688" s="26">
        <v>20188</v>
      </c>
      <c r="L688" s="26" t="s">
        <v>1284</v>
      </c>
      <c r="M688" s="27" t="s">
        <v>1002</v>
      </c>
      <c r="N688" s="27" t="s">
        <v>1003</v>
      </c>
      <c r="O688" s="28" t="s">
        <v>1285</v>
      </c>
      <c r="P688" s="28" t="s">
        <v>1286</v>
      </c>
    </row>
    <row r="689" spans="1:16" ht="13.5" thickBot="1" x14ac:dyDescent="0.25">
      <c r="A689" s="17" t="str">
        <f t="shared" si="60"/>
        <v>BAVM 214 </v>
      </c>
      <c r="B689" s="3" t="str">
        <f t="shared" si="61"/>
        <v>II</v>
      </c>
      <c r="C689" s="17">
        <f t="shared" si="62"/>
        <v>55353.460299999999</v>
      </c>
      <c r="D689" s="2" t="str">
        <f t="shared" si="63"/>
        <v>vis</v>
      </c>
      <c r="E689" s="25">
        <f>VLOOKUP(C689,Active!C$21:E$965,3,FALSE)</f>
        <v>20287.595452896829</v>
      </c>
      <c r="F689" s="3" t="s">
        <v>1422</v>
      </c>
      <c r="G689" s="2" t="str">
        <f t="shared" si="64"/>
        <v>55353.4603</v>
      </c>
      <c r="H689" s="17">
        <f t="shared" si="65"/>
        <v>20287.5</v>
      </c>
      <c r="I689" s="26" t="s">
        <v>1287</v>
      </c>
      <c r="J689" s="27" t="s">
        <v>1288</v>
      </c>
      <c r="K689" s="26">
        <v>20287.5</v>
      </c>
      <c r="L689" s="26" t="s">
        <v>1289</v>
      </c>
      <c r="M689" s="27" t="s">
        <v>1002</v>
      </c>
      <c r="N689" s="27">
        <v>0</v>
      </c>
      <c r="O689" s="28" t="s">
        <v>1058</v>
      </c>
      <c r="P689" s="29" t="s">
        <v>1290</v>
      </c>
    </row>
    <row r="690" spans="1:16" ht="13.5" thickBot="1" x14ac:dyDescent="0.25">
      <c r="A690" s="17" t="str">
        <f t="shared" si="60"/>
        <v>BAVM 215 </v>
      </c>
      <c r="B690" s="3" t="str">
        <f t="shared" si="61"/>
        <v>II</v>
      </c>
      <c r="C690" s="17">
        <f t="shared" si="62"/>
        <v>55380.453099999999</v>
      </c>
      <c r="D690" s="2" t="str">
        <f t="shared" si="63"/>
        <v>vis</v>
      </c>
      <c r="E690" s="25">
        <f>VLOOKUP(C690,Active!C$21:E$965,3,FALSE)</f>
        <v>20336.595423489005</v>
      </c>
      <c r="F690" s="3" t="s">
        <v>1422</v>
      </c>
      <c r="G690" s="2" t="str">
        <f t="shared" si="64"/>
        <v>55380.4531</v>
      </c>
      <c r="H690" s="17">
        <f t="shared" si="65"/>
        <v>20336.5</v>
      </c>
      <c r="I690" s="26" t="s">
        <v>1291</v>
      </c>
      <c r="J690" s="27" t="s">
        <v>1292</v>
      </c>
      <c r="K690" s="26">
        <v>20336.5</v>
      </c>
      <c r="L690" s="26" t="s">
        <v>1289</v>
      </c>
      <c r="M690" s="27" t="s">
        <v>1002</v>
      </c>
      <c r="N690" s="27">
        <v>0</v>
      </c>
      <c r="O690" s="28" t="s">
        <v>1058</v>
      </c>
      <c r="P690" s="29" t="s">
        <v>1293</v>
      </c>
    </row>
    <row r="691" spans="1:16" ht="13.5" thickBot="1" x14ac:dyDescent="0.25">
      <c r="A691" s="17" t="str">
        <f t="shared" si="60"/>
        <v>BAVM 220 </v>
      </c>
      <c r="B691" s="3" t="str">
        <f t="shared" si="61"/>
        <v>II</v>
      </c>
      <c r="C691" s="17">
        <f t="shared" si="62"/>
        <v>55689.493799999997</v>
      </c>
      <c r="D691" s="2" t="str">
        <f t="shared" si="63"/>
        <v>vis</v>
      </c>
      <c r="E691" s="25">
        <f>VLOOKUP(C691,Active!C$21:E$965,3,FALSE)</f>
        <v>20897.596327870368</v>
      </c>
      <c r="F691" s="3" t="s">
        <v>1422</v>
      </c>
      <c r="G691" s="2" t="str">
        <f t="shared" si="64"/>
        <v>55689.4938</v>
      </c>
      <c r="H691" s="17">
        <f t="shared" si="65"/>
        <v>20897.5</v>
      </c>
      <c r="I691" s="26" t="s">
        <v>1294</v>
      </c>
      <c r="J691" s="27" t="s">
        <v>1295</v>
      </c>
      <c r="K691" s="26">
        <v>20897.5</v>
      </c>
      <c r="L691" s="26" t="s">
        <v>1296</v>
      </c>
      <c r="M691" s="27" t="s">
        <v>1002</v>
      </c>
      <c r="N691" s="27">
        <v>0</v>
      </c>
      <c r="O691" s="28" t="s">
        <v>1058</v>
      </c>
      <c r="P691" s="29" t="s">
        <v>1297</v>
      </c>
    </row>
    <row r="692" spans="1:16" ht="13.5" thickBot="1" x14ac:dyDescent="0.25">
      <c r="A692" s="17" t="str">
        <f t="shared" si="60"/>
        <v>OEJV 0160 </v>
      </c>
      <c r="B692" s="3" t="str">
        <f t="shared" si="61"/>
        <v>I</v>
      </c>
      <c r="C692" s="17">
        <f t="shared" si="62"/>
        <v>56407.562059999997</v>
      </c>
      <c r="D692" s="2" t="str">
        <f t="shared" si="63"/>
        <v>vis</v>
      </c>
      <c r="E692" s="25">
        <f>VLOOKUP(C692,Active!C$21:E$965,3,FALSE)</f>
        <v>22201.104064125022</v>
      </c>
      <c r="F692" s="3" t="s">
        <v>1422</v>
      </c>
      <c r="G692" s="2" t="str">
        <f t="shared" si="64"/>
        <v>56407.56206</v>
      </c>
      <c r="H692" s="17">
        <f t="shared" si="65"/>
        <v>22201</v>
      </c>
      <c r="I692" s="26" t="s">
        <v>1298</v>
      </c>
      <c r="J692" s="27" t="s">
        <v>1299</v>
      </c>
      <c r="K692" s="26">
        <v>22201</v>
      </c>
      <c r="L692" s="26" t="s">
        <v>1300</v>
      </c>
      <c r="M692" s="27" t="s">
        <v>1002</v>
      </c>
      <c r="N692" s="27" t="s">
        <v>1582</v>
      </c>
      <c r="O692" s="28" t="s">
        <v>1301</v>
      </c>
      <c r="P692" s="29" t="s">
        <v>1302</v>
      </c>
    </row>
    <row r="693" spans="1:16" ht="13.5" thickBot="1" x14ac:dyDescent="0.25">
      <c r="A693" s="17" t="str">
        <f t="shared" si="60"/>
        <v> JAAVSO 41;328 </v>
      </c>
      <c r="B693" s="3" t="str">
        <f t="shared" si="61"/>
        <v>I</v>
      </c>
      <c r="C693" s="17">
        <f t="shared" si="62"/>
        <v>56446.674500000001</v>
      </c>
      <c r="D693" s="2" t="str">
        <f t="shared" si="63"/>
        <v>vis</v>
      </c>
      <c r="E693" s="25">
        <f>VLOOKUP(C693,Active!C$21:E$965,3,FALSE)</f>
        <v>22272.104790607213</v>
      </c>
      <c r="F693" s="3" t="s">
        <v>1422</v>
      </c>
      <c r="G693" s="2" t="str">
        <f t="shared" si="64"/>
        <v>56446.6745</v>
      </c>
      <c r="H693" s="17">
        <f t="shared" si="65"/>
        <v>22272</v>
      </c>
      <c r="I693" s="26" t="s">
        <v>1303</v>
      </c>
      <c r="J693" s="27" t="s">
        <v>1304</v>
      </c>
      <c r="K693" s="26">
        <v>22272</v>
      </c>
      <c r="L693" s="26" t="s">
        <v>1305</v>
      </c>
      <c r="M693" s="27" t="s">
        <v>1002</v>
      </c>
      <c r="N693" s="27" t="s">
        <v>1422</v>
      </c>
      <c r="O693" s="28" t="s">
        <v>2454</v>
      </c>
      <c r="P693" s="28" t="s">
        <v>1306</v>
      </c>
    </row>
    <row r="694" spans="1:16" ht="13.5" thickBot="1" x14ac:dyDescent="0.25">
      <c r="A694" s="17" t="str">
        <f t="shared" si="60"/>
        <v>BAVM 232 </v>
      </c>
      <c r="B694" s="3" t="str">
        <f t="shared" si="61"/>
        <v>II</v>
      </c>
      <c r="C694" s="17">
        <f t="shared" si="62"/>
        <v>56485.510799999996</v>
      </c>
      <c r="D694" s="2" t="str">
        <f t="shared" si="63"/>
        <v>vis</v>
      </c>
      <c r="E694" s="25">
        <f>VLOOKUP(C694,Active!C$21:E$965,3,FALSE)</f>
        <v>22342.604240753499</v>
      </c>
      <c r="F694" s="3" t="s">
        <v>1422</v>
      </c>
      <c r="G694" s="2" t="str">
        <f t="shared" si="64"/>
        <v>56485.5108</v>
      </c>
      <c r="H694" s="17">
        <f t="shared" si="65"/>
        <v>22342.5</v>
      </c>
      <c r="I694" s="26" t="s">
        <v>1307</v>
      </c>
      <c r="J694" s="27" t="s">
        <v>1308</v>
      </c>
      <c r="K694" s="26">
        <v>22342.5</v>
      </c>
      <c r="L694" s="26" t="s">
        <v>1309</v>
      </c>
      <c r="M694" s="27" t="s">
        <v>1002</v>
      </c>
      <c r="N694" s="27">
        <v>0</v>
      </c>
      <c r="O694" s="28" t="s">
        <v>1058</v>
      </c>
      <c r="P694" s="29" t="s">
        <v>1310</v>
      </c>
    </row>
    <row r="695" spans="1:16" ht="13.5" thickBot="1" x14ac:dyDescent="0.25">
      <c r="A695" s="17" t="str">
        <f t="shared" si="60"/>
        <v>BAVM 234 </v>
      </c>
      <c r="B695" s="3" t="str">
        <f t="shared" si="61"/>
        <v>II</v>
      </c>
      <c r="C695" s="17">
        <f t="shared" si="62"/>
        <v>56496.528299999998</v>
      </c>
      <c r="D695" s="2" t="str">
        <f t="shared" si="63"/>
        <v>vis</v>
      </c>
      <c r="E695" s="25">
        <f>VLOOKUP(C695,Active!C$21:E$965,3,FALSE)</f>
        <v>22362.604284320649</v>
      </c>
      <c r="F695" s="3" t="s">
        <v>1422</v>
      </c>
      <c r="G695" s="2" t="str">
        <f t="shared" si="64"/>
        <v>56496.5283</v>
      </c>
      <c r="H695" s="17">
        <f t="shared" si="65"/>
        <v>22362.5</v>
      </c>
      <c r="I695" s="26" t="s">
        <v>1311</v>
      </c>
      <c r="J695" s="27" t="s">
        <v>1312</v>
      </c>
      <c r="K695" s="26">
        <v>22362.5</v>
      </c>
      <c r="L695" s="26" t="s">
        <v>1309</v>
      </c>
      <c r="M695" s="27" t="s">
        <v>1002</v>
      </c>
      <c r="N695" s="27">
        <v>0</v>
      </c>
      <c r="O695" s="28" t="s">
        <v>1058</v>
      </c>
      <c r="P695" s="29" t="s">
        <v>1313</v>
      </c>
    </row>
    <row r="696" spans="1:16" ht="13.5" thickBot="1" x14ac:dyDescent="0.25">
      <c r="A696" s="17" t="str">
        <f t="shared" si="60"/>
        <v>BAVM 238 </v>
      </c>
      <c r="B696" s="3" t="str">
        <f t="shared" si="61"/>
        <v>II</v>
      </c>
      <c r="C696" s="17">
        <f t="shared" si="62"/>
        <v>56750.4836</v>
      </c>
      <c r="D696" s="2" t="str">
        <f t="shared" si="63"/>
        <v>vis</v>
      </c>
      <c r="E696" s="25">
        <f>VLOOKUP(C696,Active!C$21:E$965,3,FALSE)</f>
        <v>22823.608782991672</v>
      </c>
      <c r="F696" s="3" t="s">
        <v>1422</v>
      </c>
      <c r="G696" s="2" t="str">
        <f t="shared" si="64"/>
        <v>56750.4836</v>
      </c>
      <c r="H696" s="17">
        <f t="shared" si="65"/>
        <v>22823.5</v>
      </c>
      <c r="I696" s="26" t="s">
        <v>1314</v>
      </c>
      <c r="J696" s="27" t="s">
        <v>1315</v>
      </c>
      <c r="K696" s="26">
        <v>22823.5</v>
      </c>
      <c r="L696" s="26" t="s">
        <v>1316</v>
      </c>
      <c r="M696" s="27" t="s">
        <v>1002</v>
      </c>
      <c r="N696" s="27">
        <v>0</v>
      </c>
      <c r="O696" s="28" t="s">
        <v>1058</v>
      </c>
      <c r="P696" s="29" t="s">
        <v>1317</v>
      </c>
    </row>
    <row r="697" spans="1:16" ht="13.5" thickBot="1" x14ac:dyDescent="0.25">
      <c r="A697" s="17" t="str">
        <f t="shared" si="60"/>
        <v> JAAVSO 42;426 </v>
      </c>
      <c r="B697" s="3" t="str">
        <f t="shared" si="61"/>
        <v>I</v>
      </c>
      <c r="C697" s="17">
        <f t="shared" si="62"/>
        <v>56773.895799999998</v>
      </c>
      <c r="D697" s="2" t="str">
        <f t="shared" si="63"/>
        <v>vis</v>
      </c>
      <c r="E697" s="25">
        <f>VLOOKUP(C697,Active!C$21:E$965,3,FALSE)</f>
        <v>22866.108898263083</v>
      </c>
      <c r="F697" s="3" t="s">
        <v>1422</v>
      </c>
      <c r="G697" s="2" t="str">
        <f t="shared" si="64"/>
        <v>56773.8958</v>
      </c>
      <c r="H697" s="17">
        <f t="shared" si="65"/>
        <v>22866</v>
      </c>
      <c r="I697" s="26" t="s">
        <v>1318</v>
      </c>
      <c r="J697" s="27" t="s">
        <v>1319</v>
      </c>
      <c r="K697" s="26">
        <v>22866</v>
      </c>
      <c r="L697" s="26" t="s">
        <v>1320</v>
      </c>
      <c r="M697" s="27" t="s">
        <v>1002</v>
      </c>
      <c r="N697" s="27" t="s">
        <v>1422</v>
      </c>
      <c r="O697" s="28" t="s">
        <v>2454</v>
      </c>
      <c r="P697" s="28" t="s">
        <v>1321</v>
      </c>
    </row>
    <row r="698" spans="1:16" ht="13.5" thickBot="1" x14ac:dyDescent="0.25">
      <c r="A698" s="17" t="str">
        <f t="shared" si="60"/>
        <v>BAVM 238 </v>
      </c>
      <c r="B698" s="3" t="str">
        <f t="shared" si="61"/>
        <v>I</v>
      </c>
      <c r="C698" s="17">
        <f t="shared" si="62"/>
        <v>56871.401100000003</v>
      </c>
      <c r="D698" s="2" t="str">
        <f t="shared" si="63"/>
        <v>vis</v>
      </c>
      <c r="E698" s="25">
        <f>VLOOKUP(C698,Active!C$21:E$965,3,FALSE)</f>
        <v>23043.110055333909</v>
      </c>
      <c r="F698" s="3" t="s">
        <v>1422</v>
      </c>
      <c r="G698" s="2" t="str">
        <f t="shared" si="64"/>
        <v>56871.4011</v>
      </c>
      <c r="H698" s="17">
        <f t="shared" si="65"/>
        <v>23043</v>
      </c>
      <c r="I698" s="26" t="s">
        <v>1322</v>
      </c>
      <c r="J698" s="27" t="s">
        <v>1323</v>
      </c>
      <c r="K698" s="26">
        <v>23043</v>
      </c>
      <c r="L698" s="26" t="s">
        <v>1324</v>
      </c>
      <c r="M698" s="27" t="s">
        <v>1002</v>
      </c>
      <c r="N698" s="27">
        <v>0</v>
      </c>
      <c r="O698" s="28" t="s">
        <v>1058</v>
      </c>
      <c r="P698" s="29" t="s">
        <v>1317</v>
      </c>
    </row>
    <row r="699" spans="1:16" ht="13.5" thickBot="1" x14ac:dyDescent="0.25">
      <c r="A699" s="17" t="str">
        <f t="shared" si="60"/>
        <v>VSB 47 </v>
      </c>
      <c r="B699" s="3" t="str">
        <f t="shared" si="61"/>
        <v>I</v>
      </c>
      <c r="C699" s="17">
        <f t="shared" si="62"/>
        <v>17742.668000000001</v>
      </c>
      <c r="D699" s="2" t="str">
        <f t="shared" si="63"/>
        <v>vis</v>
      </c>
      <c r="E699" s="25">
        <f>VLOOKUP(C699,Active!C$21:E$965,3,FALSE)</f>
        <v>-47987.193255515151</v>
      </c>
      <c r="F699" s="3" t="s">
        <v>1422</v>
      </c>
      <c r="G699" s="2" t="str">
        <f t="shared" si="64"/>
        <v>17742.668</v>
      </c>
      <c r="H699" s="17">
        <f t="shared" si="65"/>
        <v>-47987</v>
      </c>
      <c r="I699" s="26" t="s">
        <v>1607</v>
      </c>
      <c r="J699" s="27" t="s">
        <v>1608</v>
      </c>
      <c r="K699" s="26">
        <v>-47987</v>
      </c>
      <c r="L699" s="26" t="s">
        <v>1609</v>
      </c>
      <c r="M699" s="27" t="s">
        <v>1594</v>
      </c>
      <c r="N699" s="27"/>
      <c r="O699" s="28" t="s">
        <v>1610</v>
      </c>
      <c r="P699" s="29" t="s">
        <v>1611</v>
      </c>
    </row>
    <row r="700" spans="1:16" ht="13.5" thickBot="1" x14ac:dyDescent="0.25">
      <c r="A700" s="17" t="str">
        <f t="shared" si="60"/>
        <v>IBVS 187 </v>
      </c>
      <c r="B700" s="3" t="str">
        <f t="shared" si="61"/>
        <v>I</v>
      </c>
      <c r="C700" s="17">
        <f t="shared" si="62"/>
        <v>38247.389000000003</v>
      </c>
      <c r="D700" s="2" t="str">
        <f t="shared" si="63"/>
        <v>vis</v>
      </c>
      <c r="E700" s="25">
        <f>VLOOKUP(C700,Active!C$21:E$965,3,FALSE)</f>
        <v>-10765.018231035856</v>
      </c>
      <c r="F700" s="3" t="s">
        <v>1422</v>
      </c>
      <c r="G700" s="2" t="str">
        <f t="shared" si="64"/>
        <v>38247.389</v>
      </c>
      <c r="H700" s="17">
        <f t="shared" si="65"/>
        <v>-10765</v>
      </c>
      <c r="I700" s="26" t="s">
        <v>1974</v>
      </c>
      <c r="J700" s="27" t="s">
        <v>1975</v>
      </c>
      <c r="K700" s="26">
        <v>-10765</v>
      </c>
      <c r="L700" s="26" t="s">
        <v>1935</v>
      </c>
      <c r="M700" s="27" t="s">
        <v>1590</v>
      </c>
      <c r="N700" s="27"/>
      <c r="O700" s="28" t="s">
        <v>1801</v>
      </c>
      <c r="P700" s="29" t="s">
        <v>1885</v>
      </c>
    </row>
    <row r="701" spans="1:16" ht="13.5" thickBot="1" x14ac:dyDescent="0.25">
      <c r="A701" s="17" t="str">
        <f t="shared" si="60"/>
        <v>IBVS 187 </v>
      </c>
      <c r="B701" s="3" t="str">
        <f t="shared" si="61"/>
        <v>I</v>
      </c>
      <c r="C701" s="17">
        <f t="shared" si="62"/>
        <v>38248.49</v>
      </c>
      <c r="D701" s="2" t="str">
        <f t="shared" si="63"/>
        <v>vis</v>
      </c>
      <c r="E701" s="25">
        <f>VLOOKUP(C701,Active!C$21:E$965,3,FALSE)</f>
        <v>-10763.019588152503</v>
      </c>
      <c r="F701" s="3" t="s">
        <v>1422</v>
      </c>
      <c r="G701" s="2" t="str">
        <f t="shared" si="64"/>
        <v>38248.490</v>
      </c>
      <c r="H701" s="17">
        <f t="shared" si="65"/>
        <v>-10763</v>
      </c>
      <c r="I701" s="26" t="s">
        <v>1976</v>
      </c>
      <c r="J701" s="27" t="s">
        <v>1977</v>
      </c>
      <c r="K701" s="26">
        <v>-10763</v>
      </c>
      <c r="L701" s="26" t="s">
        <v>1872</v>
      </c>
      <c r="M701" s="27" t="s">
        <v>1590</v>
      </c>
      <c r="N701" s="27"/>
      <c r="O701" s="28" t="s">
        <v>1801</v>
      </c>
      <c r="P701" s="29" t="s">
        <v>1885</v>
      </c>
    </row>
    <row r="702" spans="1:16" ht="13.5" thickBot="1" x14ac:dyDescent="0.25">
      <c r="A702" s="17" t="str">
        <f t="shared" si="60"/>
        <v>IBVS 187 </v>
      </c>
      <c r="B702" s="3" t="str">
        <f t="shared" si="61"/>
        <v>I</v>
      </c>
      <c r="C702" s="17">
        <f t="shared" si="62"/>
        <v>38885.302000000003</v>
      </c>
      <c r="D702" s="2" t="str">
        <f t="shared" si="63"/>
        <v>vis</v>
      </c>
      <c r="E702" s="25">
        <f>VLOOKUP(C702,Active!C$21:E$965,3,FALSE)</f>
        <v>-9607.0161623224758</v>
      </c>
      <c r="F702" s="3" t="s">
        <v>1422</v>
      </c>
      <c r="G702" s="2" t="str">
        <f t="shared" si="64"/>
        <v>38885.302</v>
      </c>
      <c r="H702" s="17">
        <f t="shared" si="65"/>
        <v>-9607</v>
      </c>
      <c r="I702" s="26" t="s">
        <v>2024</v>
      </c>
      <c r="J702" s="27" t="s">
        <v>2025</v>
      </c>
      <c r="K702" s="26">
        <v>-9607</v>
      </c>
      <c r="L702" s="26" t="s">
        <v>1986</v>
      </c>
      <c r="M702" s="27" t="s">
        <v>1594</v>
      </c>
      <c r="N702" s="27"/>
      <c r="O702" s="28" t="s">
        <v>1801</v>
      </c>
      <c r="P702" s="29" t="s">
        <v>1885</v>
      </c>
    </row>
    <row r="703" spans="1:16" ht="13.5" thickBot="1" x14ac:dyDescent="0.25">
      <c r="A703" s="17" t="str">
        <f t="shared" si="60"/>
        <v> BRNO 9 </v>
      </c>
      <c r="B703" s="3" t="str">
        <f t="shared" si="61"/>
        <v>I</v>
      </c>
      <c r="C703" s="17">
        <f t="shared" si="62"/>
        <v>40418.39</v>
      </c>
      <c r="D703" s="2" t="str">
        <f t="shared" si="63"/>
        <v>vis</v>
      </c>
      <c r="E703" s="25">
        <f>VLOOKUP(C703,Active!C$21:E$965,3,FALSE)</f>
        <v>-6824.0048809727441</v>
      </c>
      <c r="F703" s="3" t="s">
        <v>1422</v>
      </c>
      <c r="G703" s="2" t="str">
        <f t="shared" si="64"/>
        <v>40418.390</v>
      </c>
      <c r="H703" s="17">
        <f t="shared" si="65"/>
        <v>-6824</v>
      </c>
      <c r="I703" s="26" t="s">
        <v>2115</v>
      </c>
      <c r="J703" s="27" t="s">
        <v>2116</v>
      </c>
      <c r="K703" s="26">
        <v>-6824</v>
      </c>
      <c r="L703" s="26" t="s">
        <v>1589</v>
      </c>
      <c r="M703" s="27" t="s">
        <v>1594</v>
      </c>
      <c r="N703" s="27"/>
      <c r="O703" s="28" t="s">
        <v>2117</v>
      </c>
      <c r="P703" s="28" t="s">
        <v>2071</v>
      </c>
    </row>
    <row r="704" spans="1:16" ht="13.5" thickBot="1" x14ac:dyDescent="0.25">
      <c r="A704" s="17" t="str">
        <f t="shared" si="60"/>
        <v> BRNO 9 </v>
      </c>
      <c r="B704" s="3" t="str">
        <f t="shared" si="61"/>
        <v>I</v>
      </c>
      <c r="C704" s="17">
        <f t="shared" si="62"/>
        <v>40418.392</v>
      </c>
      <c r="D704" s="2" t="str">
        <f t="shared" si="63"/>
        <v>vis</v>
      </c>
      <c r="E704" s="25">
        <f>VLOOKUP(C704,Active!C$21:E$965,3,FALSE)</f>
        <v>-6824.0012503771331</v>
      </c>
      <c r="F704" s="3" t="s">
        <v>1422</v>
      </c>
      <c r="G704" s="2" t="str">
        <f t="shared" si="64"/>
        <v>40418.392</v>
      </c>
      <c r="H704" s="17">
        <f t="shared" si="65"/>
        <v>-6824</v>
      </c>
      <c r="I704" s="26" t="s">
        <v>2118</v>
      </c>
      <c r="J704" s="27" t="s">
        <v>2119</v>
      </c>
      <c r="K704" s="26">
        <v>-6824</v>
      </c>
      <c r="L704" s="26" t="s">
        <v>1969</v>
      </c>
      <c r="M704" s="27" t="s">
        <v>1594</v>
      </c>
      <c r="N704" s="27"/>
      <c r="O704" s="28" t="s">
        <v>2120</v>
      </c>
      <c r="P704" s="28" t="s">
        <v>2071</v>
      </c>
    </row>
    <row r="705" spans="1:16" ht="13.5" thickBot="1" x14ac:dyDescent="0.25">
      <c r="A705" s="17" t="str">
        <f t="shared" si="60"/>
        <v> BRNO 9 </v>
      </c>
      <c r="B705" s="3" t="str">
        <f t="shared" si="61"/>
        <v>I</v>
      </c>
      <c r="C705" s="17">
        <f t="shared" si="62"/>
        <v>40418.394</v>
      </c>
      <c r="D705" s="2" t="str">
        <f t="shared" si="63"/>
        <v>vis</v>
      </c>
      <c r="E705" s="25">
        <f>VLOOKUP(C705,Active!C$21:E$965,3,FALSE)</f>
        <v>-6823.9976197815222</v>
      </c>
      <c r="F705" s="3" t="s">
        <v>1422</v>
      </c>
      <c r="G705" s="2" t="str">
        <f t="shared" si="64"/>
        <v>40418.394</v>
      </c>
      <c r="H705" s="17">
        <f t="shared" si="65"/>
        <v>-6824</v>
      </c>
      <c r="I705" s="26" t="s">
        <v>2121</v>
      </c>
      <c r="J705" s="27" t="s">
        <v>2122</v>
      </c>
      <c r="K705" s="26">
        <v>-6824</v>
      </c>
      <c r="L705" s="26" t="s">
        <v>2098</v>
      </c>
      <c r="M705" s="27" t="s">
        <v>1594</v>
      </c>
      <c r="N705" s="27"/>
      <c r="O705" s="28" t="s">
        <v>2123</v>
      </c>
      <c r="P705" s="28" t="s">
        <v>2071</v>
      </c>
    </row>
    <row r="706" spans="1:16" ht="13.5" thickBot="1" x14ac:dyDescent="0.25">
      <c r="A706" s="17" t="str">
        <f t="shared" si="60"/>
        <v> BRNO 12 </v>
      </c>
      <c r="B706" s="3" t="str">
        <f t="shared" si="61"/>
        <v>I</v>
      </c>
      <c r="C706" s="17">
        <f t="shared" si="62"/>
        <v>40765.453999999998</v>
      </c>
      <c r="D706" s="2" t="str">
        <f t="shared" si="63"/>
        <v>vis</v>
      </c>
      <c r="E706" s="25">
        <f>VLOOKUP(C706,Active!C$21:E$965,3,FALSE)</f>
        <v>-6193.9803635605913</v>
      </c>
      <c r="F706" s="3" t="s">
        <v>1422</v>
      </c>
      <c r="G706" s="2" t="str">
        <f t="shared" si="64"/>
        <v>40765.454</v>
      </c>
      <c r="H706" s="17">
        <f t="shared" si="65"/>
        <v>-6194</v>
      </c>
      <c r="I706" s="26" t="s">
        <v>2132</v>
      </c>
      <c r="J706" s="27" t="s">
        <v>2133</v>
      </c>
      <c r="K706" s="26">
        <v>-6194</v>
      </c>
      <c r="L706" s="26" t="s">
        <v>2134</v>
      </c>
      <c r="M706" s="27" t="s">
        <v>1594</v>
      </c>
      <c r="N706" s="27"/>
      <c r="O706" s="28" t="s">
        <v>2135</v>
      </c>
      <c r="P706" s="28" t="s">
        <v>2136</v>
      </c>
    </row>
    <row r="707" spans="1:16" ht="13.5" thickBot="1" x14ac:dyDescent="0.25">
      <c r="A707" s="17" t="str">
        <f t="shared" si="60"/>
        <v> BRNO 12 </v>
      </c>
      <c r="B707" s="3" t="str">
        <f t="shared" si="61"/>
        <v>I</v>
      </c>
      <c r="C707" s="17">
        <f t="shared" si="62"/>
        <v>40776.47</v>
      </c>
      <c r="D707" s="2" t="str">
        <f t="shared" si="63"/>
        <v>vis</v>
      </c>
      <c r="E707" s="25">
        <f>VLOOKUP(C707,Active!C$21:E$965,3,FALSE)</f>
        <v>-6173.9830429401454</v>
      </c>
      <c r="F707" s="3" t="s">
        <v>1422</v>
      </c>
      <c r="G707" s="2" t="str">
        <f t="shared" si="64"/>
        <v>40776.470</v>
      </c>
      <c r="H707" s="17">
        <f t="shared" si="65"/>
        <v>-6174</v>
      </c>
      <c r="I707" s="26" t="s">
        <v>2137</v>
      </c>
      <c r="J707" s="27" t="s">
        <v>2138</v>
      </c>
      <c r="K707" s="26">
        <v>-6174</v>
      </c>
      <c r="L707" s="26" t="s">
        <v>2022</v>
      </c>
      <c r="M707" s="27" t="s">
        <v>1594</v>
      </c>
      <c r="N707" s="27"/>
      <c r="O707" s="28" t="s">
        <v>2139</v>
      </c>
      <c r="P707" s="28" t="s">
        <v>2136</v>
      </c>
    </row>
    <row r="708" spans="1:16" ht="13.5" thickBot="1" x14ac:dyDescent="0.25">
      <c r="A708" s="17" t="str">
        <f t="shared" si="60"/>
        <v> BRNO 14 </v>
      </c>
      <c r="B708" s="3" t="str">
        <f t="shared" si="61"/>
        <v>I</v>
      </c>
      <c r="C708" s="17">
        <f t="shared" si="62"/>
        <v>41157.118999999999</v>
      </c>
      <c r="D708" s="2" t="str">
        <f t="shared" si="63"/>
        <v>vis</v>
      </c>
      <c r="E708" s="25">
        <f>VLOOKUP(C708,Active!C$21:E$965,3,FALSE)</f>
        <v>-5482.9917487453631</v>
      </c>
      <c r="F708" s="3" t="s">
        <v>1422</v>
      </c>
      <c r="G708" s="2" t="str">
        <f t="shared" si="64"/>
        <v>41157.119</v>
      </c>
      <c r="H708" s="17">
        <f t="shared" si="65"/>
        <v>-5483</v>
      </c>
      <c r="I708" s="26" t="s">
        <v>2145</v>
      </c>
      <c r="J708" s="27" t="s">
        <v>2146</v>
      </c>
      <c r="K708" s="26">
        <v>-5483</v>
      </c>
      <c r="L708" s="26" t="s">
        <v>2007</v>
      </c>
      <c r="M708" s="27" t="s">
        <v>1594</v>
      </c>
      <c r="N708" s="27"/>
      <c r="O708" s="28" t="s">
        <v>2135</v>
      </c>
      <c r="P708" s="28" t="s">
        <v>2147</v>
      </c>
    </row>
    <row r="709" spans="1:16" ht="13.5" thickBot="1" x14ac:dyDescent="0.25">
      <c r="A709" s="17" t="str">
        <f t="shared" si="60"/>
        <v> BRNO 14 </v>
      </c>
      <c r="B709" s="3" t="str">
        <f t="shared" si="61"/>
        <v>I</v>
      </c>
      <c r="C709" s="17">
        <f t="shared" si="62"/>
        <v>41157.124000000003</v>
      </c>
      <c r="D709" s="2" t="str">
        <f t="shared" si="63"/>
        <v>vis</v>
      </c>
      <c r="E709" s="25">
        <f>VLOOKUP(C709,Active!C$21:E$965,3,FALSE)</f>
        <v>-5482.9826722563294</v>
      </c>
      <c r="F709" s="3" t="s">
        <v>1422</v>
      </c>
      <c r="G709" s="2" t="str">
        <f t="shared" si="64"/>
        <v>41157.124</v>
      </c>
      <c r="H709" s="17">
        <f t="shared" si="65"/>
        <v>-5483</v>
      </c>
      <c r="I709" s="26" t="s">
        <v>2148</v>
      </c>
      <c r="J709" s="27" t="s">
        <v>2149</v>
      </c>
      <c r="K709" s="26">
        <v>-5483</v>
      </c>
      <c r="L709" s="26" t="s">
        <v>2150</v>
      </c>
      <c r="M709" s="27" t="s">
        <v>1594</v>
      </c>
      <c r="N709" s="27"/>
      <c r="O709" s="28" t="s">
        <v>2151</v>
      </c>
      <c r="P709" s="28" t="s">
        <v>2147</v>
      </c>
    </row>
    <row r="710" spans="1:16" ht="13.5" thickBot="1" x14ac:dyDescent="0.25">
      <c r="A710" s="17" t="str">
        <f t="shared" si="60"/>
        <v> BRNO 14 </v>
      </c>
      <c r="B710" s="3" t="str">
        <f t="shared" si="61"/>
        <v>I</v>
      </c>
      <c r="C710" s="17">
        <f t="shared" si="62"/>
        <v>41157.124000000003</v>
      </c>
      <c r="D710" s="2" t="str">
        <f t="shared" si="63"/>
        <v>vis</v>
      </c>
      <c r="E710" s="25">
        <f>VLOOKUP(C710,Active!C$21:E$965,3,FALSE)</f>
        <v>-5482.9826722563294</v>
      </c>
      <c r="F710" s="3" t="s">
        <v>1422</v>
      </c>
      <c r="G710" s="2" t="str">
        <f t="shared" si="64"/>
        <v>41157.124</v>
      </c>
      <c r="H710" s="17">
        <f t="shared" si="65"/>
        <v>-5483</v>
      </c>
      <c r="I710" s="26" t="s">
        <v>2148</v>
      </c>
      <c r="J710" s="27" t="s">
        <v>2149</v>
      </c>
      <c r="K710" s="26">
        <v>-5483</v>
      </c>
      <c r="L710" s="26" t="s">
        <v>2150</v>
      </c>
      <c r="M710" s="27" t="s">
        <v>1594</v>
      </c>
      <c r="N710" s="27"/>
      <c r="O710" s="28" t="s">
        <v>2152</v>
      </c>
      <c r="P710" s="28" t="s">
        <v>2147</v>
      </c>
    </row>
    <row r="711" spans="1:16" ht="13.5" thickBot="1" x14ac:dyDescent="0.25">
      <c r="A711" s="17" t="str">
        <f t="shared" si="60"/>
        <v> BRNO 14 </v>
      </c>
      <c r="B711" s="3" t="str">
        <f t="shared" si="61"/>
        <v>I</v>
      </c>
      <c r="C711" s="17">
        <f t="shared" si="62"/>
        <v>41157.125</v>
      </c>
      <c r="D711" s="2" t="str">
        <f t="shared" si="63"/>
        <v>vis</v>
      </c>
      <c r="E711" s="25">
        <f>VLOOKUP(C711,Active!C$21:E$965,3,FALSE)</f>
        <v>-5482.9808569585311</v>
      </c>
      <c r="F711" s="3" t="s">
        <v>1422</v>
      </c>
      <c r="G711" s="2" t="str">
        <f t="shared" si="64"/>
        <v>41157.125</v>
      </c>
      <c r="H711" s="17">
        <f t="shared" si="65"/>
        <v>-5483</v>
      </c>
      <c r="I711" s="26" t="s">
        <v>2153</v>
      </c>
      <c r="J711" s="27" t="s">
        <v>2154</v>
      </c>
      <c r="K711" s="26">
        <v>-5483</v>
      </c>
      <c r="L711" s="26" t="s">
        <v>2134</v>
      </c>
      <c r="M711" s="27" t="s">
        <v>1594</v>
      </c>
      <c r="N711" s="27"/>
      <c r="O711" s="28" t="s">
        <v>2155</v>
      </c>
      <c r="P711" s="28" t="s">
        <v>2147</v>
      </c>
    </row>
    <row r="712" spans="1:16" ht="13.5" thickBot="1" x14ac:dyDescent="0.25">
      <c r="A712" s="17" t="str">
        <f t="shared" si="60"/>
        <v> BRNO 14 </v>
      </c>
      <c r="B712" s="3" t="str">
        <f t="shared" si="61"/>
        <v>I</v>
      </c>
      <c r="C712" s="17">
        <f t="shared" si="62"/>
        <v>41157.127</v>
      </c>
      <c r="D712" s="2" t="str">
        <f t="shared" si="63"/>
        <v>vis</v>
      </c>
      <c r="E712" s="25">
        <f>VLOOKUP(C712,Active!C$21:E$965,3,FALSE)</f>
        <v>-5482.9772263629202</v>
      </c>
      <c r="F712" s="3" t="s">
        <v>1422</v>
      </c>
      <c r="G712" s="2" t="str">
        <f t="shared" si="64"/>
        <v>41157.127</v>
      </c>
      <c r="H712" s="17">
        <f t="shared" si="65"/>
        <v>-5483</v>
      </c>
      <c r="I712" s="26" t="s">
        <v>2156</v>
      </c>
      <c r="J712" s="27" t="s">
        <v>2157</v>
      </c>
      <c r="K712" s="26">
        <v>-5483</v>
      </c>
      <c r="L712" s="26" t="s">
        <v>2158</v>
      </c>
      <c r="M712" s="27" t="s">
        <v>1594</v>
      </c>
      <c r="N712" s="27"/>
      <c r="O712" s="28" t="s">
        <v>2159</v>
      </c>
      <c r="P712" s="28" t="s">
        <v>2147</v>
      </c>
    </row>
    <row r="713" spans="1:16" ht="13.5" thickBot="1" x14ac:dyDescent="0.25">
      <c r="A713" s="17" t="str">
        <f t="shared" si="60"/>
        <v> BRNO 14 </v>
      </c>
      <c r="B713" s="3" t="str">
        <f t="shared" si="61"/>
        <v>I</v>
      </c>
      <c r="C713" s="17">
        <f t="shared" si="62"/>
        <v>41157.127999999997</v>
      </c>
      <c r="D713" s="2" t="str">
        <f t="shared" si="63"/>
        <v>vis</v>
      </c>
      <c r="E713" s="25">
        <f>VLOOKUP(C713,Active!C$21:E$965,3,FALSE)</f>
        <v>-5482.9754110651211</v>
      </c>
      <c r="F713" s="3" t="s">
        <v>1422</v>
      </c>
      <c r="G713" s="2" t="str">
        <f t="shared" si="64"/>
        <v>41157.128</v>
      </c>
      <c r="H713" s="17">
        <f t="shared" si="65"/>
        <v>-5483</v>
      </c>
      <c r="I713" s="26" t="s">
        <v>2160</v>
      </c>
      <c r="J713" s="27" t="s">
        <v>2161</v>
      </c>
      <c r="K713" s="26">
        <v>-5483</v>
      </c>
      <c r="L713" s="26" t="s">
        <v>2162</v>
      </c>
      <c r="M713" s="27" t="s">
        <v>1594</v>
      </c>
      <c r="N713" s="27"/>
      <c r="O713" s="28" t="s">
        <v>2163</v>
      </c>
      <c r="P713" s="28" t="s">
        <v>2147</v>
      </c>
    </row>
    <row r="714" spans="1:16" ht="13.5" thickBot="1" x14ac:dyDescent="0.25">
      <c r="A714" s="17" t="str">
        <f t="shared" si="60"/>
        <v> BRNO 14 </v>
      </c>
      <c r="B714" s="3" t="str">
        <f t="shared" si="61"/>
        <v>I</v>
      </c>
      <c r="C714" s="17">
        <f t="shared" si="62"/>
        <v>41157.127999999997</v>
      </c>
      <c r="D714" s="2" t="str">
        <f t="shared" si="63"/>
        <v>vis</v>
      </c>
      <c r="E714" s="25">
        <f>VLOOKUP(C714,Active!C$21:E$965,3,FALSE)</f>
        <v>-5482.9754110651211</v>
      </c>
      <c r="F714" s="3" t="s">
        <v>1422</v>
      </c>
      <c r="G714" s="2" t="str">
        <f t="shared" si="64"/>
        <v>41157.128</v>
      </c>
      <c r="H714" s="17">
        <f t="shared" si="65"/>
        <v>-5483</v>
      </c>
      <c r="I714" s="26" t="s">
        <v>2160</v>
      </c>
      <c r="J714" s="27" t="s">
        <v>2161</v>
      </c>
      <c r="K714" s="26">
        <v>-5483</v>
      </c>
      <c r="L714" s="26" t="s">
        <v>2162</v>
      </c>
      <c r="M714" s="27" t="s">
        <v>1594</v>
      </c>
      <c r="N714" s="27"/>
      <c r="O714" s="28" t="s">
        <v>2164</v>
      </c>
      <c r="P714" s="28" t="s">
        <v>2147</v>
      </c>
    </row>
    <row r="715" spans="1:16" ht="13.5" thickBot="1" x14ac:dyDescent="0.25">
      <c r="A715" s="17" t="str">
        <f t="shared" ref="A715:A778" si="66">P715</f>
        <v> BRNO 14 </v>
      </c>
      <c r="B715" s="3" t="str">
        <f t="shared" ref="B715:B778" si="67">IF(H715=INT(H715),"I","II")</f>
        <v>I</v>
      </c>
      <c r="C715" s="17">
        <f t="shared" ref="C715:C778" si="68">1*G715</f>
        <v>41157.129000000001</v>
      </c>
      <c r="D715" s="2" t="str">
        <f t="shared" ref="D715:D778" si="69">VLOOKUP(F715,I$1:J$5,2,FALSE)</f>
        <v>vis</v>
      </c>
      <c r="E715" s="25">
        <f>VLOOKUP(C715,Active!C$21:E$965,3,FALSE)</f>
        <v>-5482.9735957673092</v>
      </c>
      <c r="F715" s="3" t="s">
        <v>1422</v>
      </c>
      <c r="G715" s="2" t="str">
        <f t="shared" ref="G715:G778" si="70">MID(I715,3,LEN(I715)-3)</f>
        <v>41157.129</v>
      </c>
      <c r="H715" s="17">
        <f t="shared" ref="H715:H778" si="71">1*K715</f>
        <v>-5483</v>
      </c>
      <c r="I715" s="26" t="s">
        <v>2165</v>
      </c>
      <c r="J715" s="27" t="s">
        <v>2166</v>
      </c>
      <c r="K715" s="26">
        <v>-5483</v>
      </c>
      <c r="L715" s="26" t="s">
        <v>2167</v>
      </c>
      <c r="M715" s="27" t="s">
        <v>1594</v>
      </c>
      <c r="N715" s="27"/>
      <c r="O715" s="28" t="s">
        <v>2168</v>
      </c>
      <c r="P715" s="28" t="s">
        <v>2147</v>
      </c>
    </row>
    <row r="716" spans="1:16" ht="13.5" thickBot="1" x14ac:dyDescent="0.25">
      <c r="A716" s="17" t="str">
        <f t="shared" si="66"/>
        <v> BRNO 17 </v>
      </c>
      <c r="B716" s="3" t="str">
        <f t="shared" si="67"/>
        <v>I</v>
      </c>
      <c r="C716" s="17">
        <f t="shared" si="68"/>
        <v>41507.466</v>
      </c>
      <c r="D716" s="2" t="str">
        <f t="shared" si="69"/>
        <v>vis</v>
      </c>
      <c r="E716" s="25">
        <f>VLOOKUP(C716,Active!C$21:E$965,3,FALSE)</f>
        <v>-4847.0076086392237</v>
      </c>
      <c r="F716" s="3" t="s">
        <v>1422</v>
      </c>
      <c r="G716" s="2" t="str">
        <f t="shared" si="70"/>
        <v>41507.466</v>
      </c>
      <c r="H716" s="17">
        <f t="shared" si="71"/>
        <v>-4847</v>
      </c>
      <c r="I716" s="26" t="s">
        <v>2197</v>
      </c>
      <c r="J716" s="27" t="s">
        <v>2198</v>
      </c>
      <c r="K716" s="26">
        <v>-4847</v>
      </c>
      <c r="L716" s="26" t="s">
        <v>1927</v>
      </c>
      <c r="M716" s="27" t="s">
        <v>1594</v>
      </c>
      <c r="N716" s="27"/>
      <c r="O716" s="28" t="s">
        <v>2199</v>
      </c>
      <c r="P716" s="28" t="s">
        <v>2200</v>
      </c>
    </row>
    <row r="717" spans="1:16" ht="13.5" thickBot="1" x14ac:dyDescent="0.25">
      <c r="A717" s="17" t="str">
        <f t="shared" si="66"/>
        <v> BRNO 17 </v>
      </c>
      <c r="B717" s="3" t="str">
        <f t="shared" si="67"/>
        <v>I</v>
      </c>
      <c r="C717" s="17">
        <f t="shared" si="68"/>
        <v>41507.466</v>
      </c>
      <c r="D717" s="2" t="str">
        <f t="shared" si="69"/>
        <v>vis</v>
      </c>
      <c r="E717" s="25">
        <f>VLOOKUP(C717,Active!C$21:E$965,3,FALSE)</f>
        <v>-4847.0076086392237</v>
      </c>
      <c r="F717" s="3" t="s">
        <v>1422</v>
      </c>
      <c r="G717" s="2" t="str">
        <f t="shared" si="70"/>
        <v>41507.466</v>
      </c>
      <c r="H717" s="17">
        <f t="shared" si="71"/>
        <v>-4847</v>
      </c>
      <c r="I717" s="26" t="s">
        <v>2197</v>
      </c>
      <c r="J717" s="27" t="s">
        <v>2198</v>
      </c>
      <c r="K717" s="26">
        <v>-4847</v>
      </c>
      <c r="L717" s="26" t="s">
        <v>1927</v>
      </c>
      <c r="M717" s="27" t="s">
        <v>1594</v>
      </c>
      <c r="N717" s="27"/>
      <c r="O717" s="28" t="s">
        <v>2201</v>
      </c>
      <c r="P717" s="28" t="s">
        <v>2200</v>
      </c>
    </row>
    <row r="718" spans="1:16" ht="13.5" thickBot="1" x14ac:dyDescent="0.25">
      <c r="A718" s="17" t="str">
        <f t="shared" si="66"/>
        <v> BRNO 17 </v>
      </c>
      <c r="B718" s="3" t="str">
        <f t="shared" si="67"/>
        <v>I</v>
      </c>
      <c r="C718" s="17">
        <f t="shared" si="68"/>
        <v>41507.466</v>
      </c>
      <c r="D718" s="2" t="str">
        <f t="shared" si="69"/>
        <v>vis</v>
      </c>
      <c r="E718" s="25">
        <f>VLOOKUP(C718,Active!C$21:E$965,3,FALSE)</f>
        <v>-4847.0076086392237</v>
      </c>
      <c r="F718" s="3" t="s">
        <v>1422</v>
      </c>
      <c r="G718" s="2" t="str">
        <f t="shared" si="70"/>
        <v>41507.466</v>
      </c>
      <c r="H718" s="17">
        <f t="shared" si="71"/>
        <v>-4847</v>
      </c>
      <c r="I718" s="26" t="s">
        <v>2197</v>
      </c>
      <c r="J718" s="27" t="s">
        <v>2198</v>
      </c>
      <c r="K718" s="26">
        <v>-4847</v>
      </c>
      <c r="L718" s="26" t="s">
        <v>1927</v>
      </c>
      <c r="M718" s="27" t="s">
        <v>1594</v>
      </c>
      <c r="N718" s="27"/>
      <c r="O718" s="28" t="s">
        <v>2202</v>
      </c>
      <c r="P718" s="28" t="s">
        <v>2200</v>
      </c>
    </row>
    <row r="719" spans="1:16" ht="13.5" thickBot="1" x14ac:dyDescent="0.25">
      <c r="A719" s="17" t="str">
        <f t="shared" si="66"/>
        <v> BRNO 17 </v>
      </c>
      <c r="B719" s="3" t="str">
        <f t="shared" si="67"/>
        <v>I</v>
      </c>
      <c r="C719" s="17">
        <f t="shared" si="68"/>
        <v>41507.468999999997</v>
      </c>
      <c r="D719" s="2" t="str">
        <f t="shared" si="69"/>
        <v>vis</v>
      </c>
      <c r="E719" s="25">
        <f>VLOOKUP(C719,Active!C$21:E$965,3,FALSE)</f>
        <v>-4847.0021627458145</v>
      </c>
      <c r="F719" s="3" t="s">
        <v>1422</v>
      </c>
      <c r="G719" s="2" t="str">
        <f t="shared" si="70"/>
        <v>41507.469</v>
      </c>
      <c r="H719" s="17">
        <f t="shared" si="71"/>
        <v>-4847</v>
      </c>
      <c r="I719" s="26" t="s">
        <v>2203</v>
      </c>
      <c r="J719" s="27" t="s">
        <v>2204</v>
      </c>
      <c r="K719" s="26">
        <v>-4847</v>
      </c>
      <c r="L719" s="26" t="s">
        <v>1969</v>
      </c>
      <c r="M719" s="27" t="s">
        <v>1594</v>
      </c>
      <c r="N719" s="27"/>
      <c r="O719" s="28" t="s">
        <v>2205</v>
      </c>
      <c r="P719" s="28" t="s">
        <v>2200</v>
      </c>
    </row>
    <row r="720" spans="1:16" ht="13.5" thickBot="1" x14ac:dyDescent="0.25">
      <c r="A720" s="17" t="str">
        <f t="shared" si="66"/>
        <v> BRNO 17 </v>
      </c>
      <c r="B720" s="3" t="str">
        <f t="shared" si="67"/>
        <v>I</v>
      </c>
      <c r="C720" s="17">
        <f t="shared" si="68"/>
        <v>41507.472000000002</v>
      </c>
      <c r="D720" s="2" t="str">
        <f t="shared" si="69"/>
        <v>vis</v>
      </c>
      <c r="E720" s="25">
        <f>VLOOKUP(C720,Active!C$21:E$965,3,FALSE)</f>
        <v>-4846.9967168523908</v>
      </c>
      <c r="F720" s="3" t="s">
        <v>1422</v>
      </c>
      <c r="G720" s="2" t="str">
        <f t="shared" si="70"/>
        <v>41507.472</v>
      </c>
      <c r="H720" s="17">
        <f t="shared" si="71"/>
        <v>-4847</v>
      </c>
      <c r="I720" s="26" t="s">
        <v>2206</v>
      </c>
      <c r="J720" s="27" t="s">
        <v>2207</v>
      </c>
      <c r="K720" s="26">
        <v>-4847</v>
      </c>
      <c r="L720" s="26" t="s">
        <v>2047</v>
      </c>
      <c r="M720" s="27" t="s">
        <v>1594</v>
      </c>
      <c r="N720" s="27"/>
      <c r="O720" s="28" t="s">
        <v>2208</v>
      </c>
      <c r="P720" s="28" t="s">
        <v>2200</v>
      </c>
    </row>
    <row r="721" spans="1:16" ht="13.5" thickBot="1" x14ac:dyDescent="0.25">
      <c r="A721" s="17" t="str">
        <f t="shared" si="66"/>
        <v> BBS 5 </v>
      </c>
      <c r="B721" s="3" t="str">
        <f t="shared" si="67"/>
        <v>I</v>
      </c>
      <c r="C721" s="17">
        <f t="shared" si="68"/>
        <v>41534.464999999997</v>
      </c>
      <c r="D721" s="2" t="str">
        <f t="shared" si="69"/>
        <v>vis</v>
      </c>
      <c r="E721" s="25">
        <f>VLOOKUP(C721,Active!C$21:E$965,3,FALSE)</f>
        <v>-4797.9963832006642</v>
      </c>
      <c r="F721" s="3" t="s">
        <v>1422</v>
      </c>
      <c r="G721" s="2" t="str">
        <f t="shared" si="70"/>
        <v>41534.465</v>
      </c>
      <c r="H721" s="17">
        <f t="shared" si="71"/>
        <v>-4798</v>
      </c>
      <c r="I721" s="26" t="s">
        <v>2211</v>
      </c>
      <c r="J721" s="27" t="s">
        <v>2212</v>
      </c>
      <c r="K721" s="26">
        <v>-4798</v>
      </c>
      <c r="L721" s="26" t="s">
        <v>2047</v>
      </c>
      <c r="M721" s="27" t="s">
        <v>1594</v>
      </c>
      <c r="N721" s="27"/>
      <c r="O721" s="28" t="s">
        <v>2177</v>
      </c>
      <c r="P721" s="28" t="s">
        <v>2213</v>
      </c>
    </row>
    <row r="722" spans="1:16" ht="13.5" thickBot="1" x14ac:dyDescent="0.25">
      <c r="A722" s="17" t="str">
        <f t="shared" si="66"/>
        <v> BBS 5 </v>
      </c>
      <c r="B722" s="3" t="str">
        <f t="shared" si="67"/>
        <v>I</v>
      </c>
      <c r="C722" s="17">
        <f t="shared" si="68"/>
        <v>41555.392</v>
      </c>
      <c r="D722" s="2" t="str">
        <f t="shared" si="69"/>
        <v>vis</v>
      </c>
      <c r="E722" s="25">
        <f>VLOOKUP(C722,Active!C$21:E$965,3,FALSE)</f>
        <v>-4760.0076460343598</v>
      </c>
      <c r="F722" s="3" t="s">
        <v>1422</v>
      </c>
      <c r="G722" s="2" t="str">
        <f t="shared" si="70"/>
        <v>41555.392</v>
      </c>
      <c r="H722" s="17">
        <f t="shared" si="71"/>
        <v>-4760</v>
      </c>
      <c r="I722" s="26" t="s">
        <v>2214</v>
      </c>
      <c r="J722" s="27" t="s">
        <v>2215</v>
      </c>
      <c r="K722" s="26">
        <v>-4760</v>
      </c>
      <c r="L722" s="26" t="s">
        <v>1927</v>
      </c>
      <c r="M722" s="27" t="s">
        <v>1594</v>
      </c>
      <c r="N722" s="27"/>
      <c r="O722" s="28" t="s">
        <v>2094</v>
      </c>
      <c r="P722" s="28" t="s">
        <v>2213</v>
      </c>
    </row>
    <row r="723" spans="1:16" ht="13.5" thickBot="1" x14ac:dyDescent="0.25">
      <c r="A723" s="17" t="str">
        <f t="shared" si="66"/>
        <v> BBS 5 </v>
      </c>
      <c r="B723" s="3" t="str">
        <f t="shared" si="67"/>
        <v>I</v>
      </c>
      <c r="C723" s="17">
        <f t="shared" si="68"/>
        <v>41555.398000000001</v>
      </c>
      <c r="D723" s="2" t="str">
        <f t="shared" si="69"/>
        <v>vis</v>
      </c>
      <c r="E723" s="25">
        <f>VLOOKUP(C723,Active!C$21:E$965,3,FALSE)</f>
        <v>-4759.996754247527</v>
      </c>
      <c r="F723" s="3" t="s">
        <v>1422</v>
      </c>
      <c r="G723" s="2" t="str">
        <f t="shared" si="70"/>
        <v>41555.398</v>
      </c>
      <c r="H723" s="17">
        <f t="shared" si="71"/>
        <v>-4760</v>
      </c>
      <c r="I723" s="26" t="s">
        <v>2216</v>
      </c>
      <c r="J723" s="27" t="s">
        <v>2217</v>
      </c>
      <c r="K723" s="26">
        <v>-4760</v>
      </c>
      <c r="L723" s="26" t="s">
        <v>2047</v>
      </c>
      <c r="M723" s="27" t="s">
        <v>1594</v>
      </c>
      <c r="N723" s="27"/>
      <c r="O723" s="28" t="s">
        <v>2195</v>
      </c>
      <c r="P723" s="28" t="s">
        <v>2213</v>
      </c>
    </row>
    <row r="724" spans="1:16" ht="13.5" thickBot="1" x14ac:dyDescent="0.25">
      <c r="A724" s="17" t="str">
        <f t="shared" si="66"/>
        <v> BBS 5 </v>
      </c>
      <c r="B724" s="3" t="str">
        <f t="shared" si="67"/>
        <v>I</v>
      </c>
      <c r="C724" s="17">
        <f t="shared" si="68"/>
        <v>41581.298000000003</v>
      </c>
      <c r="D724" s="2" t="str">
        <f t="shared" si="69"/>
        <v>vis</v>
      </c>
      <c r="E724" s="25">
        <f>VLOOKUP(C724,Active!C$21:E$965,3,FALSE)</f>
        <v>-4712.9805410967083</v>
      </c>
      <c r="F724" s="3" t="s">
        <v>1422</v>
      </c>
      <c r="G724" s="2" t="str">
        <f t="shared" si="70"/>
        <v>41581.298</v>
      </c>
      <c r="H724" s="17">
        <f t="shared" si="71"/>
        <v>-4713</v>
      </c>
      <c r="I724" s="26" t="s">
        <v>2218</v>
      </c>
      <c r="J724" s="27" t="s">
        <v>2219</v>
      </c>
      <c r="K724" s="26">
        <v>-4713</v>
      </c>
      <c r="L724" s="26" t="s">
        <v>2134</v>
      </c>
      <c r="M724" s="27" t="s">
        <v>1594</v>
      </c>
      <c r="N724" s="27"/>
      <c r="O724" s="28" t="s">
        <v>2220</v>
      </c>
      <c r="P724" s="28" t="s">
        <v>2213</v>
      </c>
    </row>
    <row r="725" spans="1:16" ht="13.5" thickBot="1" x14ac:dyDescent="0.25">
      <c r="A725" s="17" t="str">
        <f t="shared" si="66"/>
        <v> BRNO 17 </v>
      </c>
      <c r="B725" s="3" t="str">
        <f t="shared" si="67"/>
        <v>I</v>
      </c>
      <c r="C725" s="17">
        <f t="shared" si="68"/>
        <v>41804.410000000003</v>
      </c>
      <c r="D725" s="2" t="str">
        <f t="shared" si="69"/>
        <v>vis</v>
      </c>
      <c r="E725" s="25">
        <f>VLOOKUP(C725,Active!C$21:E$965,3,FALSE)</f>
        <v>-4307.9658172162099</v>
      </c>
      <c r="F725" s="3" t="s">
        <v>1422</v>
      </c>
      <c r="G725" s="2" t="str">
        <f t="shared" si="70"/>
        <v>41804.410</v>
      </c>
      <c r="H725" s="17">
        <f t="shared" si="71"/>
        <v>-4308</v>
      </c>
      <c r="I725" s="26" t="s">
        <v>2242</v>
      </c>
      <c r="J725" s="27" t="s">
        <v>2243</v>
      </c>
      <c r="K725" s="26">
        <v>-4308</v>
      </c>
      <c r="L725" s="26" t="s">
        <v>2244</v>
      </c>
      <c r="M725" s="27" t="s">
        <v>1594</v>
      </c>
      <c r="N725" s="27"/>
      <c r="O725" s="28" t="s">
        <v>2048</v>
      </c>
      <c r="P725" s="28" t="s">
        <v>2200</v>
      </c>
    </row>
    <row r="726" spans="1:16" ht="13.5" thickBot="1" x14ac:dyDescent="0.25">
      <c r="A726" s="17" t="str">
        <f t="shared" si="66"/>
        <v> BRNO 17 </v>
      </c>
      <c r="B726" s="3" t="str">
        <f t="shared" si="67"/>
        <v>I</v>
      </c>
      <c r="C726" s="17">
        <f t="shared" si="68"/>
        <v>41820.383999999998</v>
      </c>
      <c r="D726" s="2" t="str">
        <f t="shared" si="69"/>
        <v>vis</v>
      </c>
      <c r="E726" s="25">
        <f>VLOOKUP(C726,Active!C$21:E$965,3,FALSE)</f>
        <v>-4278.9682500783374</v>
      </c>
      <c r="F726" s="3" t="s">
        <v>1422</v>
      </c>
      <c r="G726" s="2" t="str">
        <f t="shared" si="70"/>
        <v>41820.384</v>
      </c>
      <c r="H726" s="17">
        <f t="shared" si="71"/>
        <v>-4279</v>
      </c>
      <c r="I726" s="26" t="s">
        <v>2252</v>
      </c>
      <c r="J726" s="27" t="s">
        <v>2253</v>
      </c>
      <c r="K726" s="26">
        <v>-4279</v>
      </c>
      <c r="L726" s="26" t="s">
        <v>2254</v>
      </c>
      <c r="M726" s="27" t="s">
        <v>1594</v>
      </c>
      <c r="N726" s="27"/>
      <c r="O726" s="28" t="s">
        <v>2048</v>
      </c>
      <c r="P726" s="28" t="s">
        <v>2200</v>
      </c>
    </row>
    <row r="727" spans="1:16" ht="13.5" thickBot="1" x14ac:dyDescent="0.25">
      <c r="A727" s="17" t="str">
        <f t="shared" si="66"/>
        <v> BRNO 17 </v>
      </c>
      <c r="B727" s="3" t="str">
        <f t="shared" si="67"/>
        <v>I</v>
      </c>
      <c r="C727" s="17">
        <f t="shared" si="68"/>
        <v>41870.504000000001</v>
      </c>
      <c r="D727" s="2" t="str">
        <f t="shared" si="69"/>
        <v>vis</v>
      </c>
      <c r="E727" s="25">
        <f>VLOOKUP(C727,Active!C$21:E$965,3,FALSE)</f>
        <v>-4187.9855240891866</v>
      </c>
      <c r="F727" s="3" t="s">
        <v>1422</v>
      </c>
      <c r="G727" s="2" t="str">
        <f t="shared" si="70"/>
        <v>41870.504</v>
      </c>
      <c r="H727" s="17">
        <f t="shared" si="71"/>
        <v>-4188</v>
      </c>
      <c r="I727" s="26" t="s">
        <v>2265</v>
      </c>
      <c r="J727" s="27" t="s">
        <v>2266</v>
      </c>
      <c r="K727" s="26">
        <v>-4188</v>
      </c>
      <c r="L727" s="26" t="s">
        <v>2194</v>
      </c>
      <c r="M727" s="27" t="s">
        <v>1594</v>
      </c>
      <c r="N727" s="27"/>
      <c r="O727" s="28" t="s">
        <v>2267</v>
      </c>
      <c r="P727" s="28" t="s">
        <v>2200</v>
      </c>
    </row>
    <row r="728" spans="1:16" ht="13.5" thickBot="1" x14ac:dyDescent="0.25">
      <c r="A728" s="17" t="str">
        <f t="shared" si="66"/>
        <v> BRNO 17 </v>
      </c>
      <c r="B728" s="3" t="str">
        <f t="shared" si="67"/>
        <v>I</v>
      </c>
      <c r="C728" s="17">
        <f t="shared" si="68"/>
        <v>41870.504000000001</v>
      </c>
      <c r="D728" s="2" t="str">
        <f t="shared" si="69"/>
        <v>vis</v>
      </c>
      <c r="E728" s="25">
        <f>VLOOKUP(C728,Active!C$21:E$965,3,FALSE)</f>
        <v>-4187.9855240891866</v>
      </c>
      <c r="F728" s="3" t="s">
        <v>1422</v>
      </c>
      <c r="G728" s="2" t="str">
        <f t="shared" si="70"/>
        <v>41870.504</v>
      </c>
      <c r="H728" s="17">
        <f t="shared" si="71"/>
        <v>-4188</v>
      </c>
      <c r="I728" s="26" t="s">
        <v>2265</v>
      </c>
      <c r="J728" s="27" t="s">
        <v>2266</v>
      </c>
      <c r="K728" s="26">
        <v>-4188</v>
      </c>
      <c r="L728" s="26" t="s">
        <v>2194</v>
      </c>
      <c r="M728" s="27" t="s">
        <v>1594</v>
      </c>
      <c r="N728" s="27"/>
      <c r="O728" s="28" t="s">
        <v>2268</v>
      </c>
      <c r="P728" s="28" t="s">
        <v>2200</v>
      </c>
    </row>
    <row r="729" spans="1:16" ht="13.5" thickBot="1" x14ac:dyDescent="0.25">
      <c r="A729" s="17" t="str">
        <f t="shared" si="66"/>
        <v> BRNO 17 </v>
      </c>
      <c r="B729" s="3" t="str">
        <f t="shared" si="67"/>
        <v>I</v>
      </c>
      <c r="C729" s="17">
        <f t="shared" si="68"/>
        <v>41870.506999999998</v>
      </c>
      <c r="D729" s="2" t="str">
        <f t="shared" si="69"/>
        <v>vis</v>
      </c>
      <c r="E729" s="25">
        <f>VLOOKUP(C729,Active!C$21:E$965,3,FALSE)</f>
        <v>-4187.9800781957765</v>
      </c>
      <c r="F729" s="3" t="s">
        <v>1422</v>
      </c>
      <c r="G729" s="2" t="str">
        <f t="shared" si="70"/>
        <v>41870.507</v>
      </c>
      <c r="H729" s="17">
        <f t="shared" si="71"/>
        <v>-4188</v>
      </c>
      <c r="I729" s="26" t="s">
        <v>2269</v>
      </c>
      <c r="J729" s="27" t="s">
        <v>2270</v>
      </c>
      <c r="K729" s="26">
        <v>-4188</v>
      </c>
      <c r="L729" s="26" t="s">
        <v>2134</v>
      </c>
      <c r="M729" s="27" t="s">
        <v>1594</v>
      </c>
      <c r="N729" s="27"/>
      <c r="O729" s="28" t="s">
        <v>2271</v>
      </c>
      <c r="P729" s="28" t="s">
        <v>2200</v>
      </c>
    </row>
    <row r="730" spans="1:16" ht="13.5" thickBot="1" x14ac:dyDescent="0.25">
      <c r="A730" s="17" t="str">
        <f t="shared" si="66"/>
        <v> BRNO 17 </v>
      </c>
      <c r="B730" s="3" t="str">
        <f t="shared" si="67"/>
        <v>I</v>
      </c>
      <c r="C730" s="17">
        <f t="shared" si="68"/>
        <v>41870.512999999999</v>
      </c>
      <c r="D730" s="2" t="str">
        <f t="shared" si="69"/>
        <v>vis</v>
      </c>
      <c r="E730" s="25">
        <f>VLOOKUP(C730,Active!C$21:E$965,3,FALSE)</f>
        <v>-4187.9691864089436</v>
      </c>
      <c r="F730" s="3" t="s">
        <v>1422</v>
      </c>
      <c r="G730" s="2" t="str">
        <f t="shared" si="70"/>
        <v>41870.513</v>
      </c>
      <c r="H730" s="17">
        <f t="shared" si="71"/>
        <v>-4188</v>
      </c>
      <c r="I730" s="26" t="s">
        <v>2272</v>
      </c>
      <c r="J730" s="27" t="s">
        <v>2273</v>
      </c>
      <c r="K730" s="26">
        <v>-4188</v>
      </c>
      <c r="L730" s="26" t="s">
        <v>2254</v>
      </c>
      <c r="M730" s="27" t="s">
        <v>1594</v>
      </c>
      <c r="N730" s="27"/>
      <c r="O730" s="28" t="s">
        <v>2151</v>
      </c>
      <c r="P730" s="28" t="s">
        <v>2200</v>
      </c>
    </row>
    <row r="731" spans="1:16" ht="13.5" thickBot="1" x14ac:dyDescent="0.25">
      <c r="A731" s="17" t="str">
        <f t="shared" si="66"/>
        <v> BRNO 17 </v>
      </c>
      <c r="B731" s="3" t="str">
        <f t="shared" si="67"/>
        <v>I</v>
      </c>
      <c r="C731" s="17">
        <f t="shared" si="68"/>
        <v>41875.459000000003</v>
      </c>
      <c r="D731" s="2" t="str">
        <f t="shared" si="69"/>
        <v>vis</v>
      </c>
      <c r="E731" s="25">
        <f>VLOOKUP(C731,Active!C$21:E$965,3,FALSE)</f>
        <v>-4178.9907234651564</v>
      </c>
      <c r="F731" s="3" t="s">
        <v>1422</v>
      </c>
      <c r="G731" s="2" t="str">
        <f t="shared" si="70"/>
        <v>41875.459</v>
      </c>
      <c r="H731" s="17">
        <f t="shared" si="71"/>
        <v>-4179</v>
      </c>
      <c r="I731" s="26" t="s">
        <v>2274</v>
      </c>
      <c r="J731" s="27" t="s">
        <v>2275</v>
      </c>
      <c r="K731" s="26">
        <v>-4179</v>
      </c>
      <c r="L731" s="26" t="s">
        <v>2007</v>
      </c>
      <c r="M731" s="27" t="s">
        <v>1594</v>
      </c>
      <c r="N731" s="27"/>
      <c r="O731" s="28" t="s">
        <v>2271</v>
      </c>
      <c r="P731" s="28" t="s">
        <v>2200</v>
      </c>
    </row>
    <row r="732" spans="1:16" ht="13.5" thickBot="1" x14ac:dyDescent="0.25">
      <c r="A732" s="17" t="str">
        <f t="shared" si="66"/>
        <v> BRNO 17 </v>
      </c>
      <c r="B732" s="3" t="str">
        <f t="shared" si="67"/>
        <v>I</v>
      </c>
      <c r="C732" s="17">
        <f t="shared" si="68"/>
        <v>41875.461000000003</v>
      </c>
      <c r="D732" s="2" t="str">
        <f t="shared" si="69"/>
        <v>vis</v>
      </c>
      <c r="E732" s="25">
        <f>VLOOKUP(C732,Active!C$21:E$965,3,FALSE)</f>
        <v>-4178.9870928695454</v>
      </c>
      <c r="F732" s="3" t="s">
        <v>1422</v>
      </c>
      <c r="G732" s="2" t="str">
        <f t="shared" si="70"/>
        <v>41875.461</v>
      </c>
      <c r="H732" s="17">
        <f t="shared" si="71"/>
        <v>-4179</v>
      </c>
      <c r="I732" s="26" t="s">
        <v>2276</v>
      </c>
      <c r="J732" s="27" t="s">
        <v>2277</v>
      </c>
      <c r="K732" s="26">
        <v>-4179</v>
      </c>
      <c r="L732" s="26" t="s">
        <v>2278</v>
      </c>
      <c r="M732" s="27" t="s">
        <v>1594</v>
      </c>
      <c r="N732" s="27"/>
      <c r="O732" s="28" t="s">
        <v>2267</v>
      </c>
      <c r="P732" s="28" t="s">
        <v>2200</v>
      </c>
    </row>
    <row r="733" spans="1:16" ht="13.5" thickBot="1" x14ac:dyDescent="0.25">
      <c r="A733" s="17" t="str">
        <f t="shared" si="66"/>
        <v> BRNO 17 </v>
      </c>
      <c r="B733" s="3" t="str">
        <f t="shared" si="67"/>
        <v>I</v>
      </c>
      <c r="C733" s="17">
        <f t="shared" si="68"/>
        <v>41875.466</v>
      </c>
      <c r="D733" s="2" t="str">
        <f t="shared" si="69"/>
        <v>vis</v>
      </c>
      <c r="E733" s="25">
        <f>VLOOKUP(C733,Active!C$21:E$965,3,FALSE)</f>
        <v>-4178.9780163805253</v>
      </c>
      <c r="F733" s="3" t="s">
        <v>1422</v>
      </c>
      <c r="G733" s="2" t="str">
        <f t="shared" si="70"/>
        <v>41875.466</v>
      </c>
      <c r="H733" s="17">
        <f t="shared" si="71"/>
        <v>-4179</v>
      </c>
      <c r="I733" s="26" t="s">
        <v>2279</v>
      </c>
      <c r="J733" s="27" t="s">
        <v>2280</v>
      </c>
      <c r="K733" s="26">
        <v>-4179</v>
      </c>
      <c r="L733" s="26" t="s">
        <v>2078</v>
      </c>
      <c r="M733" s="27" t="s">
        <v>1594</v>
      </c>
      <c r="N733" s="27"/>
      <c r="O733" s="28" t="s">
        <v>2281</v>
      </c>
      <c r="P733" s="28" t="s">
        <v>2200</v>
      </c>
    </row>
    <row r="734" spans="1:16" ht="13.5" thickBot="1" x14ac:dyDescent="0.25">
      <c r="A734" s="17" t="str">
        <f t="shared" si="66"/>
        <v> BBS 16 </v>
      </c>
      <c r="B734" s="3" t="str">
        <f t="shared" si="67"/>
        <v>I</v>
      </c>
      <c r="C734" s="17">
        <f t="shared" si="68"/>
        <v>42254.451999999997</v>
      </c>
      <c r="D734" s="2" t="str">
        <f t="shared" si="69"/>
        <v>vis</v>
      </c>
      <c r="E734" s="25">
        <f>VLOOKUP(C734,Active!C$21:E$965,3,FALSE)</f>
        <v>-3491.0055624355432</v>
      </c>
      <c r="F734" s="3" t="s">
        <v>1422</v>
      </c>
      <c r="G734" s="2" t="str">
        <f t="shared" si="70"/>
        <v>42254.452</v>
      </c>
      <c r="H734" s="17">
        <f t="shared" si="71"/>
        <v>-3491</v>
      </c>
      <c r="I734" s="26" t="s">
        <v>2342</v>
      </c>
      <c r="J734" s="27" t="s">
        <v>2343</v>
      </c>
      <c r="K734" s="26">
        <v>-3491</v>
      </c>
      <c r="L734" s="26" t="s">
        <v>1589</v>
      </c>
      <c r="M734" s="27" t="s">
        <v>1594</v>
      </c>
      <c r="N734" s="27"/>
      <c r="O734" s="28" t="s">
        <v>2220</v>
      </c>
      <c r="P734" s="28" t="s">
        <v>2325</v>
      </c>
    </row>
    <row r="735" spans="1:16" ht="13.5" thickBot="1" x14ac:dyDescent="0.25">
      <c r="A735" s="17" t="str">
        <f t="shared" si="66"/>
        <v> BBS 17 </v>
      </c>
      <c r="B735" s="3" t="str">
        <f t="shared" si="67"/>
        <v>I</v>
      </c>
      <c r="C735" s="17">
        <f t="shared" si="68"/>
        <v>42275.387000000002</v>
      </c>
      <c r="D735" s="2" t="str">
        <f t="shared" si="69"/>
        <v>vis</v>
      </c>
      <c r="E735" s="25">
        <f>VLOOKUP(C735,Active!C$21:E$965,3,FALSE)</f>
        <v>-3453.0023028867954</v>
      </c>
      <c r="F735" s="3" t="s">
        <v>1422</v>
      </c>
      <c r="G735" s="2" t="str">
        <f t="shared" si="70"/>
        <v>42275.387</v>
      </c>
      <c r="H735" s="17">
        <f t="shared" si="71"/>
        <v>-3453</v>
      </c>
      <c r="I735" s="26" t="s">
        <v>2353</v>
      </c>
      <c r="J735" s="27" t="s">
        <v>2354</v>
      </c>
      <c r="K735" s="26">
        <v>-3453</v>
      </c>
      <c r="L735" s="26" t="s">
        <v>1969</v>
      </c>
      <c r="M735" s="27" t="s">
        <v>1594</v>
      </c>
      <c r="N735" s="27"/>
      <c r="O735" s="28" t="s">
        <v>2220</v>
      </c>
      <c r="P735" s="28" t="s">
        <v>2346</v>
      </c>
    </row>
    <row r="736" spans="1:16" ht="13.5" thickBot="1" x14ac:dyDescent="0.25">
      <c r="A736" s="17" t="str">
        <f t="shared" si="66"/>
        <v> BRNO 20 </v>
      </c>
      <c r="B736" s="3" t="str">
        <f t="shared" si="67"/>
        <v>I</v>
      </c>
      <c r="C736" s="17">
        <f t="shared" si="68"/>
        <v>42276.485000000001</v>
      </c>
      <c r="D736" s="2" t="str">
        <f t="shared" si="69"/>
        <v>vis</v>
      </c>
      <c r="E736" s="25">
        <f>VLOOKUP(C736,Active!C$21:E$965,3,FALSE)</f>
        <v>-3451.0091058968528</v>
      </c>
      <c r="F736" s="3" t="s">
        <v>1422</v>
      </c>
      <c r="G736" s="2" t="str">
        <f t="shared" si="70"/>
        <v>42276.485</v>
      </c>
      <c r="H736" s="17">
        <f t="shared" si="71"/>
        <v>-3451</v>
      </c>
      <c r="I736" s="26" t="s">
        <v>2355</v>
      </c>
      <c r="J736" s="27" t="s">
        <v>2356</v>
      </c>
      <c r="K736" s="26">
        <v>-3451</v>
      </c>
      <c r="L736" s="26" t="s">
        <v>1912</v>
      </c>
      <c r="M736" s="27" t="s">
        <v>1594</v>
      </c>
      <c r="N736" s="27"/>
      <c r="O736" s="28" t="s">
        <v>2271</v>
      </c>
      <c r="P736" s="28" t="s">
        <v>2357</v>
      </c>
    </row>
    <row r="737" spans="1:16" ht="13.5" thickBot="1" x14ac:dyDescent="0.25">
      <c r="A737" s="17" t="str">
        <f t="shared" si="66"/>
        <v>IBVS 1249 </v>
      </c>
      <c r="B737" s="3" t="str">
        <f t="shared" si="67"/>
        <v>I</v>
      </c>
      <c r="C737" s="17">
        <f t="shared" si="68"/>
        <v>42412.553</v>
      </c>
      <c r="D737" s="2" t="str">
        <f t="shared" si="69"/>
        <v>vis</v>
      </c>
      <c r="E737" s="25">
        <f>VLOOKUP(C737,Active!C$21:E$965,3,FALSE)</f>
        <v>-3204.0051641592004</v>
      </c>
      <c r="F737" s="3" t="s">
        <v>1422</v>
      </c>
      <c r="G737" s="2" t="str">
        <f t="shared" si="70"/>
        <v>42412.553</v>
      </c>
      <c r="H737" s="17">
        <f t="shared" si="71"/>
        <v>-3204</v>
      </c>
      <c r="I737" s="26" t="s">
        <v>2380</v>
      </c>
      <c r="J737" s="27" t="s">
        <v>2381</v>
      </c>
      <c r="K737" s="26">
        <v>-3204</v>
      </c>
      <c r="L737" s="26" t="s">
        <v>1589</v>
      </c>
      <c r="M737" s="27" t="s">
        <v>1594</v>
      </c>
      <c r="N737" s="27"/>
      <c r="O737" s="28" t="s">
        <v>2330</v>
      </c>
      <c r="P737" s="29" t="s">
        <v>2382</v>
      </c>
    </row>
    <row r="738" spans="1:16" ht="13.5" thickBot="1" x14ac:dyDescent="0.25">
      <c r="A738" s="17" t="str">
        <f t="shared" si="66"/>
        <v>IBVS 1249 </v>
      </c>
      <c r="B738" s="3" t="str">
        <f t="shared" si="67"/>
        <v>I</v>
      </c>
      <c r="C738" s="17">
        <f t="shared" si="68"/>
        <v>42412.555999999997</v>
      </c>
      <c r="D738" s="2" t="str">
        <f t="shared" si="69"/>
        <v>vis</v>
      </c>
      <c r="E738" s="25">
        <f>VLOOKUP(C738,Active!C$21:E$965,3,FALSE)</f>
        <v>-3203.9997182657908</v>
      </c>
      <c r="F738" s="3" t="s">
        <v>1422</v>
      </c>
      <c r="G738" s="2" t="str">
        <f t="shared" si="70"/>
        <v>42412.556</v>
      </c>
      <c r="H738" s="17">
        <f t="shared" si="71"/>
        <v>-3204</v>
      </c>
      <c r="I738" s="26" t="s">
        <v>2383</v>
      </c>
      <c r="J738" s="27" t="s">
        <v>2384</v>
      </c>
      <c r="K738" s="26">
        <v>-3204</v>
      </c>
      <c r="L738" s="26" t="s">
        <v>2249</v>
      </c>
      <c r="M738" s="27" t="s">
        <v>1594</v>
      </c>
      <c r="N738" s="27"/>
      <c r="O738" s="28" t="s">
        <v>2235</v>
      </c>
      <c r="P738" s="29" t="s">
        <v>2382</v>
      </c>
    </row>
    <row r="739" spans="1:16" ht="13.5" thickBot="1" x14ac:dyDescent="0.25">
      <c r="A739" s="17" t="str">
        <f t="shared" si="66"/>
        <v> AVSJ 7.34 </v>
      </c>
      <c r="B739" s="3" t="str">
        <f t="shared" si="67"/>
        <v>I</v>
      </c>
      <c r="C739" s="17">
        <f t="shared" si="68"/>
        <v>42538.701000000001</v>
      </c>
      <c r="D739" s="2" t="str">
        <f t="shared" si="69"/>
        <v>vis</v>
      </c>
      <c r="E739" s="25">
        <f>VLOOKUP(C739,Active!C$21:E$965,3,FALSE)</f>
        <v>-2975.0089766476485</v>
      </c>
      <c r="F739" s="3" t="s">
        <v>1422</v>
      </c>
      <c r="G739" s="2" t="str">
        <f t="shared" si="70"/>
        <v>42538.701</v>
      </c>
      <c r="H739" s="17">
        <f t="shared" si="71"/>
        <v>-2975</v>
      </c>
      <c r="I739" s="26" t="s">
        <v>2390</v>
      </c>
      <c r="J739" s="27" t="s">
        <v>2391</v>
      </c>
      <c r="K739" s="26">
        <v>-2975</v>
      </c>
      <c r="L739" s="26" t="s">
        <v>1912</v>
      </c>
      <c r="M739" s="27" t="s">
        <v>1594</v>
      </c>
      <c r="N739" s="27"/>
      <c r="O739" s="28" t="s">
        <v>2392</v>
      </c>
      <c r="P739" s="28" t="s">
        <v>2393</v>
      </c>
    </row>
    <row r="740" spans="1:16" ht="13.5" thickBot="1" x14ac:dyDescent="0.25">
      <c r="A740" s="17" t="str">
        <f t="shared" si="66"/>
        <v> BRNO 20 </v>
      </c>
      <c r="B740" s="3" t="str">
        <f t="shared" si="67"/>
        <v>I</v>
      </c>
      <c r="C740" s="17">
        <f t="shared" si="68"/>
        <v>42546.421999999999</v>
      </c>
      <c r="D740" s="2" t="str">
        <f t="shared" si="69"/>
        <v>vis</v>
      </c>
      <c r="E740" s="25">
        <f>VLOOKUP(C740,Active!C$21:E$965,3,FALSE)</f>
        <v>-2960.9930622948555</v>
      </c>
      <c r="F740" s="3" t="s">
        <v>1422</v>
      </c>
      <c r="G740" s="2" t="str">
        <f t="shared" si="70"/>
        <v>42546.422</v>
      </c>
      <c r="H740" s="17">
        <f t="shared" si="71"/>
        <v>-2961</v>
      </c>
      <c r="I740" s="26" t="s">
        <v>2396</v>
      </c>
      <c r="J740" s="27" t="s">
        <v>2397</v>
      </c>
      <c r="K740" s="26">
        <v>-2961</v>
      </c>
      <c r="L740" s="26" t="s">
        <v>2082</v>
      </c>
      <c r="M740" s="27" t="s">
        <v>1594</v>
      </c>
      <c r="N740" s="27"/>
      <c r="O740" s="28" t="s">
        <v>2398</v>
      </c>
      <c r="P740" s="28" t="s">
        <v>2357</v>
      </c>
    </row>
    <row r="741" spans="1:16" ht="13.5" thickBot="1" x14ac:dyDescent="0.25">
      <c r="A741" s="17" t="str">
        <f t="shared" si="66"/>
        <v> AVSJ 7.34 </v>
      </c>
      <c r="B741" s="3" t="str">
        <f t="shared" si="67"/>
        <v>I</v>
      </c>
      <c r="C741" s="17">
        <f t="shared" si="68"/>
        <v>42570.656999999999</v>
      </c>
      <c r="D741" s="2" t="str">
        <f t="shared" si="69"/>
        <v>vis</v>
      </c>
      <c r="E741" s="25">
        <f>VLOOKUP(C741,Active!C$21:E$965,3,FALSE)</f>
        <v>-2916.9993199894479</v>
      </c>
      <c r="F741" s="3" t="s">
        <v>1422</v>
      </c>
      <c r="G741" s="2" t="str">
        <f t="shared" si="70"/>
        <v>42570.657</v>
      </c>
      <c r="H741" s="17">
        <f t="shared" si="71"/>
        <v>-2917</v>
      </c>
      <c r="I741" s="26" t="s">
        <v>2401</v>
      </c>
      <c r="J741" s="27" t="s">
        <v>2402</v>
      </c>
      <c r="K741" s="26">
        <v>-2917</v>
      </c>
      <c r="L741" s="26" t="s">
        <v>2249</v>
      </c>
      <c r="M741" s="27" t="s">
        <v>1594</v>
      </c>
      <c r="N741" s="27"/>
      <c r="O741" s="28" t="s">
        <v>2392</v>
      </c>
      <c r="P741" s="28" t="s">
        <v>2393</v>
      </c>
    </row>
    <row r="742" spans="1:16" ht="13.5" thickBot="1" x14ac:dyDescent="0.25">
      <c r="A742" s="17" t="str">
        <f t="shared" si="66"/>
        <v> AVSJ 7.34 </v>
      </c>
      <c r="B742" s="3" t="str">
        <f t="shared" si="67"/>
        <v>I</v>
      </c>
      <c r="C742" s="17">
        <f t="shared" si="68"/>
        <v>42571.741000000002</v>
      </c>
      <c r="D742" s="2" t="str">
        <f t="shared" si="69"/>
        <v>vis</v>
      </c>
      <c r="E742" s="25">
        <f>VLOOKUP(C742,Active!C$21:E$965,3,FALSE)</f>
        <v>-2915.031537168768</v>
      </c>
      <c r="F742" s="3" t="s">
        <v>1422</v>
      </c>
      <c r="G742" s="2" t="str">
        <f t="shared" si="70"/>
        <v>42571.741</v>
      </c>
      <c r="H742" s="17">
        <f t="shared" si="71"/>
        <v>-2915</v>
      </c>
      <c r="I742" s="26" t="s">
        <v>2403</v>
      </c>
      <c r="J742" s="27" t="s">
        <v>2404</v>
      </c>
      <c r="K742" s="26">
        <v>-2915</v>
      </c>
      <c r="L742" s="26" t="s">
        <v>1951</v>
      </c>
      <c r="M742" s="27" t="s">
        <v>1594</v>
      </c>
      <c r="N742" s="27"/>
      <c r="O742" s="28" t="s">
        <v>2392</v>
      </c>
      <c r="P742" s="28" t="s">
        <v>2393</v>
      </c>
    </row>
    <row r="743" spans="1:16" ht="13.5" thickBot="1" x14ac:dyDescent="0.25">
      <c r="A743" s="17" t="str">
        <f t="shared" si="66"/>
        <v>IBVS 1249 </v>
      </c>
      <c r="B743" s="3" t="str">
        <f t="shared" si="67"/>
        <v>I</v>
      </c>
      <c r="C743" s="17">
        <f t="shared" si="68"/>
        <v>42576.714999999997</v>
      </c>
      <c r="D743" s="2" t="str">
        <f t="shared" si="69"/>
        <v>vis</v>
      </c>
      <c r="E743" s="25">
        <f>VLOOKUP(C743,Active!C$21:E$965,3,FALSE)</f>
        <v>-2906.0022458864551</v>
      </c>
      <c r="F743" s="3" t="s">
        <v>1422</v>
      </c>
      <c r="G743" s="2" t="str">
        <f t="shared" si="70"/>
        <v>42576.715</v>
      </c>
      <c r="H743" s="17">
        <f t="shared" si="71"/>
        <v>-2906</v>
      </c>
      <c r="I743" s="26" t="s">
        <v>2408</v>
      </c>
      <c r="J743" s="27" t="s">
        <v>2409</v>
      </c>
      <c r="K743" s="26">
        <v>-2906</v>
      </c>
      <c r="L743" s="26" t="s">
        <v>1969</v>
      </c>
      <c r="M743" s="27" t="s">
        <v>1594</v>
      </c>
      <c r="N743" s="27"/>
      <c r="O743" s="28" t="s">
        <v>2330</v>
      </c>
      <c r="P743" s="29" t="s">
        <v>2382</v>
      </c>
    </row>
    <row r="744" spans="1:16" ht="13.5" thickBot="1" x14ac:dyDescent="0.25">
      <c r="A744" s="17" t="str">
        <f t="shared" si="66"/>
        <v>IBVS 1249 </v>
      </c>
      <c r="B744" s="3" t="str">
        <f t="shared" si="67"/>
        <v>I</v>
      </c>
      <c r="C744" s="17">
        <f t="shared" si="68"/>
        <v>42608.67</v>
      </c>
      <c r="D744" s="2" t="str">
        <f t="shared" si="69"/>
        <v>vis</v>
      </c>
      <c r="E744" s="25">
        <f>VLOOKUP(C744,Active!C$21:E$965,3,FALSE)</f>
        <v>-2847.9944045260531</v>
      </c>
      <c r="F744" s="3" t="s">
        <v>1422</v>
      </c>
      <c r="G744" s="2" t="str">
        <f t="shared" si="70"/>
        <v>42608.670</v>
      </c>
      <c r="H744" s="17">
        <f t="shared" si="71"/>
        <v>-2848</v>
      </c>
      <c r="I744" s="26" t="s">
        <v>2420</v>
      </c>
      <c r="J744" s="27" t="s">
        <v>2421</v>
      </c>
      <c r="K744" s="26">
        <v>-2848</v>
      </c>
      <c r="L744" s="26" t="s">
        <v>2057</v>
      </c>
      <c r="M744" s="27" t="s">
        <v>1594</v>
      </c>
      <c r="N744" s="27"/>
      <c r="O744" s="28" t="s">
        <v>2330</v>
      </c>
      <c r="P744" s="29" t="s">
        <v>2382</v>
      </c>
    </row>
    <row r="745" spans="1:16" ht="13.5" thickBot="1" x14ac:dyDescent="0.25">
      <c r="A745" s="17" t="str">
        <f t="shared" si="66"/>
        <v> BRNO 21 </v>
      </c>
      <c r="B745" s="3" t="str">
        <f t="shared" si="67"/>
        <v>I</v>
      </c>
      <c r="C745" s="17">
        <f t="shared" si="68"/>
        <v>42681.391000000003</v>
      </c>
      <c r="D745" s="2" t="str">
        <f t="shared" si="69"/>
        <v>vis</v>
      </c>
      <c r="E745" s="25">
        <f>VLOOKUP(C745,Active!C$21:E$965,3,FALSE)</f>
        <v>-2715.9841328449438</v>
      </c>
      <c r="F745" s="3" t="s">
        <v>1422</v>
      </c>
      <c r="G745" s="2" t="str">
        <f t="shared" si="70"/>
        <v>42681.391</v>
      </c>
      <c r="H745" s="17">
        <f t="shared" si="71"/>
        <v>-2716</v>
      </c>
      <c r="I745" s="26" t="s">
        <v>2432</v>
      </c>
      <c r="J745" s="27" t="s">
        <v>2433</v>
      </c>
      <c r="K745" s="26">
        <v>-2716</v>
      </c>
      <c r="L745" s="26" t="s">
        <v>2022</v>
      </c>
      <c r="M745" s="27" t="s">
        <v>1594</v>
      </c>
      <c r="N745" s="27"/>
      <c r="O745" s="28" t="s">
        <v>2434</v>
      </c>
      <c r="P745" s="28" t="s">
        <v>2435</v>
      </c>
    </row>
    <row r="746" spans="1:16" ht="13.5" thickBot="1" x14ac:dyDescent="0.25">
      <c r="A746" s="17" t="str">
        <f t="shared" si="66"/>
        <v>IBVS 1249 </v>
      </c>
      <c r="B746" s="3" t="str">
        <f t="shared" si="67"/>
        <v>I</v>
      </c>
      <c r="C746" s="17">
        <f t="shared" si="68"/>
        <v>42922.661999999997</v>
      </c>
      <c r="D746" s="2" t="str">
        <f t="shared" si="69"/>
        <v>vis</v>
      </c>
      <c r="E746" s="25">
        <f>VLOOKUP(C746,Active!C$21:E$965,3,FALSE)</f>
        <v>-2278.0054161225416</v>
      </c>
      <c r="F746" s="3" t="s">
        <v>1422</v>
      </c>
      <c r="G746" s="2" t="str">
        <f t="shared" si="70"/>
        <v>42922.662</v>
      </c>
      <c r="H746" s="17">
        <f t="shared" si="71"/>
        <v>-2278</v>
      </c>
      <c r="I746" s="26" t="s">
        <v>2444</v>
      </c>
      <c r="J746" s="27" t="s">
        <v>2445</v>
      </c>
      <c r="K746" s="26">
        <v>-2278</v>
      </c>
      <c r="L746" s="26" t="s">
        <v>1589</v>
      </c>
      <c r="M746" s="27" t="s">
        <v>1594</v>
      </c>
      <c r="N746" s="27"/>
      <c r="O746" s="28" t="s">
        <v>2330</v>
      </c>
      <c r="P746" s="29" t="s">
        <v>2382</v>
      </c>
    </row>
    <row r="747" spans="1:16" ht="13.5" thickBot="1" x14ac:dyDescent="0.25">
      <c r="A747" s="17" t="str">
        <f t="shared" si="66"/>
        <v> BRNO 21 </v>
      </c>
      <c r="B747" s="3" t="str">
        <f t="shared" si="67"/>
        <v>I</v>
      </c>
      <c r="C747" s="17">
        <f t="shared" si="68"/>
        <v>42958.478000000003</v>
      </c>
      <c r="D747" s="2" t="str">
        <f t="shared" si="69"/>
        <v>vis</v>
      </c>
      <c r="E747" s="25">
        <f>VLOOKUP(C747,Active!C$21:E$965,3,FALSE)</f>
        <v>-2212.9887099368302</v>
      </c>
      <c r="F747" s="3" t="s">
        <v>1422</v>
      </c>
      <c r="G747" s="2" t="str">
        <f t="shared" si="70"/>
        <v>42958.478</v>
      </c>
      <c r="H747" s="17">
        <f t="shared" si="71"/>
        <v>-2213</v>
      </c>
      <c r="I747" s="26" t="s">
        <v>2455</v>
      </c>
      <c r="J747" s="27" t="s">
        <v>2456</v>
      </c>
      <c r="K747" s="26">
        <v>-2213</v>
      </c>
      <c r="L747" s="26" t="s">
        <v>2299</v>
      </c>
      <c r="M747" s="27" t="s">
        <v>1594</v>
      </c>
      <c r="N747" s="27"/>
      <c r="O747" s="28" t="s">
        <v>2398</v>
      </c>
      <c r="P747" s="28" t="s">
        <v>2435</v>
      </c>
    </row>
    <row r="748" spans="1:16" ht="13.5" thickBot="1" x14ac:dyDescent="0.25">
      <c r="A748" s="17" t="str">
        <f t="shared" si="66"/>
        <v> BRNO 21 </v>
      </c>
      <c r="B748" s="3" t="str">
        <f t="shared" si="67"/>
        <v>I</v>
      </c>
      <c r="C748" s="17">
        <f t="shared" si="68"/>
        <v>42963.423999999999</v>
      </c>
      <c r="D748" s="2" t="str">
        <f t="shared" si="69"/>
        <v>vis</v>
      </c>
      <c r="E748" s="25">
        <f>VLOOKUP(C748,Active!C$21:E$965,3,FALSE)</f>
        <v>-2204.0102469930557</v>
      </c>
      <c r="F748" s="3" t="s">
        <v>1422</v>
      </c>
      <c r="G748" s="2" t="str">
        <f t="shared" si="70"/>
        <v>42963.424</v>
      </c>
      <c r="H748" s="17">
        <f t="shared" si="71"/>
        <v>-2204</v>
      </c>
      <c r="I748" s="26" t="s">
        <v>2459</v>
      </c>
      <c r="J748" s="27" t="s">
        <v>2460</v>
      </c>
      <c r="K748" s="26">
        <v>-2204</v>
      </c>
      <c r="L748" s="26" t="s">
        <v>1938</v>
      </c>
      <c r="M748" s="27" t="s">
        <v>1594</v>
      </c>
      <c r="N748" s="27"/>
      <c r="O748" s="28" t="s">
        <v>2398</v>
      </c>
      <c r="P748" s="28" t="s">
        <v>2435</v>
      </c>
    </row>
    <row r="749" spans="1:16" ht="13.5" thickBot="1" x14ac:dyDescent="0.25">
      <c r="A749" s="17" t="str">
        <f t="shared" si="66"/>
        <v> BRNO 21 </v>
      </c>
      <c r="B749" s="3" t="str">
        <f t="shared" si="67"/>
        <v>I</v>
      </c>
      <c r="C749" s="17">
        <f t="shared" si="68"/>
        <v>42990.432000000001</v>
      </c>
      <c r="D749" s="2" t="str">
        <f t="shared" si="69"/>
        <v>vis</v>
      </c>
      <c r="E749" s="25">
        <f>VLOOKUP(C749,Active!C$21:E$965,3,FALSE)</f>
        <v>-2154.9826838742406</v>
      </c>
      <c r="F749" s="3" t="s">
        <v>1422</v>
      </c>
      <c r="G749" s="2" t="str">
        <f t="shared" si="70"/>
        <v>42990.432</v>
      </c>
      <c r="H749" s="17">
        <f t="shared" si="71"/>
        <v>-2155</v>
      </c>
      <c r="I749" s="26" t="s">
        <v>2473</v>
      </c>
      <c r="J749" s="27" t="s">
        <v>2474</v>
      </c>
      <c r="K749" s="26">
        <v>-2155</v>
      </c>
      <c r="L749" s="26" t="s">
        <v>2150</v>
      </c>
      <c r="M749" s="27" t="s">
        <v>1594</v>
      </c>
      <c r="N749" s="27"/>
      <c r="O749" s="28" t="s">
        <v>2434</v>
      </c>
      <c r="P749" s="28" t="s">
        <v>2435</v>
      </c>
    </row>
    <row r="750" spans="1:16" ht="13.5" thickBot="1" x14ac:dyDescent="0.25">
      <c r="A750" s="17" t="str">
        <f t="shared" si="66"/>
        <v> BRNO 26 </v>
      </c>
      <c r="B750" s="3" t="str">
        <f t="shared" si="67"/>
        <v>I</v>
      </c>
      <c r="C750" s="17">
        <f t="shared" si="68"/>
        <v>42996.49</v>
      </c>
      <c r="D750" s="2" t="str">
        <f t="shared" si="69"/>
        <v>vis</v>
      </c>
      <c r="E750" s="25">
        <f>VLOOKUP(C750,Active!C$21:E$965,3,FALSE)</f>
        <v>-2143.9856097712477</v>
      </c>
      <c r="F750" s="3" t="s">
        <v>1422</v>
      </c>
      <c r="G750" s="2" t="str">
        <f t="shared" si="70"/>
        <v>42996.490</v>
      </c>
      <c r="H750" s="17">
        <f t="shared" si="71"/>
        <v>-2144</v>
      </c>
      <c r="I750" s="26" t="s">
        <v>2477</v>
      </c>
      <c r="J750" s="27" t="s">
        <v>2478</v>
      </c>
      <c r="K750" s="26">
        <v>-2144</v>
      </c>
      <c r="L750" s="26" t="s">
        <v>2194</v>
      </c>
      <c r="M750" s="27" t="s">
        <v>1594</v>
      </c>
      <c r="N750" s="27"/>
      <c r="O750" s="28" t="s">
        <v>2434</v>
      </c>
      <c r="P750" s="28" t="s">
        <v>2479</v>
      </c>
    </row>
    <row r="751" spans="1:16" ht="13.5" thickBot="1" x14ac:dyDescent="0.25">
      <c r="A751" s="17" t="str">
        <f t="shared" si="66"/>
        <v>IBVS 1249 </v>
      </c>
      <c r="B751" s="3" t="str">
        <f t="shared" si="67"/>
        <v>I</v>
      </c>
      <c r="C751" s="17">
        <f t="shared" si="68"/>
        <v>43008.599000000002</v>
      </c>
      <c r="D751" s="2" t="str">
        <f t="shared" si="69"/>
        <v>vis</v>
      </c>
      <c r="E751" s="25">
        <f>VLOOKUP(C751,Active!C$21:E$965,3,FALSE)</f>
        <v>-2122.0041686498803</v>
      </c>
      <c r="F751" s="3" t="s">
        <v>1422</v>
      </c>
      <c r="G751" s="2" t="str">
        <f t="shared" si="70"/>
        <v>43008.599</v>
      </c>
      <c r="H751" s="17">
        <f t="shared" si="71"/>
        <v>-2122</v>
      </c>
      <c r="I751" s="26" t="s">
        <v>1</v>
      </c>
      <c r="J751" s="27" t="s">
        <v>2</v>
      </c>
      <c r="K751" s="26">
        <v>-2122</v>
      </c>
      <c r="L751" s="26" t="s">
        <v>1996</v>
      </c>
      <c r="M751" s="27" t="s">
        <v>1594</v>
      </c>
      <c r="N751" s="27"/>
      <c r="O751" s="28" t="s">
        <v>2330</v>
      </c>
      <c r="P751" s="29" t="s">
        <v>2382</v>
      </c>
    </row>
    <row r="752" spans="1:16" ht="13.5" thickBot="1" x14ac:dyDescent="0.25">
      <c r="A752" s="17" t="str">
        <f t="shared" si="66"/>
        <v> MVS 8.24 </v>
      </c>
      <c r="B752" s="3" t="str">
        <f t="shared" si="67"/>
        <v>I</v>
      </c>
      <c r="C752" s="17">
        <f t="shared" si="68"/>
        <v>43012.461000000003</v>
      </c>
      <c r="D752" s="2" t="str">
        <f t="shared" si="69"/>
        <v>vis</v>
      </c>
      <c r="E752" s="25">
        <f>VLOOKUP(C752,Active!C$21:E$965,3,FALSE)</f>
        <v>-2114.9934885267721</v>
      </c>
      <c r="F752" s="3" t="s">
        <v>1422</v>
      </c>
      <c r="G752" s="2" t="str">
        <f t="shared" si="70"/>
        <v>43012.461</v>
      </c>
      <c r="H752" s="17">
        <f t="shared" si="71"/>
        <v>-2115</v>
      </c>
      <c r="I752" s="26" t="s">
        <v>5</v>
      </c>
      <c r="J752" s="27" t="s">
        <v>6</v>
      </c>
      <c r="K752" s="26">
        <v>-2115</v>
      </c>
      <c r="L752" s="26" t="s">
        <v>2082</v>
      </c>
      <c r="M752" s="27" t="s">
        <v>1594</v>
      </c>
      <c r="N752" s="27"/>
      <c r="O752" s="28" t="s">
        <v>7</v>
      </c>
      <c r="P752" s="28" t="s">
        <v>8</v>
      </c>
    </row>
    <row r="753" spans="1:16" ht="13.5" thickBot="1" x14ac:dyDescent="0.25">
      <c r="A753" s="17" t="str">
        <f t="shared" si="66"/>
        <v> BRNO 21 </v>
      </c>
      <c r="B753" s="3" t="str">
        <f t="shared" si="67"/>
        <v>I</v>
      </c>
      <c r="C753" s="17">
        <f t="shared" si="68"/>
        <v>43076.353000000003</v>
      </c>
      <c r="D753" s="2" t="str">
        <f t="shared" si="69"/>
        <v>vis</v>
      </c>
      <c r="E753" s="25">
        <f>VLOOKUP(C753,Active!C$21:E$965,3,FALSE)</f>
        <v>-1999.0104811664658</v>
      </c>
      <c r="F753" s="3" t="s">
        <v>1422</v>
      </c>
      <c r="G753" s="2" t="str">
        <f t="shared" si="70"/>
        <v>43076.353</v>
      </c>
      <c r="H753" s="17">
        <f t="shared" si="71"/>
        <v>-1999</v>
      </c>
      <c r="I753" s="26" t="s">
        <v>22</v>
      </c>
      <c r="J753" s="27" t="s">
        <v>23</v>
      </c>
      <c r="K753" s="26">
        <v>-1999</v>
      </c>
      <c r="L753" s="26" t="s">
        <v>1938</v>
      </c>
      <c r="M753" s="27" t="s">
        <v>1594</v>
      </c>
      <c r="N753" s="27"/>
      <c r="O753" s="28" t="s">
        <v>2434</v>
      </c>
      <c r="P753" s="28" t="s">
        <v>2435</v>
      </c>
    </row>
    <row r="754" spans="1:16" ht="13.5" thickBot="1" x14ac:dyDescent="0.25">
      <c r="A754" s="17" t="str">
        <f t="shared" si="66"/>
        <v> AANS 21.158 </v>
      </c>
      <c r="B754" s="3" t="str">
        <f t="shared" si="67"/>
        <v>I</v>
      </c>
      <c r="C754" s="17">
        <f t="shared" si="68"/>
        <v>43637.146699999998</v>
      </c>
      <c r="D754" s="2" t="str">
        <f t="shared" si="69"/>
        <v>vis</v>
      </c>
      <c r="E754" s="25">
        <f>VLOOKUP(C754,Active!C$21:E$965,3,FALSE)</f>
        <v>-981.00290847015185</v>
      </c>
      <c r="F754" s="3" t="s">
        <v>1422</v>
      </c>
      <c r="G754" s="2" t="str">
        <f t="shared" si="70"/>
        <v>43637.1467</v>
      </c>
      <c r="H754" s="17">
        <f t="shared" si="71"/>
        <v>-981</v>
      </c>
      <c r="I754" s="26" t="s">
        <v>52</v>
      </c>
      <c r="J754" s="27" t="s">
        <v>53</v>
      </c>
      <c r="K754" s="26">
        <v>-981</v>
      </c>
      <c r="L754" s="26" t="s">
        <v>54</v>
      </c>
      <c r="M754" s="27" t="s">
        <v>1920</v>
      </c>
      <c r="N754" s="27" t="s">
        <v>1921</v>
      </c>
      <c r="O754" s="28" t="s">
        <v>55</v>
      </c>
      <c r="P754" s="28" t="s">
        <v>56</v>
      </c>
    </row>
    <row r="755" spans="1:16" ht="13.5" thickBot="1" x14ac:dyDescent="0.25">
      <c r="A755" s="17" t="str">
        <f t="shared" si="66"/>
        <v> AANS 21.158 </v>
      </c>
      <c r="B755" s="3" t="str">
        <f t="shared" si="67"/>
        <v>I</v>
      </c>
      <c r="C755" s="17">
        <f t="shared" si="68"/>
        <v>43664.139799999997</v>
      </c>
      <c r="D755" s="2" t="str">
        <f t="shared" si="69"/>
        <v>vis</v>
      </c>
      <c r="E755" s="25">
        <f>VLOOKUP(C755,Active!C$21:E$965,3,FALSE)</f>
        <v>-932.00239328863529</v>
      </c>
      <c r="F755" s="3" t="s">
        <v>1422</v>
      </c>
      <c r="G755" s="2" t="str">
        <f t="shared" si="70"/>
        <v>43664.1398</v>
      </c>
      <c r="H755" s="17">
        <f t="shared" si="71"/>
        <v>-932</v>
      </c>
      <c r="I755" s="26" t="s">
        <v>62</v>
      </c>
      <c r="J755" s="27" t="s">
        <v>63</v>
      </c>
      <c r="K755" s="26">
        <v>-932</v>
      </c>
      <c r="L755" s="26" t="s">
        <v>64</v>
      </c>
      <c r="M755" s="27" t="s">
        <v>1920</v>
      </c>
      <c r="N755" s="27" t="s">
        <v>1921</v>
      </c>
      <c r="O755" s="28" t="s">
        <v>55</v>
      </c>
      <c r="P755" s="28" t="s">
        <v>56</v>
      </c>
    </row>
    <row r="756" spans="1:16" ht="13.5" thickBot="1" x14ac:dyDescent="0.25">
      <c r="A756" s="17" t="str">
        <f t="shared" si="66"/>
        <v> AANS 21.158 </v>
      </c>
      <c r="B756" s="3" t="str">
        <f t="shared" si="67"/>
        <v>I</v>
      </c>
      <c r="C756" s="17">
        <f t="shared" si="68"/>
        <v>43686.174200000001</v>
      </c>
      <c r="D756" s="2" t="str">
        <f t="shared" si="69"/>
        <v>vis</v>
      </c>
      <c r="E756" s="25">
        <f>VLOOKUP(C756,Active!C$21:E$965,3,FALSE)</f>
        <v>-892.00339533301633</v>
      </c>
      <c r="F756" s="3" t="s">
        <v>1422</v>
      </c>
      <c r="G756" s="2" t="str">
        <f t="shared" si="70"/>
        <v>43686.1742</v>
      </c>
      <c r="H756" s="17">
        <f t="shared" si="71"/>
        <v>-892</v>
      </c>
      <c r="I756" s="26" t="s">
        <v>69</v>
      </c>
      <c r="J756" s="27" t="s">
        <v>70</v>
      </c>
      <c r="K756" s="26">
        <v>-892</v>
      </c>
      <c r="L756" s="26" t="s">
        <v>71</v>
      </c>
      <c r="M756" s="27" t="s">
        <v>1920</v>
      </c>
      <c r="N756" s="27" t="s">
        <v>1921</v>
      </c>
      <c r="O756" s="28" t="s">
        <v>55</v>
      </c>
      <c r="P756" s="28" t="s">
        <v>56</v>
      </c>
    </row>
    <row r="757" spans="1:16" ht="13.5" thickBot="1" x14ac:dyDescent="0.25">
      <c r="A757" s="17" t="str">
        <f t="shared" si="66"/>
        <v> BRNO 23 </v>
      </c>
      <c r="B757" s="3" t="str">
        <f t="shared" si="67"/>
        <v>I</v>
      </c>
      <c r="C757" s="17">
        <f t="shared" si="68"/>
        <v>43721.440000000002</v>
      </c>
      <c r="D757" s="2" t="str">
        <f t="shared" si="69"/>
        <v>vis</v>
      </c>
      <c r="E757" s="25">
        <f>VLOOKUP(C757,Active!C$21:E$965,3,FALSE)</f>
        <v>-827.98546599965346</v>
      </c>
      <c r="F757" s="3" t="s">
        <v>1422</v>
      </c>
      <c r="G757" s="2" t="str">
        <f t="shared" si="70"/>
        <v>43721.440</v>
      </c>
      <c r="H757" s="17">
        <f t="shared" si="71"/>
        <v>-828</v>
      </c>
      <c r="I757" s="26" t="s">
        <v>78</v>
      </c>
      <c r="J757" s="27" t="s">
        <v>79</v>
      </c>
      <c r="K757" s="26">
        <v>-828</v>
      </c>
      <c r="L757" s="26" t="s">
        <v>2194</v>
      </c>
      <c r="M757" s="27" t="s">
        <v>1594</v>
      </c>
      <c r="N757" s="27"/>
      <c r="O757" s="28" t="s">
        <v>80</v>
      </c>
      <c r="P757" s="28" t="s">
        <v>81</v>
      </c>
    </row>
    <row r="758" spans="1:16" ht="13.5" thickBot="1" x14ac:dyDescent="0.25">
      <c r="A758" s="17" t="str">
        <f t="shared" si="66"/>
        <v> BRNO 23 </v>
      </c>
      <c r="B758" s="3" t="str">
        <f t="shared" si="67"/>
        <v>I</v>
      </c>
      <c r="C758" s="17">
        <f t="shared" si="68"/>
        <v>43721.447999999997</v>
      </c>
      <c r="D758" s="2" t="str">
        <f t="shared" si="69"/>
        <v>vis</v>
      </c>
      <c r="E758" s="25">
        <f>VLOOKUP(C758,Active!C$21:E$965,3,FALSE)</f>
        <v>-827.97094361722327</v>
      </c>
      <c r="F758" s="3" t="s">
        <v>1422</v>
      </c>
      <c r="G758" s="2" t="str">
        <f t="shared" si="70"/>
        <v>43721.448</v>
      </c>
      <c r="H758" s="17">
        <f t="shared" si="71"/>
        <v>-828</v>
      </c>
      <c r="I758" s="26" t="s">
        <v>82</v>
      </c>
      <c r="J758" s="27" t="s">
        <v>83</v>
      </c>
      <c r="K758" s="26">
        <v>-828</v>
      </c>
      <c r="L758" s="26" t="s">
        <v>84</v>
      </c>
      <c r="M758" s="27" t="s">
        <v>1594</v>
      </c>
      <c r="N758" s="27"/>
      <c r="O758" s="28" t="s">
        <v>85</v>
      </c>
      <c r="P758" s="28" t="s">
        <v>81</v>
      </c>
    </row>
    <row r="759" spans="1:16" ht="13.5" thickBot="1" x14ac:dyDescent="0.25">
      <c r="A759" s="17" t="str">
        <f t="shared" si="66"/>
        <v> AANS 21.158 </v>
      </c>
      <c r="B759" s="3" t="str">
        <f t="shared" si="67"/>
        <v>I</v>
      </c>
      <c r="C759" s="17">
        <f t="shared" si="68"/>
        <v>43724.186699999998</v>
      </c>
      <c r="D759" s="2" t="str">
        <f t="shared" si="69"/>
        <v>vis</v>
      </c>
      <c r="E759" s="25">
        <f>VLOOKUP(C759,Active!C$21:E$965,3,FALSE)</f>
        <v>-822.99938751852756</v>
      </c>
      <c r="F759" s="3" t="s">
        <v>1422</v>
      </c>
      <c r="G759" s="2" t="str">
        <f t="shared" si="70"/>
        <v>43724.1867</v>
      </c>
      <c r="H759" s="17">
        <f t="shared" si="71"/>
        <v>-823</v>
      </c>
      <c r="I759" s="26" t="s">
        <v>86</v>
      </c>
      <c r="J759" s="27" t="s">
        <v>87</v>
      </c>
      <c r="K759" s="26">
        <v>-823</v>
      </c>
      <c r="L759" s="26" t="s">
        <v>88</v>
      </c>
      <c r="M759" s="27" t="s">
        <v>1920</v>
      </c>
      <c r="N759" s="27" t="s">
        <v>1921</v>
      </c>
      <c r="O759" s="28" t="s">
        <v>55</v>
      </c>
      <c r="P759" s="28" t="s">
        <v>56</v>
      </c>
    </row>
    <row r="760" spans="1:16" ht="13.5" thickBot="1" x14ac:dyDescent="0.25">
      <c r="A760" s="17" t="str">
        <f t="shared" si="66"/>
        <v> BRNO 23 </v>
      </c>
      <c r="B760" s="3" t="str">
        <f t="shared" si="67"/>
        <v>I</v>
      </c>
      <c r="C760" s="17">
        <f t="shared" si="68"/>
        <v>43726.41</v>
      </c>
      <c r="D760" s="2" t="str">
        <f t="shared" si="69"/>
        <v>vis</v>
      </c>
      <c r="E760" s="25">
        <f>VLOOKUP(C760,Active!C$21:E$965,3,FALSE)</f>
        <v>-818.96343590854883</v>
      </c>
      <c r="F760" s="3" t="s">
        <v>1422</v>
      </c>
      <c r="G760" s="2" t="str">
        <f t="shared" si="70"/>
        <v>43726.410</v>
      </c>
      <c r="H760" s="17">
        <f t="shared" si="71"/>
        <v>-819</v>
      </c>
      <c r="I760" s="26" t="s">
        <v>89</v>
      </c>
      <c r="J760" s="27" t="s">
        <v>90</v>
      </c>
      <c r="K760" s="26">
        <v>-819</v>
      </c>
      <c r="L760" s="26" t="s">
        <v>91</v>
      </c>
      <c r="M760" s="27" t="s">
        <v>1594</v>
      </c>
      <c r="N760" s="27"/>
      <c r="O760" s="28" t="s">
        <v>92</v>
      </c>
      <c r="P760" s="28" t="s">
        <v>81</v>
      </c>
    </row>
    <row r="761" spans="1:16" ht="13.5" thickBot="1" x14ac:dyDescent="0.25">
      <c r="A761" s="17" t="str">
        <f t="shared" si="66"/>
        <v> BRNO 23 </v>
      </c>
      <c r="B761" s="3" t="str">
        <f t="shared" si="67"/>
        <v>I</v>
      </c>
      <c r="C761" s="17">
        <f t="shared" si="68"/>
        <v>43726.41</v>
      </c>
      <c r="D761" s="2" t="str">
        <f t="shared" si="69"/>
        <v>vis</v>
      </c>
      <c r="E761" s="25">
        <f>VLOOKUP(C761,Active!C$21:E$965,3,FALSE)</f>
        <v>-818.96343590854883</v>
      </c>
      <c r="F761" s="3" t="s">
        <v>1422</v>
      </c>
      <c r="G761" s="2" t="str">
        <f t="shared" si="70"/>
        <v>43726.410</v>
      </c>
      <c r="H761" s="17">
        <f t="shared" si="71"/>
        <v>-819</v>
      </c>
      <c r="I761" s="26" t="s">
        <v>89</v>
      </c>
      <c r="J761" s="27" t="s">
        <v>90</v>
      </c>
      <c r="K761" s="26">
        <v>-819</v>
      </c>
      <c r="L761" s="26" t="s">
        <v>91</v>
      </c>
      <c r="M761" s="27" t="s">
        <v>1594</v>
      </c>
      <c r="N761" s="27"/>
      <c r="O761" s="28" t="s">
        <v>93</v>
      </c>
      <c r="P761" s="28" t="s">
        <v>81</v>
      </c>
    </row>
    <row r="762" spans="1:16" ht="13.5" thickBot="1" x14ac:dyDescent="0.25">
      <c r="A762" s="17" t="str">
        <f t="shared" si="66"/>
        <v> BRNO 23 </v>
      </c>
      <c r="B762" s="3" t="str">
        <f t="shared" si="67"/>
        <v>I</v>
      </c>
      <c r="C762" s="17">
        <f t="shared" si="68"/>
        <v>43726.411999999997</v>
      </c>
      <c r="D762" s="2" t="str">
        <f t="shared" si="69"/>
        <v>vis</v>
      </c>
      <c r="E762" s="25">
        <f>VLOOKUP(C762,Active!C$21:E$965,3,FALSE)</f>
        <v>-818.95980531295118</v>
      </c>
      <c r="F762" s="3" t="s">
        <v>1422</v>
      </c>
      <c r="G762" s="2" t="str">
        <f t="shared" si="70"/>
        <v>43726.412</v>
      </c>
      <c r="H762" s="17">
        <f t="shared" si="71"/>
        <v>-819</v>
      </c>
      <c r="I762" s="26" t="s">
        <v>94</v>
      </c>
      <c r="J762" s="27" t="s">
        <v>95</v>
      </c>
      <c r="K762" s="26">
        <v>-819</v>
      </c>
      <c r="L762" s="26" t="s">
        <v>96</v>
      </c>
      <c r="M762" s="27" t="s">
        <v>1594</v>
      </c>
      <c r="N762" s="27"/>
      <c r="O762" s="28" t="s">
        <v>2271</v>
      </c>
      <c r="P762" s="28" t="s">
        <v>81</v>
      </c>
    </row>
    <row r="763" spans="1:16" ht="13.5" thickBot="1" x14ac:dyDescent="0.25">
      <c r="A763" s="17" t="str">
        <f t="shared" si="66"/>
        <v> BRNO 23 </v>
      </c>
      <c r="B763" s="3" t="str">
        <f t="shared" si="67"/>
        <v>I</v>
      </c>
      <c r="C763" s="17">
        <f t="shared" si="68"/>
        <v>43726.413</v>
      </c>
      <c r="D763" s="2" t="str">
        <f t="shared" si="69"/>
        <v>vis</v>
      </c>
      <c r="E763" s="25">
        <f>VLOOKUP(C763,Active!C$21:E$965,3,FALSE)</f>
        <v>-818.95799001513922</v>
      </c>
      <c r="F763" s="3" t="s">
        <v>1422</v>
      </c>
      <c r="G763" s="2" t="str">
        <f t="shared" si="70"/>
        <v>43726.413</v>
      </c>
      <c r="H763" s="17">
        <f t="shared" si="71"/>
        <v>-819</v>
      </c>
      <c r="I763" s="26" t="s">
        <v>97</v>
      </c>
      <c r="J763" s="27" t="s">
        <v>98</v>
      </c>
      <c r="K763" s="26">
        <v>-819</v>
      </c>
      <c r="L763" s="26" t="s">
        <v>99</v>
      </c>
      <c r="M763" s="27" t="s">
        <v>1594</v>
      </c>
      <c r="N763" s="27"/>
      <c r="O763" s="28" t="s">
        <v>100</v>
      </c>
      <c r="P763" s="28" t="s">
        <v>81</v>
      </c>
    </row>
    <row r="764" spans="1:16" ht="13.5" thickBot="1" x14ac:dyDescent="0.25">
      <c r="A764" s="17" t="str">
        <f t="shared" si="66"/>
        <v> BRNO 23 </v>
      </c>
      <c r="B764" s="3" t="str">
        <f t="shared" si="67"/>
        <v>I</v>
      </c>
      <c r="C764" s="17">
        <f t="shared" si="68"/>
        <v>43726.419000000002</v>
      </c>
      <c r="D764" s="2" t="str">
        <f t="shared" si="69"/>
        <v>vis</v>
      </c>
      <c r="E764" s="25">
        <f>VLOOKUP(C764,Active!C$21:E$965,3,FALSE)</f>
        <v>-818.94709822830669</v>
      </c>
      <c r="F764" s="3" t="s">
        <v>1422</v>
      </c>
      <c r="G764" s="2" t="str">
        <f t="shared" si="70"/>
        <v>43726.419</v>
      </c>
      <c r="H764" s="17">
        <f t="shared" si="71"/>
        <v>-819</v>
      </c>
      <c r="I764" s="26" t="s">
        <v>101</v>
      </c>
      <c r="J764" s="27" t="s">
        <v>102</v>
      </c>
      <c r="K764" s="26">
        <v>-819</v>
      </c>
      <c r="L764" s="26" t="s">
        <v>103</v>
      </c>
      <c r="M764" s="27" t="s">
        <v>1594</v>
      </c>
      <c r="N764" s="27"/>
      <c r="O764" s="28" t="s">
        <v>104</v>
      </c>
      <c r="P764" s="28" t="s">
        <v>81</v>
      </c>
    </row>
    <row r="765" spans="1:16" ht="13.5" thickBot="1" x14ac:dyDescent="0.25">
      <c r="A765" s="17" t="str">
        <f t="shared" si="66"/>
        <v> BRNO 32 </v>
      </c>
      <c r="B765" s="3" t="str">
        <f t="shared" si="67"/>
        <v>I</v>
      </c>
      <c r="C765" s="17">
        <f t="shared" si="68"/>
        <v>49600.393600000003</v>
      </c>
      <c r="D765" s="2" t="str">
        <f t="shared" si="69"/>
        <v>vis</v>
      </c>
      <c r="E765" s="25">
        <f>VLOOKUP(C765,Active!C$21:E$965,3,FALSE)</f>
        <v>9844.0661000759173</v>
      </c>
      <c r="F765" s="3" t="s">
        <v>1422</v>
      </c>
      <c r="G765" s="2" t="str">
        <f t="shared" si="70"/>
        <v>49600.3936</v>
      </c>
      <c r="H765" s="17">
        <f t="shared" si="71"/>
        <v>9844</v>
      </c>
      <c r="I765" s="26" t="s">
        <v>796</v>
      </c>
      <c r="J765" s="27" t="s">
        <v>797</v>
      </c>
      <c r="K765" s="26">
        <v>9844</v>
      </c>
      <c r="L765" s="26" t="s">
        <v>798</v>
      </c>
      <c r="M765" s="27" t="s">
        <v>1594</v>
      </c>
      <c r="N765" s="27"/>
      <c r="O765" s="28" t="s">
        <v>659</v>
      </c>
      <c r="P765" s="28" t="s">
        <v>799</v>
      </c>
    </row>
    <row r="766" spans="1:16" ht="13.5" thickBot="1" x14ac:dyDescent="0.25">
      <c r="A766" s="17" t="str">
        <f t="shared" si="66"/>
        <v> BRNO 32 </v>
      </c>
      <c r="B766" s="3" t="str">
        <f t="shared" si="67"/>
        <v>I</v>
      </c>
      <c r="C766" s="17">
        <f t="shared" si="68"/>
        <v>49606.439400000003</v>
      </c>
      <c r="D766" s="2" t="str">
        <f t="shared" si="69"/>
        <v>vis</v>
      </c>
      <c r="E766" s="25">
        <f>VLOOKUP(C766,Active!C$21:E$965,3,FALSE)</f>
        <v>9855.0410275456943</v>
      </c>
      <c r="F766" s="3" t="s">
        <v>1422</v>
      </c>
      <c r="G766" s="2" t="str">
        <f t="shared" si="70"/>
        <v>49606.4394</v>
      </c>
      <c r="H766" s="17">
        <f t="shared" si="71"/>
        <v>9855</v>
      </c>
      <c r="I766" s="26" t="s">
        <v>802</v>
      </c>
      <c r="J766" s="27" t="s">
        <v>803</v>
      </c>
      <c r="K766" s="26">
        <v>9855</v>
      </c>
      <c r="L766" s="26" t="s">
        <v>804</v>
      </c>
      <c r="M766" s="27" t="s">
        <v>1594</v>
      </c>
      <c r="N766" s="27"/>
      <c r="O766" s="28" t="s">
        <v>659</v>
      </c>
      <c r="P766" s="28" t="s">
        <v>799</v>
      </c>
    </row>
    <row r="767" spans="1:16" ht="13.5" thickBot="1" x14ac:dyDescent="0.25">
      <c r="A767" s="17" t="str">
        <f t="shared" si="66"/>
        <v> BRNO 32 </v>
      </c>
      <c r="B767" s="3" t="str">
        <f t="shared" si="67"/>
        <v>I</v>
      </c>
      <c r="C767" s="17">
        <f t="shared" si="68"/>
        <v>49925.427900000002</v>
      </c>
      <c r="D767" s="2" t="str">
        <f t="shared" si="69"/>
        <v>vis</v>
      </c>
      <c r="E767" s="25">
        <f>VLOOKUP(C767,Active!C$21:E$965,3,FALSE)</f>
        <v>10434.100151432143</v>
      </c>
      <c r="F767" s="3" t="s">
        <v>1422</v>
      </c>
      <c r="G767" s="2" t="str">
        <f t="shared" si="70"/>
        <v>49925.4279</v>
      </c>
      <c r="H767" s="17">
        <f t="shared" si="71"/>
        <v>10434</v>
      </c>
      <c r="I767" s="26" t="s">
        <v>819</v>
      </c>
      <c r="J767" s="27" t="s">
        <v>820</v>
      </c>
      <c r="K767" s="26">
        <v>10434</v>
      </c>
      <c r="L767" s="26" t="s">
        <v>821</v>
      </c>
      <c r="M767" s="27" t="s">
        <v>1594</v>
      </c>
      <c r="N767" s="27"/>
      <c r="O767" s="28" t="s">
        <v>659</v>
      </c>
      <c r="P767" s="28" t="s">
        <v>799</v>
      </c>
    </row>
    <row r="768" spans="1:16" ht="13.5" thickBot="1" x14ac:dyDescent="0.25">
      <c r="A768" s="17" t="str">
        <f t="shared" si="66"/>
        <v> BRNO 32 </v>
      </c>
      <c r="B768" s="3" t="str">
        <f t="shared" si="67"/>
        <v>I</v>
      </c>
      <c r="C768" s="17">
        <f t="shared" si="68"/>
        <v>49952.409699999997</v>
      </c>
      <c r="D768" s="2" t="str">
        <f t="shared" si="69"/>
        <v>vis</v>
      </c>
      <c r="E768" s="25">
        <f>VLOOKUP(C768,Active!C$21:E$965,3,FALSE)</f>
        <v>10483.080153748453</v>
      </c>
      <c r="F768" s="3" t="s">
        <v>1422</v>
      </c>
      <c r="G768" s="2" t="str">
        <f t="shared" si="70"/>
        <v>49952.4097</v>
      </c>
      <c r="H768" s="17">
        <f t="shared" si="71"/>
        <v>10483</v>
      </c>
      <c r="I768" s="26" t="s">
        <v>824</v>
      </c>
      <c r="J768" s="27" t="s">
        <v>825</v>
      </c>
      <c r="K768" s="26">
        <v>10483</v>
      </c>
      <c r="L768" s="26" t="s">
        <v>826</v>
      </c>
      <c r="M768" s="27" t="s">
        <v>1594</v>
      </c>
      <c r="N768" s="27"/>
      <c r="O768" s="28" t="s">
        <v>827</v>
      </c>
      <c r="P768" s="28" t="s">
        <v>799</v>
      </c>
    </row>
    <row r="769" spans="1:16" ht="13.5" thickBot="1" x14ac:dyDescent="0.25">
      <c r="A769" s="17" t="str">
        <f t="shared" si="66"/>
        <v> BRNO 32 </v>
      </c>
      <c r="B769" s="3" t="str">
        <f t="shared" si="67"/>
        <v>I</v>
      </c>
      <c r="C769" s="17">
        <f t="shared" si="68"/>
        <v>50304.4084</v>
      </c>
      <c r="D769" s="2" t="str">
        <f t="shared" si="69"/>
        <v>vis</v>
      </c>
      <c r="E769" s="25">
        <f>VLOOKUP(C769,Active!C$21:E$965,3,FALSE)</f>
        <v>11122.0626212392</v>
      </c>
      <c r="F769" s="3" t="s">
        <v>1422</v>
      </c>
      <c r="G769" s="2" t="str">
        <f t="shared" si="70"/>
        <v>50304.4084</v>
      </c>
      <c r="H769" s="17">
        <f t="shared" si="71"/>
        <v>11122</v>
      </c>
      <c r="I769" s="26" t="s">
        <v>842</v>
      </c>
      <c r="J769" s="27" t="s">
        <v>843</v>
      </c>
      <c r="K769" s="26">
        <v>11122</v>
      </c>
      <c r="L769" s="26" t="s">
        <v>844</v>
      </c>
      <c r="M769" s="27" t="s">
        <v>1594</v>
      </c>
      <c r="N769" s="27"/>
      <c r="O769" s="28" t="s">
        <v>549</v>
      </c>
      <c r="P769" s="28" t="s">
        <v>799</v>
      </c>
    </row>
    <row r="770" spans="1:16" ht="13.5" thickBot="1" x14ac:dyDescent="0.25">
      <c r="A770" s="17" t="str">
        <f t="shared" si="66"/>
        <v> BRNO 32 </v>
      </c>
      <c r="B770" s="3" t="str">
        <f t="shared" si="67"/>
        <v>I</v>
      </c>
      <c r="C770" s="17">
        <f t="shared" si="68"/>
        <v>50662.444499999998</v>
      </c>
      <c r="D770" s="2" t="str">
        <f t="shared" si="69"/>
        <v>vis</v>
      </c>
      <c r="E770" s="25">
        <f>VLOOKUP(C770,Active!C$21:E$965,3,FALSE)</f>
        <v>11772.004767698148</v>
      </c>
      <c r="F770" s="3" t="s">
        <v>1422</v>
      </c>
      <c r="G770" s="2" t="str">
        <f t="shared" si="70"/>
        <v>50662.4445</v>
      </c>
      <c r="H770" s="17">
        <f t="shared" si="71"/>
        <v>11772</v>
      </c>
      <c r="I770" s="26" t="s">
        <v>870</v>
      </c>
      <c r="J770" s="27" t="s">
        <v>871</v>
      </c>
      <c r="K770" s="26">
        <v>11772</v>
      </c>
      <c r="L770" s="26" t="s">
        <v>872</v>
      </c>
      <c r="M770" s="27" t="s">
        <v>1594</v>
      </c>
      <c r="N770" s="27"/>
      <c r="O770" s="28" t="s">
        <v>873</v>
      </c>
      <c r="P770" s="28" t="s">
        <v>799</v>
      </c>
    </row>
    <row r="771" spans="1:16" ht="13.5" thickBot="1" x14ac:dyDescent="0.25">
      <c r="A771" s="17" t="str">
        <f t="shared" si="66"/>
        <v> BRNO 32 </v>
      </c>
      <c r="B771" s="3" t="str">
        <f t="shared" si="67"/>
        <v>I</v>
      </c>
      <c r="C771" s="17">
        <f t="shared" si="68"/>
        <v>50662.459799999997</v>
      </c>
      <c r="D771" s="2" t="str">
        <f t="shared" si="69"/>
        <v>vis</v>
      </c>
      <c r="E771" s="25">
        <f>VLOOKUP(C771,Active!C$21:E$965,3,FALSE)</f>
        <v>11772.032541754563</v>
      </c>
      <c r="F771" s="3" t="s">
        <v>1422</v>
      </c>
      <c r="G771" s="2" t="str">
        <f t="shared" si="70"/>
        <v>50662.4598</v>
      </c>
      <c r="H771" s="17">
        <f t="shared" si="71"/>
        <v>11772</v>
      </c>
      <c r="I771" s="26" t="s">
        <v>874</v>
      </c>
      <c r="J771" s="27" t="s">
        <v>875</v>
      </c>
      <c r="K771" s="26">
        <v>11772</v>
      </c>
      <c r="L771" s="26" t="s">
        <v>876</v>
      </c>
      <c r="M771" s="27" t="s">
        <v>1594</v>
      </c>
      <c r="N771" s="27"/>
      <c r="O771" s="28" t="s">
        <v>877</v>
      </c>
      <c r="P771" s="28" t="s">
        <v>799</v>
      </c>
    </row>
    <row r="772" spans="1:16" ht="13.5" thickBot="1" x14ac:dyDescent="0.25">
      <c r="A772" s="17" t="str">
        <f t="shared" si="66"/>
        <v> BRNO 32 </v>
      </c>
      <c r="B772" s="3" t="str">
        <f t="shared" si="67"/>
        <v>I</v>
      </c>
      <c r="C772" s="17">
        <f t="shared" si="68"/>
        <v>50662.474399999999</v>
      </c>
      <c r="D772" s="2" t="str">
        <f t="shared" si="69"/>
        <v>vis</v>
      </c>
      <c r="E772" s="25">
        <f>VLOOKUP(C772,Active!C$21:E$965,3,FALSE)</f>
        <v>11772.059045102522</v>
      </c>
      <c r="F772" s="3" t="s">
        <v>1422</v>
      </c>
      <c r="G772" s="2" t="str">
        <f t="shared" si="70"/>
        <v>50662.4744</v>
      </c>
      <c r="H772" s="17">
        <f t="shared" si="71"/>
        <v>11772</v>
      </c>
      <c r="I772" s="26" t="s">
        <v>878</v>
      </c>
      <c r="J772" s="27" t="s">
        <v>879</v>
      </c>
      <c r="K772" s="26">
        <v>11772</v>
      </c>
      <c r="L772" s="26" t="s">
        <v>880</v>
      </c>
      <c r="M772" s="27" t="s">
        <v>1594</v>
      </c>
      <c r="N772" s="27"/>
      <c r="O772" s="28" t="s">
        <v>881</v>
      </c>
      <c r="P772" s="28" t="s">
        <v>799</v>
      </c>
    </row>
    <row r="773" spans="1:16" ht="13.5" thickBot="1" x14ac:dyDescent="0.25">
      <c r="A773" s="17" t="str">
        <f t="shared" si="66"/>
        <v> BRNO 32 </v>
      </c>
      <c r="B773" s="3" t="str">
        <f t="shared" si="67"/>
        <v>I</v>
      </c>
      <c r="C773" s="17">
        <f t="shared" si="68"/>
        <v>50662.479299999999</v>
      </c>
      <c r="D773" s="2" t="str">
        <f t="shared" si="69"/>
        <v>vis</v>
      </c>
      <c r="E773" s="25">
        <f>VLOOKUP(C773,Active!C$21:E$965,3,FALSE)</f>
        <v>11772.067940061766</v>
      </c>
      <c r="F773" s="3" t="s">
        <v>1422</v>
      </c>
      <c r="G773" s="2" t="str">
        <f t="shared" si="70"/>
        <v>50662.4793</v>
      </c>
      <c r="H773" s="17">
        <f t="shared" si="71"/>
        <v>11772</v>
      </c>
      <c r="I773" s="26" t="s">
        <v>882</v>
      </c>
      <c r="J773" s="27" t="s">
        <v>883</v>
      </c>
      <c r="K773" s="26">
        <v>11772</v>
      </c>
      <c r="L773" s="26" t="s">
        <v>884</v>
      </c>
      <c r="M773" s="27" t="s">
        <v>1594</v>
      </c>
      <c r="N773" s="27"/>
      <c r="O773" s="28" t="s">
        <v>885</v>
      </c>
      <c r="P773" s="28" t="s">
        <v>799</v>
      </c>
    </row>
    <row r="774" spans="1:16" ht="13.5" thickBot="1" x14ac:dyDescent="0.25">
      <c r="A774" s="17" t="str">
        <f t="shared" si="66"/>
        <v> AOEB 8 </v>
      </c>
      <c r="B774" s="3" t="str">
        <f t="shared" si="67"/>
        <v>I</v>
      </c>
      <c r="C774" s="17">
        <f t="shared" si="68"/>
        <v>51400.654000000002</v>
      </c>
      <c r="D774" s="2" t="str">
        <f t="shared" si="69"/>
        <v>vis</v>
      </c>
      <c r="E774" s="25">
        <f>VLOOKUP(C774,Active!C$21:E$965,3,FALSE)</f>
        <v>13112.074852715814</v>
      </c>
      <c r="F774" s="3" t="s">
        <v>1422</v>
      </c>
      <c r="G774" s="2" t="str">
        <f t="shared" si="70"/>
        <v>51400.654</v>
      </c>
      <c r="H774" s="17">
        <f t="shared" si="71"/>
        <v>13112</v>
      </c>
      <c r="I774" s="26" t="s">
        <v>921</v>
      </c>
      <c r="J774" s="27" t="s">
        <v>922</v>
      </c>
      <c r="K774" s="26">
        <v>13112</v>
      </c>
      <c r="L774" s="26" t="s">
        <v>923</v>
      </c>
      <c r="M774" s="27" t="s">
        <v>1594</v>
      </c>
      <c r="N774" s="27"/>
      <c r="O774" s="28" t="s">
        <v>2392</v>
      </c>
      <c r="P774" s="28" t="s">
        <v>924</v>
      </c>
    </row>
    <row r="775" spans="1:16" ht="13.5" thickBot="1" x14ac:dyDescent="0.25">
      <c r="A775" s="17" t="str">
        <f t="shared" si="66"/>
        <v> AOEB 8 </v>
      </c>
      <c r="B775" s="3" t="str">
        <f t="shared" si="67"/>
        <v>I</v>
      </c>
      <c r="C775" s="17">
        <f t="shared" si="68"/>
        <v>51406.709000000003</v>
      </c>
      <c r="D775" s="2" t="str">
        <f t="shared" si="69"/>
        <v>vis</v>
      </c>
      <c r="E775" s="25">
        <f>VLOOKUP(C775,Active!C$21:E$965,3,FALSE)</f>
        <v>13123.066480925396</v>
      </c>
      <c r="F775" s="3" t="s">
        <v>1422</v>
      </c>
      <c r="G775" s="2" t="str">
        <f t="shared" si="70"/>
        <v>51406.709</v>
      </c>
      <c r="H775" s="17">
        <f t="shared" si="71"/>
        <v>13123</v>
      </c>
      <c r="I775" s="26" t="s">
        <v>925</v>
      </c>
      <c r="J775" s="27" t="s">
        <v>926</v>
      </c>
      <c r="K775" s="26">
        <v>13123</v>
      </c>
      <c r="L775" s="26" t="s">
        <v>754</v>
      </c>
      <c r="M775" s="27" t="s">
        <v>1594</v>
      </c>
      <c r="N775" s="27"/>
      <c r="O775" s="28" t="s">
        <v>2392</v>
      </c>
      <c r="P775" s="28" t="s">
        <v>924</v>
      </c>
    </row>
    <row r="776" spans="1:16" ht="13.5" thickBot="1" x14ac:dyDescent="0.25">
      <c r="A776" s="17" t="str">
        <f t="shared" si="66"/>
        <v> AOEB 8 </v>
      </c>
      <c r="B776" s="3" t="str">
        <f t="shared" si="67"/>
        <v>I</v>
      </c>
      <c r="C776" s="17">
        <f t="shared" si="68"/>
        <v>51407.805999999997</v>
      </c>
      <c r="D776" s="2" t="str">
        <f t="shared" si="69"/>
        <v>vis</v>
      </c>
      <c r="E776" s="25">
        <f>VLOOKUP(C776,Active!C$21:E$965,3,FALSE)</f>
        <v>13125.057862617527</v>
      </c>
      <c r="F776" s="3" t="s">
        <v>1422</v>
      </c>
      <c r="G776" s="2" t="str">
        <f t="shared" si="70"/>
        <v>51407.806</v>
      </c>
      <c r="H776" s="17">
        <f t="shared" si="71"/>
        <v>13125</v>
      </c>
      <c r="I776" s="26" t="s">
        <v>927</v>
      </c>
      <c r="J776" s="27" t="s">
        <v>928</v>
      </c>
      <c r="K776" s="26">
        <v>13125</v>
      </c>
      <c r="L776" s="26" t="s">
        <v>750</v>
      </c>
      <c r="M776" s="27" t="s">
        <v>1594</v>
      </c>
      <c r="N776" s="27"/>
      <c r="O776" s="28" t="s">
        <v>2392</v>
      </c>
      <c r="P776" s="28" t="s">
        <v>924</v>
      </c>
    </row>
    <row r="777" spans="1:16" ht="13.5" thickBot="1" x14ac:dyDescent="0.25">
      <c r="A777" s="17" t="str">
        <f t="shared" si="66"/>
        <v> AOEB 8 </v>
      </c>
      <c r="B777" s="3" t="str">
        <f t="shared" si="67"/>
        <v>I</v>
      </c>
      <c r="C777" s="17">
        <f t="shared" si="68"/>
        <v>51411.663</v>
      </c>
      <c r="D777" s="2" t="str">
        <f t="shared" si="69"/>
        <v>vis</v>
      </c>
      <c r="E777" s="25">
        <f>VLOOKUP(C777,Active!C$21:E$965,3,FALSE)</f>
        <v>13132.059466251614</v>
      </c>
      <c r="F777" s="3" t="s">
        <v>1422</v>
      </c>
      <c r="G777" s="2" t="str">
        <f t="shared" si="70"/>
        <v>51411.663</v>
      </c>
      <c r="H777" s="17">
        <f t="shared" si="71"/>
        <v>13132</v>
      </c>
      <c r="I777" s="26" t="s">
        <v>929</v>
      </c>
      <c r="J777" s="27" t="s">
        <v>930</v>
      </c>
      <c r="K777" s="26">
        <v>13132</v>
      </c>
      <c r="L777" s="26" t="s">
        <v>782</v>
      </c>
      <c r="M777" s="27" t="s">
        <v>1594</v>
      </c>
      <c r="N777" s="27"/>
      <c r="O777" s="28" t="s">
        <v>2392</v>
      </c>
      <c r="P777" s="28" t="s">
        <v>924</v>
      </c>
    </row>
    <row r="778" spans="1:16" ht="13.5" thickBot="1" x14ac:dyDescent="0.25">
      <c r="A778" s="17" t="str">
        <f t="shared" si="66"/>
        <v> AOEB 8 </v>
      </c>
      <c r="B778" s="3" t="str">
        <f t="shared" si="67"/>
        <v>I</v>
      </c>
      <c r="C778" s="17">
        <f t="shared" si="68"/>
        <v>51427.637999999999</v>
      </c>
      <c r="D778" s="2" t="str">
        <f t="shared" si="69"/>
        <v>vis</v>
      </c>
      <c r="E778" s="25">
        <f>VLOOKUP(C778,Active!C$21:E$965,3,FALSE)</f>
        <v>13161.058848687298</v>
      </c>
      <c r="F778" s="3" t="s">
        <v>1422</v>
      </c>
      <c r="G778" s="2" t="str">
        <f t="shared" si="70"/>
        <v>51427.638</v>
      </c>
      <c r="H778" s="17">
        <f t="shared" si="71"/>
        <v>13161</v>
      </c>
      <c r="I778" s="26" t="s">
        <v>931</v>
      </c>
      <c r="J778" s="27" t="s">
        <v>932</v>
      </c>
      <c r="K778" s="26">
        <v>13161</v>
      </c>
      <c r="L778" s="26" t="s">
        <v>750</v>
      </c>
      <c r="M778" s="27" t="s">
        <v>1594</v>
      </c>
      <c r="N778" s="27"/>
      <c r="O778" s="28" t="s">
        <v>2392</v>
      </c>
      <c r="P778" s="28" t="s">
        <v>924</v>
      </c>
    </row>
    <row r="779" spans="1:16" ht="13.5" thickBot="1" x14ac:dyDescent="0.25">
      <c r="A779" s="17" t="str">
        <f t="shared" ref="A779:A824" si="72">P779</f>
        <v> AOEB 8 </v>
      </c>
      <c r="B779" s="3" t="str">
        <f t="shared" ref="B779:B824" si="73">IF(H779=INT(H779),"I","II")</f>
        <v>I</v>
      </c>
      <c r="C779" s="17">
        <f t="shared" ref="C779:C824" si="74">1*G779</f>
        <v>51438.658000000003</v>
      </c>
      <c r="D779" s="2" t="str">
        <f t="shared" ref="D779:D824" si="75">VLOOKUP(F779,I$1:J$5,2,FALSE)</f>
        <v>vis</v>
      </c>
      <c r="E779" s="25">
        <f>VLOOKUP(C779,Active!C$21:E$965,3,FALSE)</f>
        <v>13181.063430498965</v>
      </c>
      <c r="F779" s="3" t="s">
        <v>1422</v>
      </c>
      <c r="G779" s="2" t="str">
        <f t="shared" ref="G779:G824" si="76">MID(I779,3,LEN(I779)-3)</f>
        <v>51438.658</v>
      </c>
      <c r="H779" s="17">
        <f t="shared" ref="H779:H824" si="77">1*K779</f>
        <v>13181</v>
      </c>
      <c r="I779" s="26" t="s">
        <v>938</v>
      </c>
      <c r="J779" s="27" t="s">
        <v>939</v>
      </c>
      <c r="K779" s="26">
        <v>13181</v>
      </c>
      <c r="L779" s="26" t="s">
        <v>832</v>
      </c>
      <c r="M779" s="27" t="s">
        <v>1594</v>
      </c>
      <c r="N779" s="27"/>
      <c r="O779" s="28" t="s">
        <v>2392</v>
      </c>
      <c r="P779" s="28" t="s">
        <v>924</v>
      </c>
    </row>
    <row r="780" spans="1:16" ht="13.5" thickBot="1" x14ac:dyDescent="0.25">
      <c r="A780" s="17" t="str">
        <f t="shared" si="72"/>
        <v> AOEB 8 </v>
      </c>
      <c r="B780" s="3" t="str">
        <f t="shared" si="73"/>
        <v>I</v>
      </c>
      <c r="C780" s="17">
        <f t="shared" si="74"/>
        <v>51454.642</v>
      </c>
      <c r="D780" s="2" t="str">
        <f t="shared" si="75"/>
        <v>vis</v>
      </c>
      <c r="E780" s="25">
        <f>VLOOKUP(C780,Active!C$21:E$965,3,FALSE)</f>
        <v>13210.079150614893</v>
      </c>
      <c r="F780" s="3" t="s">
        <v>1422</v>
      </c>
      <c r="G780" s="2" t="str">
        <f t="shared" si="76"/>
        <v>51454.642</v>
      </c>
      <c r="H780" s="17">
        <f t="shared" si="77"/>
        <v>13210</v>
      </c>
      <c r="I780" s="26" t="s">
        <v>940</v>
      </c>
      <c r="J780" s="27" t="s">
        <v>941</v>
      </c>
      <c r="K780" s="26">
        <v>13210</v>
      </c>
      <c r="L780" s="26" t="s">
        <v>942</v>
      </c>
      <c r="M780" s="27" t="s">
        <v>1594</v>
      </c>
      <c r="N780" s="27"/>
      <c r="O780" s="28" t="s">
        <v>2454</v>
      </c>
      <c r="P780" s="28" t="s">
        <v>924</v>
      </c>
    </row>
    <row r="781" spans="1:16" ht="13.5" thickBot="1" x14ac:dyDescent="0.25">
      <c r="A781" s="17" t="str">
        <f t="shared" si="72"/>
        <v> AOEB 8 </v>
      </c>
      <c r="B781" s="3" t="str">
        <f t="shared" si="73"/>
        <v>I</v>
      </c>
      <c r="C781" s="17">
        <f t="shared" si="74"/>
        <v>51629.819000000003</v>
      </c>
      <c r="D781" s="2" t="str">
        <f t="shared" si="75"/>
        <v>vis</v>
      </c>
      <c r="E781" s="25">
        <f>VLOOKUP(C781,Active!C$21:E$965,3,FALSE)</f>
        <v>13528.077574210285</v>
      </c>
      <c r="F781" s="3" t="s">
        <v>1422</v>
      </c>
      <c r="G781" s="2" t="str">
        <f t="shared" si="76"/>
        <v>51629.819</v>
      </c>
      <c r="H781" s="17">
        <f t="shared" si="77"/>
        <v>13528</v>
      </c>
      <c r="I781" s="26" t="s">
        <v>943</v>
      </c>
      <c r="J781" s="27" t="s">
        <v>944</v>
      </c>
      <c r="K781" s="26">
        <v>13528</v>
      </c>
      <c r="L781" s="26" t="s">
        <v>866</v>
      </c>
      <c r="M781" s="27" t="s">
        <v>1594</v>
      </c>
      <c r="N781" s="27"/>
      <c r="O781" s="28" t="s">
        <v>2454</v>
      </c>
      <c r="P781" s="28" t="s">
        <v>924</v>
      </c>
    </row>
    <row r="782" spans="1:16" ht="13.5" thickBot="1" x14ac:dyDescent="0.25">
      <c r="A782" s="17" t="str">
        <f t="shared" si="72"/>
        <v>IBVS 5040 </v>
      </c>
      <c r="B782" s="3" t="str">
        <f t="shared" si="73"/>
        <v>I</v>
      </c>
      <c r="C782" s="17">
        <f t="shared" si="74"/>
        <v>51684.897100000002</v>
      </c>
      <c r="D782" s="2" t="str">
        <f t="shared" si="75"/>
        <v>vis</v>
      </c>
      <c r="E782" s="25" t="e">
        <f>VLOOKUP(C782,Active!C$21:E$965,3,FALSE)</f>
        <v>#N/A</v>
      </c>
      <c r="F782" s="3" t="s">
        <v>1422</v>
      </c>
      <c r="G782" s="2" t="str">
        <f t="shared" si="76"/>
        <v>51684.8971</v>
      </c>
      <c r="H782" s="17">
        <f t="shared" si="77"/>
        <v>13628</v>
      </c>
      <c r="I782" s="26" t="s">
        <v>945</v>
      </c>
      <c r="J782" s="27" t="s">
        <v>946</v>
      </c>
      <c r="K782" s="26">
        <v>13628</v>
      </c>
      <c r="L782" s="26" t="s">
        <v>947</v>
      </c>
      <c r="M782" s="27" t="s">
        <v>1920</v>
      </c>
      <c r="N782" s="27" t="s">
        <v>1921</v>
      </c>
      <c r="O782" s="28" t="s">
        <v>948</v>
      </c>
      <c r="P782" s="29" t="s">
        <v>949</v>
      </c>
    </row>
    <row r="783" spans="1:16" ht="13.5" thickBot="1" x14ac:dyDescent="0.25">
      <c r="A783" s="17" t="str">
        <f t="shared" si="72"/>
        <v> AOEB 8 </v>
      </c>
      <c r="B783" s="3" t="str">
        <f t="shared" si="73"/>
        <v>I</v>
      </c>
      <c r="C783" s="17">
        <f t="shared" si="74"/>
        <v>51693.712</v>
      </c>
      <c r="D783" s="2" t="str">
        <f t="shared" si="75"/>
        <v>vis</v>
      </c>
      <c r="E783" s="25">
        <f>VLOOKUP(C783,Active!C$21:E$965,3,FALSE)</f>
        <v>13644.062396868389</v>
      </c>
      <c r="F783" s="3" t="s">
        <v>1422</v>
      </c>
      <c r="G783" s="2" t="str">
        <f t="shared" si="76"/>
        <v>51693.712</v>
      </c>
      <c r="H783" s="17">
        <f t="shared" si="77"/>
        <v>13644</v>
      </c>
      <c r="I783" s="26" t="s">
        <v>950</v>
      </c>
      <c r="J783" s="27" t="s">
        <v>951</v>
      </c>
      <c r="K783" s="26">
        <v>13644</v>
      </c>
      <c r="L783" s="26" t="s">
        <v>658</v>
      </c>
      <c r="M783" s="27" t="s">
        <v>1594</v>
      </c>
      <c r="N783" s="27"/>
      <c r="O783" s="28" t="s">
        <v>2454</v>
      </c>
      <c r="P783" s="28" t="s">
        <v>924</v>
      </c>
    </row>
    <row r="784" spans="1:16" ht="13.5" thickBot="1" x14ac:dyDescent="0.25">
      <c r="A784" s="17" t="str">
        <f t="shared" si="72"/>
        <v> AOEB 8 </v>
      </c>
      <c r="B784" s="3" t="str">
        <f t="shared" si="73"/>
        <v>I</v>
      </c>
      <c r="C784" s="17">
        <f t="shared" si="74"/>
        <v>51698.684000000001</v>
      </c>
      <c r="D784" s="2" t="str">
        <f t="shared" si="75"/>
        <v>vis</v>
      </c>
      <c r="E784" s="25">
        <f>VLOOKUP(C784,Active!C$21:E$965,3,FALSE)</f>
        <v>13653.088057555105</v>
      </c>
      <c r="F784" s="3" t="s">
        <v>1422</v>
      </c>
      <c r="G784" s="2" t="str">
        <f t="shared" si="76"/>
        <v>51698.684</v>
      </c>
      <c r="H784" s="17">
        <f t="shared" si="77"/>
        <v>13653</v>
      </c>
      <c r="I784" s="26" t="s">
        <v>952</v>
      </c>
      <c r="J784" s="27" t="s">
        <v>953</v>
      </c>
      <c r="K784" s="26">
        <v>13653</v>
      </c>
      <c r="L784" s="26" t="s">
        <v>954</v>
      </c>
      <c r="M784" s="27" t="s">
        <v>1594</v>
      </c>
      <c r="N784" s="27"/>
      <c r="O784" s="28" t="s">
        <v>2454</v>
      </c>
      <c r="P784" s="28" t="s">
        <v>924</v>
      </c>
    </row>
    <row r="785" spans="1:16" ht="13.5" thickBot="1" x14ac:dyDescent="0.25">
      <c r="A785" s="17" t="str">
        <f t="shared" si="72"/>
        <v>OEJV 0074 </v>
      </c>
      <c r="B785" s="3" t="str">
        <f t="shared" si="73"/>
        <v>I</v>
      </c>
      <c r="C785" s="17">
        <f t="shared" si="74"/>
        <v>52053.432999999997</v>
      </c>
      <c r="D785" s="2" t="str">
        <f t="shared" si="75"/>
        <v>vis</v>
      </c>
      <c r="E785" s="25">
        <f>VLOOKUP(C785,Active!C$21:E$965,3,FALSE)</f>
        <v>14297.063138599069</v>
      </c>
      <c r="F785" s="3" t="s">
        <v>1422</v>
      </c>
      <c r="G785" s="2" t="str">
        <f t="shared" si="76"/>
        <v>52053.433</v>
      </c>
      <c r="H785" s="17">
        <f t="shared" si="77"/>
        <v>14297</v>
      </c>
      <c r="I785" s="26" t="s">
        <v>963</v>
      </c>
      <c r="J785" s="27" t="s">
        <v>964</v>
      </c>
      <c r="K785" s="26">
        <v>14297</v>
      </c>
      <c r="L785" s="26" t="s">
        <v>832</v>
      </c>
      <c r="M785" s="27" t="s">
        <v>1594</v>
      </c>
      <c r="N785" s="27"/>
      <c r="O785" s="28" t="s">
        <v>965</v>
      </c>
      <c r="P785" s="29" t="s">
        <v>966</v>
      </c>
    </row>
    <row r="786" spans="1:16" ht="13.5" thickBot="1" x14ac:dyDescent="0.25">
      <c r="A786" s="17" t="str">
        <f t="shared" si="72"/>
        <v> AOEB 8 </v>
      </c>
      <c r="B786" s="3" t="str">
        <f t="shared" si="73"/>
        <v>I</v>
      </c>
      <c r="C786" s="17">
        <f t="shared" si="74"/>
        <v>52077.673999999999</v>
      </c>
      <c r="D786" s="2" t="str">
        <f t="shared" si="75"/>
        <v>vis</v>
      </c>
      <c r="E786" s="25">
        <f>VLOOKUP(C786,Active!C$21:E$965,3,FALSE)</f>
        <v>14341.067772691309</v>
      </c>
      <c r="F786" s="3" t="s">
        <v>1422</v>
      </c>
      <c r="G786" s="2" t="str">
        <f t="shared" si="76"/>
        <v>52077.674</v>
      </c>
      <c r="H786" s="17">
        <f t="shared" si="77"/>
        <v>14341</v>
      </c>
      <c r="I786" s="26" t="s">
        <v>967</v>
      </c>
      <c r="J786" s="27" t="s">
        <v>968</v>
      </c>
      <c r="K786" s="26">
        <v>14341</v>
      </c>
      <c r="L786" s="26" t="s">
        <v>754</v>
      </c>
      <c r="M786" s="27" t="s">
        <v>1594</v>
      </c>
      <c r="N786" s="27"/>
      <c r="O786" s="28" t="s">
        <v>402</v>
      </c>
      <c r="P786" s="28" t="s">
        <v>924</v>
      </c>
    </row>
    <row r="787" spans="1:16" ht="13.5" thickBot="1" x14ac:dyDescent="0.25">
      <c r="A787" s="17" t="str">
        <f t="shared" si="72"/>
        <v>OEJV 0074 </v>
      </c>
      <c r="B787" s="3" t="str">
        <f t="shared" si="73"/>
        <v>I</v>
      </c>
      <c r="C787" s="17">
        <f t="shared" si="74"/>
        <v>52124.49</v>
      </c>
      <c r="D787" s="2" t="str">
        <f t="shared" si="75"/>
        <v>vis</v>
      </c>
      <c r="E787" s="25">
        <f>VLOOKUP(C787,Active!C$21:E$965,3,FALSE)</f>
        <v>14426.052754732566</v>
      </c>
      <c r="F787" s="3" t="s">
        <v>1422</v>
      </c>
      <c r="G787" s="2" t="str">
        <f t="shared" si="76"/>
        <v>52124.490</v>
      </c>
      <c r="H787" s="17">
        <f t="shared" si="77"/>
        <v>14426</v>
      </c>
      <c r="I787" s="26" t="s">
        <v>969</v>
      </c>
      <c r="J787" s="27" t="s">
        <v>970</v>
      </c>
      <c r="K787" s="26">
        <v>14426</v>
      </c>
      <c r="L787" s="26" t="s">
        <v>103</v>
      </c>
      <c r="M787" s="27" t="s">
        <v>1594</v>
      </c>
      <c r="N787" s="27"/>
      <c r="O787" s="28" t="s">
        <v>971</v>
      </c>
      <c r="P787" s="29" t="s">
        <v>966</v>
      </c>
    </row>
    <row r="788" spans="1:16" ht="13.5" thickBot="1" x14ac:dyDescent="0.25">
      <c r="A788" s="17" t="str">
        <f t="shared" si="72"/>
        <v>OEJV 0074 </v>
      </c>
      <c r="B788" s="3" t="str">
        <f t="shared" si="73"/>
        <v>I</v>
      </c>
      <c r="C788" s="17">
        <f t="shared" si="74"/>
        <v>52124.49</v>
      </c>
      <c r="D788" s="2" t="str">
        <f t="shared" si="75"/>
        <v>vis</v>
      </c>
      <c r="E788" s="25">
        <f>VLOOKUP(C788,Active!C$21:E$965,3,FALSE)</f>
        <v>14426.052754732566</v>
      </c>
      <c r="F788" s="3" t="s">
        <v>1422</v>
      </c>
      <c r="G788" s="2" t="str">
        <f t="shared" si="76"/>
        <v>52124.490</v>
      </c>
      <c r="H788" s="17">
        <f t="shared" si="77"/>
        <v>14426</v>
      </c>
      <c r="I788" s="26" t="s">
        <v>969</v>
      </c>
      <c r="J788" s="27" t="s">
        <v>970</v>
      </c>
      <c r="K788" s="26">
        <v>14426</v>
      </c>
      <c r="L788" s="26" t="s">
        <v>103</v>
      </c>
      <c r="M788" s="27" t="s">
        <v>1594</v>
      </c>
      <c r="N788" s="27"/>
      <c r="O788" s="28" t="s">
        <v>917</v>
      </c>
      <c r="P788" s="29" t="s">
        <v>966</v>
      </c>
    </row>
    <row r="789" spans="1:16" ht="13.5" thickBot="1" x14ac:dyDescent="0.25">
      <c r="A789" s="17" t="str">
        <f t="shared" si="72"/>
        <v>OEJV 0074 </v>
      </c>
      <c r="B789" s="3" t="str">
        <f t="shared" si="73"/>
        <v>I</v>
      </c>
      <c r="C789" s="17">
        <f t="shared" si="74"/>
        <v>52134.417999999998</v>
      </c>
      <c r="D789" s="2" t="str">
        <f t="shared" si="75"/>
        <v>vis</v>
      </c>
      <c r="E789" s="25">
        <f>VLOOKUP(C789,Active!C$21:E$965,3,FALSE)</f>
        <v>14444.07503134111</v>
      </c>
      <c r="F789" s="3" t="s">
        <v>1422</v>
      </c>
      <c r="G789" s="2" t="str">
        <f t="shared" si="76"/>
        <v>52134.418</v>
      </c>
      <c r="H789" s="17">
        <f t="shared" si="77"/>
        <v>14444</v>
      </c>
      <c r="I789" s="26" t="s">
        <v>976</v>
      </c>
      <c r="J789" s="27" t="s">
        <v>977</v>
      </c>
      <c r="K789" s="26">
        <v>14444</v>
      </c>
      <c r="L789" s="26" t="s">
        <v>923</v>
      </c>
      <c r="M789" s="27" t="s">
        <v>1594</v>
      </c>
      <c r="N789" s="27"/>
      <c r="O789" s="28" t="s">
        <v>917</v>
      </c>
      <c r="P789" s="29" t="s">
        <v>966</v>
      </c>
    </row>
    <row r="790" spans="1:16" ht="13.5" thickBot="1" x14ac:dyDescent="0.25">
      <c r="A790" s="17" t="str">
        <f t="shared" si="72"/>
        <v>OEJV 0074 </v>
      </c>
      <c r="B790" s="3" t="str">
        <f t="shared" si="73"/>
        <v>I</v>
      </c>
      <c r="C790" s="17">
        <f t="shared" si="74"/>
        <v>52134.419000000002</v>
      </c>
      <c r="D790" s="2" t="str">
        <f t="shared" si="75"/>
        <v>vis</v>
      </c>
      <c r="E790" s="25">
        <f>VLOOKUP(C790,Active!C$21:E$965,3,FALSE)</f>
        <v>14444.076846638922</v>
      </c>
      <c r="F790" s="3" t="s">
        <v>1422</v>
      </c>
      <c r="G790" s="2" t="str">
        <f t="shared" si="76"/>
        <v>52134.419</v>
      </c>
      <c r="H790" s="17">
        <f t="shared" si="77"/>
        <v>14444</v>
      </c>
      <c r="I790" s="26" t="s">
        <v>978</v>
      </c>
      <c r="J790" s="27" t="s">
        <v>979</v>
      </c>
      <c r="K790" s="26">
        <v>14444</v>
      </c>
      <c r="L790" s="26" t="s">
        <v>815</v>
      </c>
      <c r="M790" s="27" t="s">
        <v>1594</v>
      </c>
      <c r="N790" s="27"/>
      <c r="O790" s="28" t="s">
        <v>980</v>
      </c>
      <c r="P790" s="29" t="s">
        <v>966</v>
      </c>
    </row>
    <row r="791" spans="1:16" ht="13.5" thickBot="1" x14ac:dyDescent="0.25">
      <c r="A791" s="17" t="str">
        <f t="shared" si="72"/>
        <v>OEJV 0074 </v>
      </c>
      <c r="B791" s="3" t="str">
        <f t="shared" si="73"/>
        <v>I</v>
      </c>
      <c r="C791" s="17">
        <f t="shared" si="74"/>
        <v>52134.421999999999</v>
      </c>
      <c r="D791" s="2" t="str">
        <f t="shared" si="75"/>
        <v>vis</v>
      </c>
      <c r="E791" s="25">
        <f>VLOOKUP(C791,Active!C$21:E$965,3,FALSE)</f>
        <v>14444.082292532332</v>
      </c>
      <c r="F791" s="3" t="s">
        <v>1422</v>
      </c>
      <c r="G791" s="2" t="str">
        <f t="shared" si="76"/>
        <v>52134.422</v>
      </c>
      <c r="H791" s="17">
        <f t="shared" si="77"/>
        <v>14444</v>
      </c>
      <c r="I791" s="26" t="s">
        <v>981</v>
      </c>
      <c r="J791" s="27" t="s">
        <v>982</v>
      </c>
      <c r="K791" s="26">
        <v>14444</v>
      </c>
      <c r="L791" s="26" t="s">
        <v>983</v>
      </c>
      <c r="M791" s="27" t="s">
        <v>1594</v>
      </c>
      <c r="N791" s="27"/>
      <c r="O791" s="28" t="s">
        <v>984</v>
      </c>
      <c r="P791" s="29" t="s">
        <v>966</v>
      </c>
    </row>
    <row r="792" spans="1:16" ht="13.5" thickBot="1" x14ac:dyDescent="0.25">
      <c r="A792" s="17" t="str">
        <f t="shared" si="72"/>
        <v>OEJV 0074 </v>
      </c>
      <c r="B792" s="3" t="str">
        <f t="shared" si="73"/>
        <v>I</v>
      </c>
      <c r="C792" s="17">
        <f t="shared" si="74"/>
        <v>52134.425999999999</v>
      </c>
      <c r="D792" s="2" t="str">
        <f t="shared" si="75"/>
        <v>vis</v>
      </c>
      <c r="E792" s="25">
        <f>VLOOKUP(C792,Active!C$21:E$965,3,FALSE)</f>
        <v>14444.089553723554</v>
      </c>
      <c r="F792" s="3" t="s">
        <v>1422</v>
      </c>
      <c r="G792" s="2" t="str">
        <f t="shared" si="76"/>
        <v>52134.426</v>
      </c>
      <c r="H792" s="17">
        <f t="shared" si="77"/>
        <v>14444</v>
      </c>
      <c r="I792" s="26" t="s">
        <v>989</v>
      </c>
      <c r="J792" s="27" t="s">
        <v>990</v>
      </c>
      <c r="K792" s="26">
        <v>14444</v>
      </c>
      <c r="L792" s="26" t="s">
        <v>954</v>
      </c>
      <c r="M792" s="27" t="s">
        <v>1594</v>
      </c>
      <c r="N792" s="27"/>
      <c r="O792" s="28" t="s">
        <v>991</v>
      </c>
      <c r="P792" s="29" t="s">
        <v>966</v>
      </c>
    </row>
    <row r="793" spans="1:16" ht="13.5" thickBot="1" x14ac:dyDescent="0.25">
      <c r="A793" s="17" t="str">
        <f t="shared" si="72"/>
        <v>OEJV 0074 </v>
      </c>
      <c r="B793" s="3" t="str">
        <f t="shared" si="73"/>
        <v>I</v>
      </c>
      <c r="C793" s="17">
        <f t="shared" si="74"/>
        <v>52151.506999999998</v>
      </c>
      <c r="D793" s="2" t="str">
        <f t="shared" si="75"/>
        <v>vis</v>
      </c>
      <c r="E793" s="25">
        <f>VLOOKUP(C793,Active!C$21:E$965,3,FALSE)</f>
        <v>14475.096655531623</v>
      </c>
      <c r="F793" s="3" t="s">
        <v>1422</v>
      </c>
      <c r="G793" s="2" t="str">
        <f t="shared" si="76"/>
        <v>52151.507</v>
      </c>
      <c r="H793" s="17">
        <f t="shared" si="77"/>
        <v>14475</v>
      </c>
      <c r="I793" s="26" t="s">
        <v>992</v>
      </c>
      <c r="J793" s="27" t="s">
        <v>993</v>
      </c>
      <c r="K793" s="26">
        <v>14475</v>
      </c>
      <c r="L793" s="26" t="s">
        <v>994</v>
      </c>
      <c r="M793" s="27" t="s">
        <v>1594</v>
      </c>
      <c r="N793" s="27"/>
      <c r="O793" s="28" t="s">
        <v>975</v>
      </c>
      <c r="P793" s="29" t="s">
        <v>966</v>
      </c>
    </row>
    <row r="794" spans="1:16" ht="13.5" thickBot="1" x14ac:dyDescent="0.25">
      <c r="A794" s="17" t="str">
        <f t="shared" si="72"/>
        <v> AOEB 8 </v>
      </c>
      <c r="B794" s="3" t="str">
        <f t="shared" si="73"/>
        <v>I</v>
      </c>
      <c r="C794" s="17">
        <f t="shared" si="74"/>
        <v>52163.614000000001</v>
      </c>
      <c r="D794" s="2" t="str">
        <f t="shared" si="75"/>
        <v>vis</v>
      </c>
      <c r="E794" s="25">
        <f>VLOOKUP(C794,Active!C$21:E$965,3,FALSE)</f>
        <v>14497.07446605738</v>
      </c>
      <c r="F794" s="3" t="s">
        <v>1422</v>
      </c>
      <c r="G794" s="2" t="str">
        <f t="shared" si="76"/>
        <v>52163.614</v>
      </c>
      <c r="H794" s="17">
        <f t="shared" si="77"/>
        <v>14497</v>
      </c>
      <c r="I794" s="26" t="s">
        <v>995</v>
      </c>
      <c r="J794" s="27" t="s">
        <v>996</v>
      </c>
      <c r="K794" s="26">
        <v>14497</v>
      </c>
      <c r="L794" s="26" t="s">
        <v>923</v>
      </c>
      <c r="M794" s="27" t="s">
        <v>1594</v>
      </c>
      <c r="N794" s="27"/>
      <c r="O794" s="28" t="s">
        <v>2454</v>
      </c>
      <c r="P794" s="28" t="s">
        <v>924</v>
      </c>
    </row>
    <row r="795" spans="1:16" ht="13.5" thickBot="1" x14ac:dyDescent="0.25">
      <c r="A795" s="17" t="str">
        <f t="shared" si="72"/>
        <v> AOEB 8 </v>
      </c>
      <c r="B795" s="3" t="str">
        <f t="shared" si="73"/>
        <v>I</v>
      </c>
      <c r="C795" s="17">
        <f t="shared" si="74"/>
        <v>52179.591</v>
      </c>
      <c r="D795" s="2" t="str">
        <f t="shared" si="75"/>
        <v>vis</v>
      </c>
      <c r="E795" s="25">
        <f>VLOOKUP(C795,Active!C$21:E$965,3,FALSE)</f>
        <v>14526.077479088673</v>
      </c>
      <c r="F795" s="3" t="s">
        <v>1422</v>
      </c>
      <c r="G795" s="2" t="str">
        <f t="shared" si="76"/>
        <v>52179.591</v>
      </c>
      <c r="H795" s="17">
        <f t="shared" si="77"/>
        <v>14526</v>
      </c>
      <c r="I795" s="26" t="s">
        <v>997</v>
      </c>
      <c r="J795" s="27" t="s">
        <v>998</v>
      </c>
      <c r="K795" s="26">
        <v>14526</v>
      </c>
      <c r="L795" s="26" t="s">
        <v>866</v>
      </c>
      <c r="M795" s="27" t="s">
        <v>1594</v>
      </c>
      <c r="N795" s="27"/>
      <c r="O795" s="28" t="s">
        <v>2454</v>
      </c>
      <c r="P795" s="28" t="s">
        <v>924</v>
      </c>
    </row>
    <row r="796" spans="1:16" ht="13.5" thickBot="1" x14ac:dyDescent="0.25">
      <c r="A796" s="17" t="str">
        <f t="shared" si="72"/>
        <v> AOEB 8 </v>
      </c>
      <c r="B796" s="3" t="str">
        <f t="shared" si="73"/>
        <v>I</v>
      </c>
      <c r="C796" s="17">
        <f t="shared" si="74"/>
        <v>52184.542200000004</v>
      </c>
      <c r="D796" s="2" t="str">
        <f t="shared" si="75"/>
        <v>vis</v>
      </c>
      <c r="E796" s="25">
        <f>VLOOKUP(C796,Active!C$21:E$965,3,FALSE)</f>
        <v>14535.065381581047</v>
      </c>
      <c r="F796" s="3" t="s">
        <v>1422</v>
      </c>
      <c r="G796" s="2" t="str">
        <f t="shared" si="76"/>
        <v>52184.5422</v>
      </c>
      <c r="H796" s="17">
        <f t="shared" si="77"/>
        <v>14535</v>
      </c>
      <c r="I796" s="26" t="s">
        <v>999</v>
      </c>
      <c r="J796" s="27" t="s">
        <v>1000</v>
      </c>
      <c r="K796" s="26">
        <v>14535</v>
      </c>
      <c r="L796" s="26" t="s">
        <v>1001</v>
      </c>
      <c r="M796" s="27" t="s">
        <v>1002</v>
      </c>
      <c r="N796" s="27" t="s">
        <v>1003</v>
      </c>
      <c r="O796" s="28" t="s">
        <v>1004</v>
      </c>
      <c r="P796" s="28" t="s">
        <v>924</v>
      </c>
    </row>
    <row r="797" spans="1:16" ht="13.5" thickBot="1" x14ac:dyDescent="0.25">
      <c r="A797" s="17" t="str">
        <f t="shared" si="72"/>
        <v> AOEB 8 </v>
      </c>
      <c r="B797" s="3" t="str">
        <f t="shared" si="73"/>
        <v>I</v>
      </c>
      <c r="C797" s="17">
        <f t="shared" si="74"/>
        <v>52223.665000000001</v>
      </c>
      <c r="D797" s="2" t="str">
        <f t="shared" si="75"/>
        <v>vis</v>
      </c>
      <c r="E797" s="25">
        <f>VLOOKUP(C797,Active!C$21:E$965,3,FALSE)</f>
        <v>14606.084914548484</v>
      </c>
      <c r="F797" s="3" t="s">
        <v>1422</v>
      </c>
      <c r="G797" s="2" t="str">
        <f t="shared" si="76"/>
        <v>52223.665</v>
      </c>
      <c r="H797" s="17">
        <f t="shared" si="77"/>
        <v>14606</v>
      </c>
      <c r="I797" s="26" t="s">
        <v>1005</v>
      </c>
      <c r="J797" s="27" t="s">
        <v>1006</v>
      </c>
      <c r="K797" s="26">
        <v>14606</v>
      </c>
      <c r="L797" s="26" t="s">
        <v>45</v>
      </c>
      <c r="M797" s="27" t="s">
        <v>1594</v>
      </c>
      <c r="N797" s="27"/>
      <c r="O797" s="28" t="s">
        <v>1007</v>
      </c>
      <c r="P797" s="28" t="s">
        <v>924</v>
      </c>
    </row>
    <row r="798" spans="1:16" ht="13.5" thickBot="1" x14ac:dyDescent="0.25">
      <c r="A798" s="17" t="str">
        <f t="shared" si="72"/>
        <v> AOEB 8 </v>
      </c>
      <c r="B798" s="3" t="str">
        <f t="shared" si="73"/>
        <v>I</v>
      </c>
      <c r="C798" s="17">
        <f t="shared" si="74"/>
        <v>52515.618799999997</v>
      </c>
      <c r="D798" s="2" t="str">
        <f t="shared" si="75"/>
        <v>vis</v>
      </c>
      <c r="E798" s="25">
        <f>VLOOKUP(C798,Active!C$21:E$965,3,FALSE)</f>
        <v>15136.068006864722</v>
      </c>
      <c r="F798" s="3" t="s">
        <v>1422</v>
      </c>
      <c r="G798" s="2" t="str">
        <f t="shared" si="76"/>
        <v>52515.6188</v>
      </c>
      <c r="H798" s="17">
        <f t="shared" si="77"/>
        <v>15136</v>
      </c>
      <c r="I798" s="26" t="s">
        <v>1017</v>
      </c>
      <c r="J798" s="27" t="s">
        <v>1018</v>
      </c>
      <c r="K798" s="26">
        <v>15136</v>
      </c>
      <c r="L798" s="26" t="s">
        <v>1019</v>
      </c>
      <c r="M798" s="27" t="s">
        <v>1002</v>
      </c>
      <c r="N798" s="27" t="s">
        <v>1003</v>
      </c>
      <c r="O798" s="28" t="s">
        <v>2454</v>
      </c>
      <c r="P798" s="28" t="s">
        <v>924</v>
      </c>
    </row>
    <row r="799" spans="1:16" ht="13.5" thickBot="1" x14ac:dyDescent="0.25">
      <c r="A799" s="17" t="str">
        <f t="shared" si="72"/>
        <v> AOEB 8 </v>
      </c>
      <c r="B799" s="3" t="str">
        <f t="shared" si="73"/>
        <v>I</v>
      </c>
      <c r="C799" s="17">
        <f t="shared" si="74"/>
        <v>52729.909399999997</v>
      </c>
      <c r="D799" s="2" t="str">
        <f t="shared" si="75"/>
        <v>vis</v>
      </c>
      <c r="E799" s="25">
        <f>VLOOKUP(C799,Active!C$21:E$965,3,FALSE)</f>
        <v>15525.069262687743</v>
      </c>
      <c r="F799" s="3" t="s">
        <v>1422</v>
      </c>
      <c r="G799" s="2" t="str">
        <f t="shared" si="76"/>
        <v>52729.9094</v>
      </c>
      <c r="H799" s="17">
        <f t="shared" si="77"/>
        <v>15525</v>
      </c>
      <c r="I799" s="26" t="s">
        <v>1029</v>
      </c>
      <c r="J799" s="27" t="s">
        <v>1030</v>
      </c>
      <c r="K799" s="26">
        <v>15525</v>
      </c>
      <c r="L799" s="26" t="s">
        <v>1031</v>
      </c>
      <c r="M799" s="27" t="s">
        <v>1002</v>
      </c>
      <c r="N799" s="27" t="s">
        <v>1003</v>
      </c>
      <c r="O799" s="28" t="s">
        <v>1004</v>
      </c>
      <c r="P799" s="28" t="s">
        <v>924</v>
      </c>
    </row>
    <row r="800" spans="1:16" ht="13.5" thickBot="1" x14ac:dyDescent="0.25">
      <c r="A800" s="17" t="str">
        <f t="shared" si="72"/>
        <v>VSB 42 </v>
      </c>
      <c r="B800" s="3" t="str">
        <f t="shared" si="73"/>
        <v>I</v>
      </c>
      <c r="C800" s="17">
        <f t="shared" si="74"/>
        <v>52760.208700000003</v>
      </c>
      <c r="D800" s="2" t="str">
        <f t="shared" si="75"/>
        <v>vis</v>
      </c>
      <c r="E800" s="25">
        <f>VLOOKUP(C800,Active!C$21:E$965,3,FALSE)</f>
        <v>15580.071515472329</v>
      </c>
      <c r="F800" s="3" t="s">
        <v>1422</v>
      </c>
      <c r="G800" s="2" t="str">
        <f t="shared" si="76"/>
        <v>52760.2087</v>
      </c>
      <c r="H800" s="17">
        <f t="shared" si="77"/>
        <v>15580</v>
      </c>
      <c r="I800" s="26" t="s">
        <v>1032</v>
      </c>
      <c r="J800" s="27" t="s">
        <v>1033</v>
      </c>
      <c r="K800" s="26">
        <v>15580</v>
      </c>
      <c r="L800" s="26" t="s">
        <v>1034</v>
      </c>
      <c r="M800" s="27" t="s">
        <v>1920</v>
      </c>
      <c r="N800" s="27" t="s">
        <v>1921</v>
      </c>
      <c r="O800" s="28" t="s">
        <v>1035</v>
      </c>
      <c r="P800" s="29" t="s">
        <v>1036</v>
      </c>
    </row>
    <row r="801" spans="1:16" ht="13.5" thickBot="1" x14ac:dyDescent="0.25">
      <c r="A801" s="17" t="str">
        <f t="shared" si="72"/>
        <v>OEJV 0074 </v>
      </c>
      <c r="B801" s="3" t="str">
        <f t="shared" si="73"/>
        <v>I</v>
      </c>
      <c r="C801" s="17">
        <f t="shared" si="74"/>
        <v>52876.434000000001</v>
      </c>
      <c r="D801" s="2" t="str">
        <f t="shared" si="75"/>
        <v>vis</v>
      </c>
      <c r="E801" s="25">
        <f>VLOOKUP(C801,Active!C$21:E$965,3,FALSE)</f>
        <v>15791.055047453699</v>
      </c>
      <c r="F801" s="3" t="s">
        <v>1422</v>
      </c>
      <c r="G801" s="2" t="str">
        <f t="shared" si="76"/>
        <v>52876.434</v>
      </c>
      <c r="H801" s="17">
        <f t="shared" si="77"/>
        <v>15791</v>
      </c>
      <c r="I801" s="26" t="s">
        <v>1037</v>
      </c>
      <c r="J801" s="27" t="s">
        <v>1038</v>
      </c>
      <c r="K801" s="26">
        <v>15791</v>
      </c>
      <c r="L801" s="26" t="s">
        <v>703</v>
      </c>
      <c r="M801" s="27" t="s">
        <v>1594</v>
      </c>
      <c r="N801" s="27"/>
      <c r="O801" s="28" t="s">
        <v>1039</v>
      </c>
      <c r="P801" s="29" t="s">
        <v>966</v>
      </c>
    </row>
    <row r="802" spans="1:16" ht="13.5" thickBot="1" x14ac:dyDescent="0.25">
      <c r="A802" s="17" t="str">
        <f t="shared" si="72"/>
        <v>OEJV 0074 </v>
      </c>
      <c r="B802" s="3" t="str">
        <f t="shared" si="73"/>
        <v>I</v>
      </c>
      <c r="C802" s="17">
        <f t="shared" si="74"/>
        <v>52876.436999999998</v>
      </c>
      <c r="D802" s="2" t="str">
        <f t="shared" si="75"/>
        <v>vis</v>
      </c>
      <c r="E802" s="25">
        <f>VLOOKUP(C802,Active!C$21:E$965,3,FALSE)</f>
        <v>15791.060493347108</v>
      </c>
      <c r="F802" s="3" t="s">
        <v>1422</v>
      </c>
      <c r="G802" s="2" t="str">
        <f t="shared" si="76"/>
        <v>52876.437</v>
      </c>
      <c r="H802" s="17">
        <f t="shared" si="77"/>
        <v>15791</v>
      </c>
      <c r="I802" s="26" t="s">
        <v>1040</v>
      </c>
      <c r="J802" s="27" t="s">
        <v>1041</v>
      </c>
      <c r="K802" s="26">
        <v>15791</v>
      </c>
      <c r="L802" s="26" t="s">
        <v>782</v>
      </c>
      <c r="M802" s="27" t="s">
        <v>1594</v>
      </c>
      <c r="N802" s="27"/>
      <c r="O802" s="28" t="s">
        <v>1042</v>
      </c>
      <c r="P802" s="29" t="s">
        <v>966</v>
      </c>
    </row>
    <row r="803" spans="1:16" ht="13.5" thickBot="1" x14ac:dyDescent="0.25">
      <c r="A803" s="17" t="str">
        <f t="shared" si="72"/>
        <v> AOEB 12 </v>
      </c>
      <c r="B803" s="3" t="str">
        <f t="shared" si="73"/>
        <v>I</v>
      </c>
      <c r="C803" s="17">
        <f t="shared" si="74"/>
        <v>53204.764900000002</v>
      </c>
      <c r="D803" s="2" t="str">
        <f t="shared" si="75"/>
        <v>vis</v>
      </c>
      <c r="E803" s="25">
        <f>VLOOKUP(C803,Active!C$21:E$965,3,FALSE)</f>
        <v>16387.073409554057</v>
      </c>
      <c r="F803" s="3" t="s">
        <v>1422</v>
      </c>
      <c r="G803" s="2" t="str">
        <f t="shared" si="76"/>
        <v>53204.7649</v>
      </c>
      <c r="H803" s="17">
        <f t="shared" si="77"/>
        <v>16387</v>
      </c>
      <c r="I803" s="26" t="s">
        <v>1060</v>
      </c>
      <c r="J803" s="27" t="s">
        <v>1061</v>
      </c>
      <c r="K803" s="26" t="s">
        <v>1062</v>
      </c>
      <c r="L803" s="26" t="s">
        <v>1063</v>
      </c>
      <c r="M803" s="27" t="s">
        <v>1002</v>
      </c>
      <c r="N803" s="27" t="s">
        <v>1003</v>
      </c>
      <c r="O803" s="28" t="s">
        <v>2454</v>
      </c>
      <c r="P803" s="28" t="s">
        <v>1064</v>
      </c>
    </row>
    <row r="804" spans="1:16" ht="13.5" thickBot="1" x14ac:dyDescent="0.25">
      <c r="A804" s="17" t="str">
        <f t="shared" si="72"/>
        <v> AOEB 12 </v>
      </c>
      <c r="B804" s="3" t="str">
        <f t="shared" si="73"/>
        <v>I</v>
      </c>
      <c r="C804" s="17">
        <f t="shared" si="74"/>
        <v>53257.65</v>
      </c>
      <c r="D804" s="2" t="str">
        <f t="shared" si="75"/>
        <v>vis</v>
      </c>
      <c r="E804" s="25">
        <f>VLOOKUP(C804,Active!C$21:E$965,3,FALSE)</f>
        <v>16483.075615503949</v>
      </c>
      <c r="F804" s="3" t="s">
        <v>1422</v>
      </c>
      <c r="G804" s="2" t="str">
        <f t="shared" si="76"/>
        <v>53257.650</v>
      </c>
      <c r="H804" s="17">
        <f t="shared" si="77"/>
        <v>16483</v>
      </c>
      <c r="I804" s="26" t="s">
        <v>1065</v>
      </c>
      <c r="J804" s="27" t="s">
        <v>1066</v>
      </c>
      <c r="K804" s="26" t="s">
        <v>1067</v>
      </c>
      <c r="L804" s="26" t="s">
        <v>815</v>
      </c>
      <c r="M804" s="27" t="s">
        <v>1594</v>
      </c>
      <c r="N804" s="27"/>
      <c r="O804" s="28" t="s">
        <v>1007</v>
      </c>
      <c r="P804" s="28" t="s">
        <v>1064</v>
      </c>
    </row>
    <row r="805" spans="1:16" ht="13.5" thickBot="1" x14ac:dyDescent="0.25">
      <c r="A805" s="17" t="str">
        <f t="shared" si="72"/>
        <v> AOEB 12 </v>
      </c>
      <c r="B805" s="3" t="str">
        <f t="shared" si="73"/>
        <v>I</v>
      </c>
      <c r="C805" s="17">
        <f t="shared" si="74"/>
        <v>53262.607000000004</v>
      </c>
      <c r="D805" s="2" t="str">
        <f t="shared" si="75"/>
        <v>vis</v>
      </c>
      <c r="E805" s="25">
        <f>VLOOKUP(C805,Active!C$21:E$965,3,FALSE)</f>
        <v>16492.074046723592</v>
      </c>
      <c r="F805" s="3" t="s">
        <v>1422</v>
      </c>
      <c r="G805" s="2" t="str">
        <f t="shared" si="76"/>
        <v>53262.6070</v>
      </c>
      <c r="H805" s="17">
        <f t="shared" si="77"/>
        <v>16492</v>
      </c>
      <c r="I805" s="26" t="s">
        <v>1068</v>
      </c>
      <c r="J805" s="27" t="s">
        <v>1069</v>
      </c>
      <c r="K805" s="26" t="s">
        <v>1070</v>
      </c>
      <c r="L805" s="26" t="s">
        <v>1071</v>
      </c>
      <c r="M805" s="27" t="s">
        <v>1002</v>
      </c>
      <c r="N805" s="27" t="s">
        <v>1003</v>
      </c>
      <c r="O805" s="28" t="s">
        <v>2454</v>
      </c>
      <c r="P805" s="28" t="s">
        <v>1064</v>
      </c>
    </row>
    <row r="806" spans="1:16" ht="13.5" thickBot="1" x14ac:dyDescent="0.25">
      <c r="A806" s="17" t="str">
        <f t="shared" si="72"/>
        <v>IBVS 5694 </v>
      </c>
      <c r="B806" s="3" t="str">
        <f t="shared" si="73"/>
        <v>I</v>
      </c>
      <c r="C806" s="17">
        <f t="shared" si="74"/>
        <v>53464.227700000003</v>
      </c>
      <c r="D806" s="2" t="str">
        <f t="shared" si="75"/>
        <v>vis</v>
      </c>
      <c r="E806" s="25">
        <f>VLOOKUP(C806,Active!C$21:E$965,3,FALSE)</f>
        <v>16858.075660886399</v>
      </c>
      <c r="F806" s="3" t="s">
        <v>1422</v>
      </c>
      <c r="G806" s="2" t="str">
        <f t="shared" si="76"/>
        <v>53464.2277</v>
      </c>
      <c r="H806" s="17">
        <f t="shared" si="77"/>
        <v>16858</v>
      </c>
      <c r="I806" s="26" t="s">
        <v>1072</v>
      </c>
      <c r="J806" s="27" t="s">
        <v>1073</v>
      </c>
      <c r="K806" s="26" t="s">
        <v>1074</v>
      </c>
      <c r="L806" s="26" t="s">
        <v>1075</v>
      </c>
      <c r="M806" s="27" t="s">
        <v>1920</v>
      </c>
      <c r="N806" s="27" t="s">
        <v>1921</v>
      </c>
      <c r="O806" s="28" t="s">
        <v>1076</v>
      </c>
      <c r="P806" s="29" t="s">
        <v>1077</v>
      </c>
    </row>
    <row r="807" spans="1:16" ht="13.5" thickBot="1" x14ac:dyDescent="0.25">
      <c r="A807" s="17" t="str">
        <f t="shared" si="72"/>
        <v>VSB 44 </v>
      </c>
      <c r="B807" s="3" t="str">
        <f t="shared" si="73"/>
        <v>I</v>
      </c>
      <c r="C807" s="17">
        <f t="shared" si="74"/>
        <v>53491.220500000003</v>
      </c>
      <c r="D807" s="2" t="str">
        <f t="shared" si="75"/>
        <v>vis</v>
      </c>
      <c r="E807" s="25">
        <f>VLOOKUP(C807,Active!C$21:E$965,3,FALSE)</f>
        <v>16907.075631478572</v>
      </c>
      <c r="F807" s="3" t="s">
        <v>1422</v>
      </c>
      <c r="G807" s="2" t="str">
        <f t="shared" si="76"/>
        <v>53491.2205</v>
      </c>
      <c r="H807" s="17">
        <f t="shared" si="77"/>
        <v>16907</v>
      </c>
      <c r="I807" s="26" t="s">
        <v>1082</v>
      </c>
      <c r="J807" s="27" t="s">
        <v>1083</v>
      </c>
      <c r="K807" s="26" t="s">
        <v>1084</v>
      </c>
      <c r="L807" s="26" t="s">
        <v>1075</v>
      </c>
      <c r="M807" s="27" t="s">
        <v>1920</v>
      </c>
      <c r="N807" s="27" t="s">
        <v>1921</v>
      </c>
      <c r="O807" s="28" t="s">
        <v>1085</v>
      </c>
      <c r="P807" s="29" t="s">
        <v>1086</v>
      </c>
    </row>
    <row r="808" spans="1:16" ht="13.5" thickBot="1" x14ac:dyDescent="0.25">
      <c r="A808" s="17" t="str">
        <f t="shared" si="72"/>
        <v> AOEB 12 </v>
      </c>
      <c r="B808" s="3" t="str">
        <f t="shared" si="73"/>
        <v>I</v>
      </c>
      <c r="C808" s="17">
        <f t="shared" si="74"/>
        <v>53528.679799999998</v>
      </c>
      <c r="D808" s="2" t="str">
        <f t="shared" si="75"/>
        <v>vis</v>
      </c>
      <c r="E808" s="25">
        <f>VLOOKUP(C808,Active!C$21:E$965,3,FALSE)</f>
        <v>16975.075416547304</v>
      </c>
      <c r="F808" s="3" t="s">
        <v>1422</v>
      </c>
      <c r="G808" s="2" t="str">
        <f t="shared" si="76"/>
        <v>53528.6798</v>
      </c>
      <c r="H808" s="17">
        <f t="shared" si="77"/>
        <v>16975</v>
      </c>
      <c r="I808" s="26" t="s">
        <v>1087</v>
      </c>
      <c r="J808" s="27" t="s">
        <v>1088</v>
      </c>
      <c r="K808" s="26" t="s">
        <v>1089</v>
      </c>
      <c r="L808" s="26" t="s">
        <v>1090</v>
      </c>
      <c r="M808" s="27" t="s">
        <v>1002</v>
      </c>
      <c r="N808" s="27" t="s">
        <v>1003</v>
      </c>
      <c r="O808" s="28" t="s">
        <v>1091</v>
      </c>
      <c r="P808" s="28" t="s">
        <v>1064</v>
      </c>
    </row>
    <row r="809" spans="1:16" ht="13.5" thickBot="1" x14ac:dyDescent="0.25">
      <c r="A809" s="17" t="str">
        <f t="shared" si="72"/>
        <v> AOEB 12 </v>
      </c>
      <c r="B809" s="3" t="str">
        <f t="shared" si="73"/>
        <v>I</v>
      </c>
      <c r="C809" s="17">
        <f t="shared" si="74"/>
        <v>53529.781000000003</v>
      </c>
      <c r="D809" s="2" t="str">
        <f t="shared" si="75"/>
        <v>vis</v>
      </c>
      <c r="E809" s="25">
        <f>VLOOKUP(C809,Active!C$21:E$965,3,FALSE)</f>
        <v>16977.074422490234</v>
      </c>
      <c r="F809" s="3" t="s">
        <v>1422</v>
      </c>
      <c r="G809" s="2" t="str">
        <f t="shared" si="76"/>
        <v>53529.781</v>
      </c>
      <c r="H809" s="17">
        <f t="shared" si="77"/>
        <v>16977</v>
      </c>
      <c r="I809" s="26" t="s">
        <v>1092</v>
      </c>
      <c r="J809" s="27" t="s">
        <v>1093</v>
      </c>
      <c r="K809" s="26" t="s">
        <v>1094</v>
      </c>
      <c r="L809" s="26" t="s">
        <v>923</v>
      </c>
      <c r="M809" s="27" t="s">
        <v>1594</v>
      </c>
      <c r="N809" s="27"/>
      <c r="O809" s="28" t="s">
        <v>2465</v>
      </c>
      <c r="P809" s="28" t="s">
        <v>1064</v>
      </c>
    </row>
    <row r="810" spans="1:16" ht="13.5" thickBot="1" x14ac:dyDescent="0.25">
      <c r="A810" s="17" t="str">
        <f t="shared" si="72"/>
        <v>OEJV 0094 </v>
      </c>
      <c r="B810" s="3" t="str">
        <f t="shared" si="73"/>
        <v>I</v>
      </c>
      <c r="C810" s="17">
        <f t="shared" si="74"/>
        <v>53585.427000000003</v>
      </c>
      <c r="D810" s="2" t="str">
        <f t="shared" si="75"/>
        <v>vis</v>
      </c>
      <c r="E810" s="25">
        <f>VLOOKUP(C810,Active!C$21:E$965,3,FALSE)</f>
        <v>17078.088484150092</v>
      </c>
      <c r="F810" s="3" t="s">
        <v>1422</v>
      </c>
      <c r="G810" s="2" t="str">
        <f t="shared" si="76"/>
        <v>53585.427</v>
      </c>
      <c r="H810" s="17">
        <f t="shared" si="77"/>
        <v>17078</v>
      </c>
      <c r="I810" s="26" t="s">
        <v>1123</v>
      </c>
      <c r="J810" s="27" t="s">
        <v>1124</v>
      </c>
      <c r="K810" s="26" t="s">
        <v>1125</v>
      </c>
      <c r="L810" s="26" t="s">
        <v>954</v>
      </c>
      <c r="M810" s="27" t="s">
        <v>1594</v>
      </c>
      <c r="N810" s="27"/>
      <c r="O810" s="28" t="s">
        <v>1126</v>
      </c>
      <c r="P810" s="29" t="s">
        <v>1127</v>
      </c>
    </row>
    <row r="811" spans="1:16" ht="13.5" thickBot="1" x14ac:dyDescent="0.25">
      <c r="A811" s="17" t="str">
        <f t="shared" si="72"/>
        <v>OEJV 0094 </v>
      </c>
      <c r="B811" s="3" t="str">
        <f t="shared" si="73"/>
        <v>I</v>
      </c>
      <c r="C811" s="17">
        <f t="shared" si="74"/>
        <v>53585.428</v>
      </c>
      <c r="D811" s="2" t="str">
        <f t="shared" si="75"/>
        <v>vis</v>
      </c>
      <c r="E811" s="25">
        <f>VLOOKUP(C811,Active!C$21:E$965,3,FALSE)</f>
        <v>17078.090299447893</v>
      </c>
      <c r="F811" s="3" t="s">
        <v>1422</v>
      </c>
      <c r="G811" s="2" t="str">
        <f t="shared" si="76"/>
        <v>53585.428</v>
      </c>
      <c r="H811" s="17">
        <f t="shared" si="77"/>
        <v>17078</v>
      </c>
      <c r="I811" s="26" t="s">
        <v>1128</v>
      </c>
      <c r="J811" s="27" t="s">
        <v>1129</v>
      </c>
      <c r="K811" s="26" t="s">
        <v>1125</v>
      </c>
      <c r="L811" s="26" t="s">
        <v>1130</v>
      </c>
      <c r="M811" s="27" t="s">
        <v>1594</v>
      </c>
      <c r="N811" s="27"/>
      <c r="O811" s="28" t="s">
        <v>1131</v>
      </c>
      <c r="P811" s="29" t="s">
        <v>1127</v>
      </c>
    </row>
    <row r="812" spans="1:16" ht="13.5" thickBot="1" x14ac:dyDescent="0.25">
      <c r="A812" s="17" t="str">
        <f t="shared" si="72"/>
        <v>OEJV 0094 </v>
      </c>
      <c r="B812" s="3" t="str">
        <f t="shared" si="73"/>
        <v>I</v>
      </c>
      <c r="C812" s="17">
        <f t="shared" si="74"/>
        <v>53585.434000000001</v>
      </c>
      <c r="D812" s="2" t="str">
        <f t="shared" si="75"/>
        <v>vis</v>
      </c>
      <c r="E812" s="25">
        <f>VLOOKUP(C812,Active!C$21:E$965,3,FALSE)</f>
        <v>17078.101191234724</v>
      </c>
      <c r="F812" s="3" t="s">
        <v>1422</v>
      </c>
      <c r="G812" s="2" t="str">
        <f t="shared" si="76"/>
        <v>53585.434</v>
      </c>
      <c r="H812" s="17">
        <f t="shared" si="77"/>
        <v>17078</v>
      </c>
      <c r="I812" s="26" t="s">
        <v>1132</v>
      </c>
      <c r="J812" s="27" t="s">
        <v>1133</v>
      </c>
      <c r="K812" s="26" t="s">
        <v>1125</v>
      </c>
      <c r="L812" s="26" t="s">
        <v>1134</v>
      </c>
      <c r="M812" s="27" t="s">
        <v>1594</v>
      </c>
      <c r="N812" s="27"/>
      <c r="O812" s="28" t="s">
        <v>1135</v>
      </c>
      <c r="P812" s="29" t="s">
        <v>1127</v>
      </c>
    </row>
    <row r="813" spans="1:16" ht="13.5" thickBot="1" x14ac:dyDescent="0.25">
      <c r="A813" s="17" t="str">
        <f t="shared" si="72"/>
        <v>OEJV 0094 </v>
      </c>
      <c r="B813" s="3" t="str">
        <f t="shared" si="73"/>
        <v>I</v>
      </c>
      <c r="C813" s="17">
        <f t="shared" si="74"/>
        <v>53585.436999999998</v>
      </c>
      <c r="D813" s="2" t="str">
        <f t="shared" si="75"/>
        <v>vis</v>
      </c>
      <c r="E813" s="25">
        <f>VLOOKUP(C813,Active!C$21:E$965,3,FALSE)</f>
        <v>17078.106637128134</v>
      </c>
      <c r="F813" s="3" t="s">
        <v>1422</v>
      </c>
      <c r="G813" s="2" t="str">
        <f t="shared" si="76"/>
        <v>53585.437</v>
      </c>
      <c r="H813" s="17">
        <f t="shared" si="77"/>
        <v>17078</v>
      </c>
      <c r="I813" s="26" t="s">
        <v>1136</v>
      </c>
      <c r="J813" s="27" t="s">
        <v>1137</v>
      </c>
      <c r="K813" s="26" t="s">
        <v>1125</v>
      </c>
      <c r="L813" s="26" t="s">
        <v>1138</v>
      </c>
      <c r="M813" s="27" t="s">
        <v>1594</v>
      </c>
      <c r="N813" s="27"/>
      <c r="O813" s="28" t="s">
        <v>1139</v>
      </c>
      <c r="P813" s="29" t="s">
        <v>1127</v>
      </c>
    </row>
    <row r="814" spans="1:16" ht="13.5" thickBot="1" x14ac:dyDescent="0.25">
      <c r="A814" s="17" t="str">
        <f t="shared" si="72"/>
        <v> AOEB 12 </v>
      </c>
      <c r="B814" s="3" t="str">
        <f t="shared" si="73"/>
        <v>I</v>
      </c>
      <c r="C814" s="17">
        <f t="shared" si="74"/>
        <v>53619.574500000002</v>
      </c>
      <c r="D814" s="2" t="str">
        <f t="shared" si="75"/>
        <v>vis</v>
      </c>
      <c r="E814" s="25">
        <f>VLOOKUP(C814,Active!C$21:E$965,3,FALSE)</f>
        <v>17140.076365948065</v>
      </c>
      <c r="F814" s="3" t="s">
        <v>1422</v>
      </c>
      <c r="G814" s="2" t="str">
        <f t="shared" si="76"/>
        <v>53619.5745</v>
      </c>
      <c r="H814" s="17">
        <f t="shared" si="77"/>
        <v>17140</v>
      </c>
      <c r="I814" s="26" t="s">
        <v>1146</v>
      </c>
      <c r="J814" s="27" t="s">
        <v>1147</v>
      </c>
      <c r="K814" s="26" t="s">
        <v>1148</v>
      </c>
      <c r="L814" s="26" t="s">
        <v>1149</v>
      </c>
      <c r="M814" s="27" t="s">
        <v>1002</v>
      </c>
      <c r="N814" s="27" t="s">
        <v>1003</v>
      </c>
      <c r="O814" s="28" t="s">
        <v>2454</v>
      </c>
      <c r="P814" s="28" t="s">
        <v>1064</v>
      </c>
    </row>
    <row r="815" spans="1:16" ht="13.5" thickBot="1" x14ac:dyDescent="0.25">
      <c r="A815" s="17" t="str">
        <f t="shared" si="72"/>
        <v>IBVS 5694 </v>
      </c>
      <c r="B815" s="3" t="str">
        <f t="shared" si="73"/>
        <v>I</v>
      </c>
      <c r="C815" s="17">
        <f t="shared" si="74"/>
        <v>53641.058900000004</v>
      </c>
      <c r="D815" s="2" t="str">
        <f t="shared" si="75"/>
        <v>vis</v>
      </c>
      <c r="E815" s="25">
        <f>VLOOKUP(C815,Active!C$21:E$965,3,FALSE)</f>
        <v>17179.076950110899</v>
      </c>
      <c r="F815" s="3" t="s">
        <v>1422</v>
      </c>
      <c r="G815" s="2" t="str">
        <f t="shared" si="76"/>
        <v>53641.0589</v>
      </c>
      <c r="H815" s="17">
        <f t="shared" si="77"/>
        <v>17179</v>
      </c>
      <c r="I815" s="26" t="s">
        <v>1150</v>
      </c>
      <c r="J815" s="27" t="s">
        <v>1151</v>
      </c>
      <c r="K815" s="26" t="s">
        <v>1152</v>
      </c>
      <c r="L815" s="26" t="s">
        <v>1153</v>
      </c>
      <c r="M815" s="27" t="s">
        <v>1920</v>
      </c>
      <c r="N815" s="27" t="s">
        <v>1921</v>
      </c>
      <c r="O815" s="28" t="s">
        <v>1076</v>
      </c>
      <c r="P815" s="29" t="s">
        <v>1077</v>
      </c>
    </row>
    <row r="816" spans="1:16" ht="13.5" thickBot="1" x14ac:dyDescent="0.25">
      <c r="A816" s="17" t="str">
        <f t="shared" si="72"/>
        <v> AOEB 12 </v>
      </c>
      <c r="B816" s="3" t="str">
        <f t="shared" si="73"/>
        <v>I</v>
      </c>
      <c r="C816" s="17">
        <f t="shared" si="74"/>
        <v>54190.833100000003</v>
      </c>
      <c r="D816" s="2" t="str">
        <f t="shared" si="75"/>
        <v>vis</v>
      </c>
      <c r="E816" s="25">
        <f>VLOOKUP(C816,Active!C$21:E$965,3,FALSE)</f>
        <v>18177.080848644466</v>
      </c>
      <c r="F816" s="3" t="s">
        <v>1422</v>
      </c>
      <c r="G816" s="2" t="str">
        <f t="shared" si="76"/>
        <v>54190.8331</v>
      </c>
      <c r="H816" s="17">
        <f t="shared" si="77"/>
        <v>18177</v>
      </c>
      <c r="I816" s="26" t="s">
        <v>1191</v>
      </c>
      <c r="J816" s="27" t="s">
        <v>1192</v>
      </c>
      <c r="K816" s="26" t="s">
        <v>1193</v>
      </c>
      <c r="L816" s="26" t="s">
        <v>1194</v>
      </c>
      <c r="M816" s="27" t="s">
        <v>1002</v>
      </c>
      <c r="N816" s="27" t="s">
        <v>1003</v>
      </c>
      <c r="O816" s="28" t="s">
        <v>1195</v>
      </c>
      <c r="P816" s="28" t="s">
        <v>1064</v>
      </c>
    </row>
    <row r="817" spans="1:16" ht="13.5" thickBot="1" x14ac:dyDescent="0.25">
      <c r="A817" s="17" t="str">
        <f t="shared" si="72"/>
        <v> AOEB 12 </v>
      </c>
      <c r="B817" s="3" t="str">
        <f t="shared" si="73"/>
        <v>I</v>
      </c>
      <c r="C817" s="17">
        <f t="shared" si="74"/>
        <v>54248.674599999998</v>
      </c>
      <c r="D817" s="2" t="str">
        <f t="shared" si="75"/>
        <v>vis</v>
      </c>
      <c r="E817" s="25">
        <f>VLOOKUP(C817,Active!C$21:E$965,3,FALSE)</f>
        <v>18282.080396635305</v>
      </c>
      <c r="F817" s="3" t="s">
        <v>1422</v>
      </c>
      <c r="G817" s="2" t="str">
        <f t="shared" si="76"/>
        <v>54248.6746</v>
      </c>
      <c r="H817" s="17">
        <f t="shared" si="77"/>
        <v>18282</v>
      </c>
      <c r="I817" s="26" t="s">
        <v>1217</v>
      </c>
      <c r="J817" s="27" t="s">
        <v>1218</v>
      </c>
      <c r="K817" s="26">
        <v>18282</v>
      </c>
      <c r="L817" s="26" t="s">
        <v>1219</v>
      </c>
      <c r="M817" s="27" t="s">
        <v>1002</v>
      </c>
      <c r="N817" s="27" t="s">
        <v>1003</v>
      </c>
      <c r="O817" s="28" t="s">
        <v>2454</v>
      </c>
      <c r="P817" s="28" t="s">
        <v>1064</v>
      </c>
    </row>
    <row r="818" spans="1:16" ht="13.5" thickBot="1" x14ac:dyDescent="0.25">
      <c r="A818" s="17" t="str">
        <f t="shared" si="72"/>
        <v>OEJV 0094 </v>
      </c>
      <c r="B818" s="3" t="str">
        <f t="shared" si="73"/>
        <v>I</v>
      </c>
      <c r="C818" s="17">
        <f t="shared" si="74"/>
        <v>54300.451999999997</v>
      </c>
      <c r="D818" s="2" t="str">
        <f t="shared" si="75"/>
        <v>vis</v>
      </c>
      <c r="E818" s="25">
        <f>VLOOKUP(C818,Active!C$21:E$965,3,FALSE)</f>
        <v>18376.071797206539</v>
      </c>
      <c r="F818" s="3" t="s">
        <v>1422</v>
      </c>
      <c r="G818" s="2" t="str">
        <f t="shared" si="76"/>
        <v>54300.452</v>
      </c>
      <c r="H818" s="17">
        <f t="shared" si="77"/>
        <v>18376</v>
      </c>
      <c r="I818" s="26" t="s">
        <v>1220</v>
      </c>
      <c r="J818" s="27" t="s">
        <v>1221</v>
      </c>
      <c r="K818" s="26">
        <v>18376</v>
      </c>
      <c r="L818" s="26" t="s">
        <v>907</v>
      </c>
      <c r="M818" s="27" t="s">
        <v>1594</v>
      </c>
      <c r="N818" s="27"/>
      <c r="O818" s="28" t="s">
        <v>1222</v>
      </c>
      <c r="P818" s="29" t="s">
        <v>1127</v>
      </c>
    </row>
    <row r="819" spans="1:16" ht="13.5" thickBot="1" x14ac:dyDescent="0.25">
      <c r="A819" s="17" t="str">
        <f t="shared" si="72"/>
        <v>OEJV 0094 </v>
      </c>
      <c r="B819" s="3" t="str">
        <f t="shared" si="73"/>
        <v>I</v>
      </c>
      <c r="C819" s="17">
        <f t="shared" si="74"/>
        <v>54300.453999999998</v>
      </c>
      <c r="D819" s="2" t="str">
        <f t="shared" si="75"/>
        <v>vis</v>
      </c>
      <c r="E819" s="25">
        <f>VLOOKUP(C819,Active!C$21:E$965,3,FALSE)</f>
        <v>18376.075427802149</v>
      </c>
      <c r="F819" s="3" t="s">
        <v>1422</v>
      </c>
      <c r="G819" s="2" t="str">
        <f t="shared" si="76"/>
        <v>54300.454</v>
      </c>
      <c r="H819" s="17">
        <f t="shared" si="77"/>
        <v>18376</v>
      </c>
      <c r="I819" s="26" t="s">
        <v>1223</v>
      </c>
      <c r="J819" s="27" t="s">
        <v>1224</v>
      </c>
      <c r="K819" s="26">
        <v>18376</v>
      </c>
      <c r="L819" s="26" t="s">
        <v>815</v>
      </c>
      <c r="M819" s="27" t="s">
        <v>1594</v>
      </c>
      <c r="N819" s="27"/>
      <c r="O819" s="28" t="s">
        <v>1225</v>
      </c>
      <c r="P819" s="29" t="s">
        <v>1127</v>
      </c>
    </row>
    <row r="820" spans="1:16" ht="13.5" thickBot="1" x14ac:dyDescent="0.25">
      <c r="A820" s="17" t="str">
        <f t="shared" si="72"/>
        <v>OEJV 0094 </v>
      </c>
      <c r="B820" s="3" t="str">
        <f t="shared" si="73"/>
        <v>I</v>
      </c>
      <c r="C820" s="17">
        <f t="shared" si="74"/>
        <v>54300.455000000002</v>
      </c>
      <c r="D820" s="2" t="str">
        <f t="shared" si="75"/>
        <v>vis</v>
      </c>
      <c r="E820" s="25">
        <f>VLOOKUP(C820,Active!C$21:E$965,3,FALSE)</f>
        <v>18376.077243099964</v>
      </c>
      <c r="F820" s="3" t="s">
        <v>1422</v>
      </c>
      <c r="G820" s="2" t="str">
        <f t="shared" si="76"/>
        <v>54300.455</v>
      </c>
      <c r="H820" s="17">
        <f t="shared" si="77"/>
        <v>18376</v>
      </c>
      <c r="I820" s="26" t="s">
        <v>1226</v>
      </c>
      <c r="J820" s="27" t="s">
        <v>1227</v>
      </c>
      <c r="K820" s="26">
        <v>18376</v>
      </c>
      <c r="L820" s="26" t="s">
        <v>866</v>
      </c>
      <c r="M820" s="27" t="s">
        <v>1594</v>
      </c>
      <c r="N820" s="27"/>
      <c r="O820" s="28" t="s">
        <v>1228</v>
      </c>
      <c r="P820" s="29" t="s">
        <v>1127</v>
      </c>
    </row>
    <row r="821" spans="1:16" ht="13.5" thickBot="1" x14ac:dyDescent="0.25">
      <c r="A821" s="17" t="str">
        <f t="shared" si="72"/>
        <v>OEJV 0094 </v>
      </c>
      <c r="B821" s="3" t="str">
        <f t="shared" si="73"/>
        <v>I</v>
      </c>
      <c r="C821" s="17">
        <f t="shared" si="74"/>
        <v>54300.466</v>
      </c>
      <c r="D821" s="2" t="str">
        <f t="shared" si="75"/>
        <v>vis</v>
      </c>
      <c r="E821" s="25">
        <f>VLOOKUP(C821,Active!C$21:E$965,3,FALSE)</f>
        <v>18376.097211375814</v>
      </c>
      <c r="F821" s="3" t="s">
        <v>1422</v>
      </c>
      <c r="G821" s="2" t="str">
        <f t="shared" si="76"/>
        <v>54300.466</v>
      </c>
      <c r="H821" s="17">
        <f t="shared" si="77"/>
        <v>18376</v>
      </c>
      <c r="I821" s="26" t="s">
        <v>1229</v>
      </c>
      <c r="J821" s="27" t="s">
        <v>1230</v>
      </c>
      <c r="K821" s="26">
        <v>18376</v>
      </c>
      <c r="L821" s="26" t="s">
        <v>1231</v>
      </c>
      <c r="M821" s="27" t="s">
        <v>1594</v>
      </c>
      <c r="N821" s="27"/>
      <c r="O821" s="28" t="s">
        <v>1232</v>
      </c>
      <c r="P821" s="29" t="s">
        <v>1127</v>
      </c>
    </row>
    <row r="822" spans="1:16" ht="13.5" thickBot="1" x14ac:dyDescent="0.25">
      <c r="A822" s="17" t="str">
        <f t="shared" si="72"/>
        <v>OEJV 0094 </v>
      </c>
      <c r="B822" s="3" t="str">
        <f t="shared" si="73"/>
        <v>I</v>
      </c>
      <c r="C822" s="17">
        <f t="shared" si="74"/>
        <v>54523.562100000003</v>
      </c>
      <c r="D822" s="2" t="str">
        <f t="shared" si="75"/>
        <v>vis</v>
      </c>
      <c r="E822" s="25" t="e">
        <f>VLOOKUP(C822,Active!C$21:E$965,3,FALSE)</f>
        <v>#N/A</v>
      </c>
      <c r="F822" s="3" t="s">
        <v>1422</v>
      </c>
      <c r="G822" s="2" t="str">
        <f t="shared" si="76"/>
        <v>54523.5621</v>
      </c>
      <c r="H822" s="17">
        <f t="shared" si="77"/>
        <v>18781</v>
      </c>
      <c r="I822" s="26" t="s">
        <v>1233</v>
      </c>
      <c r="J822" s="27" t="s">
        <v>1234</v>
      </c>
      <c r="K822" s="26">
        <v>18781</v>
      </c>
      <c r="L822" s="26" t="s">
        <v>1206</v>
      </c>
      <c r="M822" s="27" t="s">
        <v>1002</v>
      </c>
      <c r="N822" s="27" t="s">
        <v>1582</v>
      </c>
      <c r="O822" s="28" t="s">
        <v>1235</v>
      </c>
      <c r="P822" s="29" t="s">
        <v>1127</v>
      </c>
    </row>
    <row r="823" spans="1:16" ht="13.5" thickBot="1" x14ac:dyDescent="0.25">
      <c r="A823" s="17" t="str">
        <f t="shared" si="72"/>
        <v>VSB 48 </v>
      </c>
      <c r="B823" s="3" t="str">
        <f t="shared" si="73"/>
        <v>II</v>
      </c>
      <c r="C823" s="17">
        <f t="shared" si="74"/>
        <v>54593.246299999999</v>
      </c>
      <c r="D823" s="2" t="str">
        <f t="shared" si="75"/>
        <v>vis</v>
      </c>
      <c r="E823" s="25">
        <f>VLOOKUP(C823,Active!C$21:E$965,3,FALSE)</f>
        <v>18907.58064732793</v>
      </c>
      <c r="F823" s="3" t="s">
        <v>1422</v>
      </c>
      <c r="G823" s="2" t="str">
        <f t="shared" si="76"/>
        <v>54593.2463</v>
      </c>
      <c r="H823" s="17">
        <f t="shared" si="77"/>
        <v>18907.5</v>
      </c>
      <c r="I823" s="26" t="s">
        <v>1236</v>
      </c>
      <c r="J823" s="27" t="s">
        <v>1237</v>
      </c>
      <c r="K823" s="26">
        <v>18907.5</v>
      </c>
      <c r="L823" s="26" t="s">
        <v>1238</v>
      </c>
      <c r="M823" s="27" t="s">
        <v>1002</v>
      </c>
      <c r="N823" s="27" t="s">
        <v>1239</v>
      </c>
      <c r="O823" s="28" t="s">
        <v>1240</v>
      </c>
      <c r="P823" s="29" t="s">
        <v>1241</v>
      </c>
    </row>
    <row r="824" spans="1:16" ht="13.5" thickBot="1" x14ac:dyDescent="0.25">
      <c r="A824" s="17" t="str">
        <f t="shared" si="72"/>
        <v>BAVM 212 </v>
      </c>
      <c r="B824" s="3" t="str">
        <f t="shared" si="73"/>
        <v>I</v>
      </c>
      <c r="C824" s="17">
        <f t="shared" si="74"/>
        <v>54972.526700000002</v>
      </c>
      <c r="D824" s="2" t="str">
        <f t="shared" si="75"/>
        <v>vis</v>
      </c>
      <c r="E824" s="25">
        <f>VLOOKUP(C824,Active!C$21:E$965,3,FALSE)</f>
        <v>19596.087524946732</v>
      </c>
      <c r="F824" s="3" t="s">
        <v>1422</v>
      </c>
      <c r="G824" s="2" t="str">
        <f t="shared" si="76"/>
        <v>54972.5267</v>
      </c>
      <c r="H824" s="17">
        <f t="shared" si="77"/>
        <v>19596</v>
      </c>
      <c r="I824" s="26" t="s">
        <v>1270</v>
      </c>
      <c r="J824" s="27" t="s">
        <v>1271</v>
      </c>
      <c r="K824" s="26">
        <v>19596</v>
      </c>
      <c r="L824" s="26" t="s">
        <v>1272</v>
      </c>
      <c r="M824" s="27" t="s">
        <v>1002</v>
      </c>
      <c r="N824" s="27">
        <v>0</v>
      </c>
      <c r="O824" s="28" t="s">
        <v>1058</v>
      </c>
      <c r="P824" s="29" t="s">
        <v>1273</v>
      </c>
    </row>
    <row r="825" spans="1:16" x14ac:dyDescent="0.2">
      <c r="B825" s="3"/>
      <c r="F825" s="3"/>
    </row>
    <row r="826" spans="1:16" x14ac:dyDescent="0.2">
      <c r="B826" s="3"/>
      <c r="F826" s="3"/>
    </row>
    <row r="827" spans="1:16" x14ac:dyDescent="0.2">
      <c r="B827" s="3"/>
      <c r="F827" s="3"/>
    </row>
    <row r="828" spans="1:16" x14ac:dyDescent="0.2">
      <c r="B828" s="3"/>
      <c r="F828" s="3"/>
    </row>
    <row r="829" spans="1:16" x14ac:dyDescent="0.2">
      <c r="B829" s="3"/>
      <c r="F829" s="3"/>
    </row>
    <row r="830" spans="1:16" x14ac:dyDescent="0.2">
      <c r="B830" s="3"/>
      <c r="F830" s="3"/>
    </row>
    <row r="831" spans="1:16" x14ac:dyDescent="0.2">
      <c r="B831" s="3"/>
      <c r="F831" s="3"/>
    </row>
    <row r="832" spans="1:1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20" type="noConversion"/>
  <hyperlinks>
    <hyperlink ref="P699" r:id="rId1" display="http://vsolj.cetus-net.org/no47.pdf" xr:uid="{00000000-0004-0000-0100-000000000000}"/>
    <hyperlink ref="P16" r:id="rId2" display="http://vsolj.cetus-net.org/no47.pdf" xr:uid="{00000000-0004-0000-0100-000001000000}"/>
    <hyperlink ref="P17" r:id="rId3" display="http://vsolj.cetus-net.org/no47.pdf" xr:uid="{00000000-0004-0000-0100-000002000000}"/>
    <hyperlink ref="P18" r:id="rId4" display="http://vsolj.cetus-net.org/no47.pdf" xr:uid="{00000000-0004-0000-0100-000003000000}"/>
    <hyperlink ref="P19" r:id="rId5" display="http://vsolj.cetus-net.org/no47.pdf" xr:uid="{00000000-0004-0000-0100-000004000000}"/>
    <hyperlink ref="P20" r:id="rId6" display="http://vsolj.cetus-net.org/no47.pdf" xr:uid="{00000000-0004-0000-0100-000005000000}"/>
    <hyperlink ref="P21" r:id="rId7" display="http://vsolj.cetus-net.org/no47.pdf" xr:uid="{00000000-0004-0000-0100-000006000000}"/>
    <hyperlink ref="P106" r:id="rId8" display="http://www.konkoly.hu/cgi-bin/IBVS?187" xr:uid="{00000000-0004-0000-0100-000007000000}"/>
    <hyperlink ref="P113" r:id="rId9" display="http://www.konkoly.hu/cgi-bin/IBVS?187" xr:uid="{00000000-0004-0000-0100-000008000000}"/>
    <hyperlink ref="P117" r:id="rId10" display="http://www.konkoly.hu/cgi-bin/IBVS?187" xr:uid="{00000000-0004-0000-0100-000009000000}"/>
    <hyperlink ref="P135" r:id="rId11" display="http://www.konkoly.hu/cgi-bin/IBVS?187" xr:uid="{00000000-0004-0000-0100-00000A000000}"/>
    <hyperlink ref="P136" r:id="rId12" display="http://www.konkoly.hu/cgi-bin/IBVS?187" xr:uid="{00000000-0004-0000-0100-00000B000000}"/>
    <hyperlink ref="P137" r:id="rId13" display="http://www.konkoly.hu/cgi-bin/IBVS?187" xr:uid="{00000000-0004-0000-0100-00000C000000}"/>
    <hyperlink ref="P138" r:id="rId14" display="http://www.konkoly.hu/cgi-bin/IBVS?187" xr:uid="{00000000-0004-0000-0100-00000D000000}"/>
    <hyperlink ref="P139" r:id="rId15" display="http://www.konkoly.hu/cgi-bin/IBVS?187" xr:uid="{00000000-0004-0000-0100-00000E000000}"/>
    <hyperlink ref="P140" r:id="rId16" display="http://www.konkoly.hu/cgi-bin/IBVS?187" xr:uid="{00000000-0004-0000-0100-00000F000000}"/>
    <hyperlink ref="P141" r:id="rId17" display="http://www.konkoly.hu/cgi-bin/IBVS?187" xr:uid="{00000000-0004-0000-0100-000010000000}"/>
    <hyperlink ref="P700" r:id="rId18" display="http://www.konkoly.hu/cgi-bin/IBVS?187" xr:uid="{00000000-0004-0000-0100-000011000000}"/>
    <hyperlink ref="P701" r:id="rId19" display="http://www.konkoly.hu/cgi-bin/IBVS?187" xr:uid="{00000000-0004-0000-0100-000012000000}"/>
    <hyperlink ref="P144" r:id="rId20" display="http://www.konkoly.hu/cgi-bin/IBVS?187" xr:uid="{00000000-0004-0000-0100-000013000000}"/>
    <hyperlink ref="P146" r:id="rId21" display="http://www.konkoly.hu/cgi-bin/IBVS?187" xr:uid="{00000000-0004-0000-0100-000014000000}"/>
    <hyperlink ref="P158" r:id="rId22" display="http://www.konkoly.hu/cgi-bin/IBVS?187" xr:uid="{00000000-0004-0000-0100-000015000000}"/>
    <hyperlink ref="P702" r:id="rId23" display="http://www.konkoly.hu/cgi-bin/IBVS?187" xr:uid="{00000000-0004-0000-0100-000016000000}"/>
    <hyperlink ref="P161" r:id="rId24" display="http://www.konkoly.hu/cgi-bin/IBVS?187" xr:uid="{00000000-0004-0000-0100-000017000000}"/>
    <hyperlink ref="P162" r:id="rId25" display="http://www.konkoly.hu/cgi-bin/IBVS?187" xr:uid="{00000000-0004-0000-0100-000018000000}"/>
    <hyperlink ref="P165" r:id="rId26" display="http://www.konkoly.hu/cgi-bin/IBVS?187" xr:uid="{00000000-0004-0000-0100-000019000000}"/>
    <hyperlink ref="P167" r:id="rId27" display="http://www.konkoly.hu/cgi-bin/IBVS?187" xr:uid="{00000000-0004-0000-0100-00001A000000}"/>
    <hyperlink ref="P168" r:id="rId28" display="http://www.konkoly.hu/cgi-bin/IBVS?187" xr:uid="{00000000-0004-0000-0100-00001B000000}"/>
    <hyperlink ref="P171" r:id="rId29" display="http://www.konkoly.hu/cgi-bin/IBVS?187" xr:uid="{00000000-0004-0000-0100-00001C000000}"/>
    <hyperlink ref="P172" r:id="rId30" display="http://www.konkoly.hu/cgi-bin/IBVS?187" xr:uid="{00000000-0004-0000-0100-00001D000000}"/>
    <hyperlink ref="P174" r:id="rId31" display="http://www.konkoly.hu/cgi-bin/IBVS?187" xr:uid="{00000000-0004-0000-0100-00001E000000}"/>
    <hyperlink ref="P175" r:id="rId32" display="http://www.konkoly.hu/cgi-bin/IBVS?187" xr:uid="{00000000-0004-0000-0100-00001F000000}"/>
    <hyperlink ref="P177" r:id="rId33" display="http://www.konkoly.hu/cgi-bin/IBVS?187" xr:uid="{00000000-0004-0000-0100-000020000000}"/>
    <hyperlink ref="P178" r:id="rId34" display="http://www.konkoly.hu/cgi-bin/IBVS?187" xr:uid="{00000000-0004-0000-0100-000021000000}"/>
    <hyperlink ref="P179" r:id="rId35" display="http://www.konkoly.hu/cgi-bin/IBVS?187" xr:uid="{00000000-0004-0000-0100-000022000000}"/>
    <hyperlink ref="P180" r:id="rId36" display="http://www.konkoly.hu/cgi-bin/IBVS?187" xr:uid="{00000000-0004-0000-0100-000023000000}"/>
    <hyperlink ref="P182" r:id="rId37" display="http://www.bav-astro.de/sfs/BAVM_link.php?BAVMnr=23" xr:uid="{00000000-0004-0000-0100-000024000000}"/>
    <hyperlink ref="P187" r:id="rId38" display="http://www.konkoly.hu/cgi-bin/IBVS?299" xr:uid="{00000000-0004-0000-0100-000025000000}"/>
    <hyperlink ref="P188" r:id="rId39" display="http://www.konkoly.hu/cgi-bin/IBVS?299" xr:uid="{00000000-0004-0000-0100-000026000000}"/>
    <hyperlink ref="P208" r:id="rId40" display="http://www.konkoly.hu/cgi-bin/IBVS?775" xr:uid="{00000000-0004-0000-0100-000027000000}"/>
    <hyperlink ref="P209" r:id="rId41" display="http://www.konkoly.hu/cgi-bin/IBVS?637" xr:uid="{00000000-0004-0000-0100-000028000000}"/>
    <hyperlink ref="P248" r:id="rId42" display="http://www.konkoly.hu/cgi-bin/IBVS?954" xr:uid="{00000000-0004-0000-0100-000029000000}"/>
    <hyperlink ref="P249" r:id="rId43" display="http://www.konkoly.hu/cgi-bin/IBVS?954" xr:uid="{00000000-0004-0000-0100-00002A000000}"/>
    <hyperlink ref="P250" r:id="rId44" display="http://www.konkoly.hu/cgi-bin/IBVS?954" xr:uid="{00000000-0004-0000-0100-00002B000000}"/>
    <hyperlink ref="P251" r:id="rId45" display="http://www.konkoly.hu/cgi-bin/IBVS?954" xr:uid="{00000000-0004-0000-0100-00002C000000}"/>
    <hyperlink ref="P252" r:id="rId46" display="http://www.konkoly.hu/cgi-bin/IBVS?954" xr:uid="{00000000-0004-0000-0100-00002D000000}"/>
    <hyperlink ref="P253" r:id="rId47" display="http://www.konkoly.hu/cgi-bin/IBVS?954" xr:uid="{00000000-0004-0000-0100-00002E000000}"/>
    <hyperlink ref="P256" r:id="rId48" display="http://www.konkoly.hu/cgi-bin/IBVS?954" xr:uid="{00000000-0004-0000-0100-00002F000000}"/>
    <hyperlink ref="P265" r:id="rId49" display="http://www.konkoly.hu/cgi-bin/IBVS?954" xr:uid="{00000000-0004-0000-0100-000030000000}"/>
    <hyperlink ref="P266" r:id="rId50" display="http://www.konkoly.hu/cgi-bin/IBVS?954" xr:uid="{00000000-0004-0000-0100-000031000000}"/>
    <hyperlink ref="P267" r:id="rId51" display="http://www.konkoly.hu/cgi-bin/IBVS?954" xr:uid="{00000000-0004-0000-0100-000032000000}"/>
    <hyperlink ref="P737" r:id="rId52" display="http://www.konkoly.hu/cgi-bin/IBVS?1249" xr:uid="{00000000-0004-0000-0100-000033000000}"/>
    <hyperlink ref="P738" r:id="rId53" display="http://www.konkoly.hu/cgi-bin/IBVS?1249" xr:uid="{00000000-0004-0000-0100-000034000000}"/>
    <hyperlink ref="P743" r:id="rId54" display="http://www.konkoly.hu/cgi-bin/IBVS?1249" xr:uid="{00000000-0004-0000-0100-000035000000}"/>
    <hyperlink ref="P744" r:id="rId55" display="http://www.konkoly.hu/cgi-bin/IBVS?1249" xr:uid="{00000000-0004-0000-0100-000036000000}"/>
    <hyperlink ref="P746" r:id="rId56" display="http://www.konkoly.hu/cgi-bin/IBVS?1249" xr:uid="{00000000-0004-0000-0100-000037000000}"/>
    <hyperlink ref="P292" r:id="rId57" display="http://www.konkoly.hu/cgi-bin/IBVS?1350" xr:uid="{00000000-0004-0000-0100-000038000000}"/>
    <hyperlink ref="P751" r:id="rId58" display="http://www.konkoly.hu/cgi-bin/IBVS?1249" xr:uid="{00000000-0004-0000-0100-000039000000}"/>
    <hyperlink ref="P413" r:id="rId59" display="http://www.bav-astro.de/sfs/BAVM_link.php?BAVMnr=38" xr:uid="{00000000-0004-0000-0100-00003A000000}"/>
    <hyperlink ref="P782" r:id="rId60" display="http://www.konkoly.hu/cgi-bin/IBVS?5040" xr:uid="{00000000-0004-0000-0100-00003B000000}"/>
    <hyperlink ref="P643" r:id="rId61" display="http://www.konkoly.hu/cgi-bin/IBVS?5287" xr:uid="{00000000-0004-0000-0100-00003C000000}"/>
    <hyperlink ref="P785" r:id="rId62" display="http://var.astro.cz/oejv/issues/oejv0074.pdf" xr:uid="{00000000-0004-0000-0100-00003D000000}"/>
    <hyperlink ref="P787" r:id="rId63" display="http://var.astro.cz/oejv/issues/oejv0074.pdf" xr:uid="{00000000-0004-0000-0100-00003E000000}"/>
    <hyperlink ref="P788" r:id="rId64" display="http://var.astro.cz/oejv/issues/oejv0074.pdf" xr:uid="{00000000-0004-0000-0100-00003F000000}"/>
    <hyperlink ref="P645" r:id="rId65" display="http://var.astro.cz/oejv/issues/oejv0074.pdf" xr:uid="{00000000-0004-0000-0100-000040000000}"/>
    <hyperlink ref="P646" r:id="rId66" display="http://var.astro.cz/oejv/issues/oejv0074.pdf" xr:uid="{00000000-0004-0000-0100-000041000000}"/>
    <hyperlink ref="P789" r:id="rId67" display="http://var.astro.cz/oejv/issues/oejv0074.pdf" xr:uid="{00000000-0004-0000-0100-000042000000}"/>
    <hyperlink ref="P790" r:id="rId68" display="http://var.astro.cz/oejv/issues/oejv0074.pdf" xr:uid="{00000000-0004-0000-0100-000043000000}"/>
    <hyperlink ref="P791" r:id="rId69" display="http://var.astro.cz/oejv/issues/oejv0074.pdf" xr:uid="{00000000-0004-0000-0100-000044000000}"/>
    <hyperlink ref="P647" r:id="rId70" display="http://var.astro.cz/oejv/issues/oejv0074.pdf" xr:uid="{00000000-0004-0000-0100-000045000000}"/>
    <hyperlink ref="P792" r:id="rId71" display="http://var.astro.cz/oejv/issues/oejv0074.pdf" xr:uid="{00000000-0004-0000-0100-000046000000}"/>
    <hyperlink ref="P793" r:id="rId72" display="http://var.astro.cz/oejv/issues/oejv0074.pdf" xr:uid="{00000000-0004-0000-0100-000047000000}"/>
    <hyperlink ref="P649" r:id="rId73" display="http://www.konkoly.hu/cgi-bin/IBVS?5364" xr:uid="{00000000-0004-0000-0100-000048000000}"/>
    <hyperlink ref="P650" r:id="rId74" display="http://www.konkoly.hu/cgi-bin/IBVS?5676" xr:uid="{00000000-0004-0000-0100-000049000000}"/>
    <hyperlink ref="P800" r:id="rId75" display="http://vsolj.cetus-net.org/no42.pdf" xr:uid="{00000000-0004-0000-0100-00004A000000}"/>
    <hyperlink ref="P801" r:id="rId76" display="http://var.astro.cz/oejv/issues/oejv0074.pdf" xr:uid="{00000000-0004-0000-0100-00004B000000}"/>
    <hyperlink ref="P802" r:id="rId77" display="http://var.astro.cz/oejv/issues/oejv0074.pdf" xr:uid="{00000000-0004-0000-0100-00004C000000}"/>
    <hyperlink ref="P652" r:id="rId78" display="http://www.konkoly.hu/cgi-bin/IBVS?5592" xr:uid="{00000000-0004-0000-0100-00004D000000}"/>
    <hyperlink ref="P653" r:id="rId79" display="http://www.bav-astro.de/sfs/BAVM_link.php?BAVMnr=172" xr:uid="{00000000-0004-0000-0100-00004E000000}"/>
    <hyperlink ref="P654" r:id="rId80" display="http://www.bav-astro.de/sfs/BAVM_link.php?BAVMnr=173" xr:uid="{00000000-0004-0000-0100-00004F000000}"/>
    <hyperlink ref="P806" r:id="rId81" display="http://www.konkoly.hu/cgi-bin/IBVS?5694" xr:uid="{00000000-0004-0000-0100-000050000000}"/>
    <hyperlink ref="P655" r:id="rId82" display="http://www.konkoly.hu/cgi-bin/IBVS?5694" xr:uid="{00000000-0004-0000-0100-000051000000}"/>
    <hyperlink ref="P807" r:id="rId83" display="http://vsolj.cetus-net.org/no44.pdf" xr:uid="{00000000-0004-0000-0100-000052000000}"/>
    <hyperlink ref="P656" r:id="rId84" display="http://www.konkoly.hu/cgi-bin/IBVS?5636" xr:uid="{00000000-0004-0000-0100-000053000000}"/>
    <hyperlink ref="P657" r:id="rId85" display="http://www.konkoly.hu/cgi-bin/IBVS?5636" xr:uid="{00000000-0004-0000-0100-000054000000}"/>
    <hyperlink ref="P658" r:id="rId86" display="http://www.konkoly.hu/cgi-bin/IBVS?5636" xr:uid="{00000000-0004-0000-0100-000055000000}"/>
    <hyperlink ref="P659" r:id="rId87" display="http://www.konkoly.hu/cgi-bin/IBVS?5636" xr:uid="{00000000-0004-0000-0100-000056000000}"/>
    <hyperlink ref="P660" r:id="rId88" display="http://www.konkoly.hu/cgi-bin/IBVS?5636" xr:uid="{00000000-0004-0000-0100-000057000000}"/>
    <hyperlink ref="P661" r:id="rId89" display="http://www.konkoly.hu/cgi-bin/IBVS?5636" xr:uid="{00000000-0004-0000-0100-000058000000}"/>
    <hyperlink ref="P662" r:id="rId90" display="http://www.konkoly.hu/cgi-bin/IBVS?5636" xr:uid="{00000000-0004-0000-0100-000059000000}"/>
    <hyperlink ref="P810" r:id="rId91" display="http://var.astro.cz/oejv/issues/oejv0094.pdf" xr:uid="{00000000-0004-0000-0100-00005A000000}"/>
    <hyperlink ref="P811" r:id="rId92" display="http://var.astro.cz/oejv/issues/oejv0094.pdf" xr:uid="{00000000-0004-0000-0100-00005B000000}"/>
    <hyperlink ref="P812" r:id="rId93" display="http://var.astro.cz/oejv/issues/oejv0094.pdf" xr:uid="{00000000-0004-0000-0100-00005C000000}"/>
    <hyperlink ref="P813" r:id="rId94" display="http://var.astro.cz/oejv/issues/oejv0094.pdf" xr:uid="{00000000-0004-0000-0100-00005D000000}"/>
    <hyperlink ref="P663" r:id="rId95" display="http://www.konkoly.hu/cgi-bin/IBVS?5707" xr:uid="{00000000-0004-0000-0100-00005E000000}"/>
    <hyperlink ref="P815" r:id="rId96" display="http://www.konkoly.hu/cgi-bin/IBVS?5694" xr:uid="{00000000-0004-0000-0100-00005F000000}"/>
    <hyperlink ref="P664" r:id="rId97" display="http://www.konkoly.hu/cgi-bin/IBVS?5784" xr:uid="{00000000-0004-0000-0100-000060000000}"/>
    <hyperlink ref="P665" r:id="rId98" display="http://www.konkoly.hu/cgi-bin/IBVS?5784" xr:uid="{00000000-0004-0000-0100-000061000000}"/>
    <hyperlink ref="P666" r:id="rId99" display="http://www.bav-astro.de/sfs/BAVM_link.php?BAVMnr=186" xr:uid="{00000000-0004-0000-0100-000062000000}"/>
    <hyperlink ref="P667" r:id="rId100" display="http://var.astro.cz/oejv/issues/oejv0074.pdf" xr:uid="{00000000-0004-0000-0100-000063000000}"/>
    <hyperlink ref="P668" r:id="rId101" display="http://var.astro.cz/oejv/issues/oejv0074.pdf" xr:uid="{00000000-0004-0000-0100-000064000000}"/>
    <hyperlink ref="P669" r:id="rId102" display="http://www.konkoly.hu/cgi-bin/IBVS?5784" xr:uid="{00000000-0004-0000-0100-000065000000}"/>
    <hyperlink ref="P670" r:id="rId103" display="http://www.konkoly.hu/cgi-bin/IBVS?5784" xr:uid="{00000000-0004-0000-0100-000066000000}"/>
    <hyperlink ref="P671" r:id="rId104" display="http://var.astro.cz/oejv/issues/oejv0074.pdf" xr:uid="{00000000-0004-0000-0100-000067000000}"/>
    <hyperlink ref="P672" r:id="rId105" display="http://www.bav-astro.de/sfs/BAVM_link.php?BAVMnr=186" xr:uid="{00000000-0004-0000-0100-000068000000}"/>
    <hyperlink ref="P673" r:id="rId106" display="http://www.konkoly.hu/cgi-bin/IBVS?5897" xr:uid="{00000000-0004-0000-0100-000069000000}"/>
    <hyperlink ref="P674" r:id="rId107" display="http://www.bav-astro.de/sfs/BAVM_link.php?BAVMnr=186" xr:uid="{00000000-0004-0000-0100-00006A000000}"/>
    <hyperlink ref="P675" r:id="rId108" display="http://www.bav-astro.de/sfs/BAVM_link.php?BAVMnr=186" xr:uid="{00000000-0004-0000-0100-00006B000000}"/>
    <hyperlink ref="P676" r:id="rId109" display="http://www.konkoly.hu/cgi-bin/IBVS?5897" xr:uid="{00000000-0004-0000-0100-00006C000000}"/>
    <hyperlink ref="P677" r:id="rId110" display="http://www.konkoly.hu/cgi-bin/IBVS?5897" xr:uid="{00000000-0004-0000-0100-00006D000000}"/>
    <hyperlink ref="P818" r:id="rId111" display="http://var.astro.cz/oejv/issues/oejv0094.pdf" xr:uid="{00000000-0004-0000-0100-00006E000000}"/>
    <hyperlink ref="P819" r:id="rId112" display="http://var.astro.cz/oejv/issues/oejv0094.pdf" xr:uid="{00000000-0004-0000-0100-00006F000000}"/>
    <hyperlink ref="P820" r:id="rId113" display="http://var.astro.cz/oejv/issues/oejv0094.pdf" xr:uid="{00000000-0004-0000-0100-000070000000}"/>
    <hyperlink ref="P821" r:id="rId114" display="http://var.astro.cz/oejv/issues/oejv0094.pdf" xr:uid="{00000000-0004-0000-0100-000071000000}"/>
    <hyperlink ref="P822" r:id="rId115" display="http://var.astro.cz/oejv/issues/oejv0094.pdf" xr:uid="{00000000-0004-0000-0100-000072000000}"/>
    <hyperlink ref="P823" r:id="rId116" display="http://vsolj.cetus-net.org/no48.pdf" xr:uid="{00000000-0004-0000-0100-000073000000}"/>
    <hyperlink ref="P678" r:id="rId117" display="http://www.bav-astro.de/sfs/BAVM_link.php?BAVMnr=201" xr:uid="{00000000-0004-0000-0100-000074000000}"/>
    <hyperlink ref="P679" r:id="rId118" display="http://www.aavso.org/sites/default/files/jaavso/v36n2/186.pdf" xr:uid="{00000000-0004-0000-0100-000075000000}"/>
    <hyperlink ref="P680" r:id="rId119" display="http://www.konkoly.hu/cgi-bin/IBVS?5917" xr:uid="{00000000-0004-0000-0100-000076000000}"/>
    <hyperlink ref="P681" r:id="rId120" display="http://www.aavso.org/sites/default/files/jaavso/v36n2/186.pdf" xr:uid="{00000000-0004-0000-0100-000077000000}"/>
    <hyperlink ref="P682" r:id="rId121" display="http://www.aavso.org/sites/default/files/jaavso/v36n2/186.pdf" xr:uid="{00000000-0004-0000-0100-000078000000}"/>
    <hyperlink ref="P683" r:id="rId122" display="http://www.aavso.org/sites/default/files/jaavso/v37n1/44.pdf" xr:uid="{00000000-0004-0000-0100-000079000000}"/>
    <hyperlink ref="P684" r:id="rId123" display="http://www.bav-astro.de/sfs/BAVM_link.php?BAVMnr=209" xr:uid="{00000000-0004-0000-0100-00007A000000}"/>
    <hyperlink ref="P685" r:id="rId124" display="http://www.konkoly.hu/cgi-bin/IBVS?5893" xr:uid="{00000000-0004-0000-0100-00007B000000}"/>
    <hyperlink ref="P824" r:id="rId125" display="http://www.bav-astro.de/sfs/BAVM_link.php?BAVMnr=212" xr:uid="{00000000-0004-0000-0100-00007C000000}"/>
    <hyperlink ref="P689" r:id="rId126" display="http://www.bav-astro.de/sfs/BAVM_link.php?BAVMnr=214" xr:uid="{00000000-0004-0000-0100-00007D000000}"/>
    <hyperlink ref="P690" r:id="rId127" display="http://www.bav-astro.de/sfs/BAVM_link.php?BAVMnr=215" xr:uid="{00000000-0004-0000-0100-00007E000000}"/>
    <hyperlink ref="P691" r:id="rId128" display="http://www.bav-astro.de/sfs/BAVM_link.php?BAVMnr=220" xr:uid="{00000000-0004-0000-0100-00007F000000}"/>
    <hyperlink ref="P692" r:id="rId129" display="http://var.astro.cz/oejv/issues/oejv0160.pdf" xr:uid="{00000000-0004-0000-0100-000080000000}"/>
    <hyperlink ref="P694" r:id="rId130" display="http://www.bav-astro.de/sfs/BAVM_link.php?BAVMnr=232" xr:uid="{00000000-0004-0000-0100-000081000000}"/>
    <hyperlink ref="P695" r:id="rId131" display="http://www.bav-astro.de/sfs/BAVM_link.php?BAVMnr=234" xr:uid="{00000000-0004-0000-0100-000082000000}"/>
    <hyperlink ref="P696" r:id="rId132" display="http://www.bav-astro.de/sfs/BAVM_link.php?BAVMnr=238" xr:uid="{00000000-0004-0000-0100-000083000000}"/>
    <hyperlink ref="P698" r:id="rId133" display="http://www.bav-astro.de/sfs/BAVM_link.php?BAVMnr=238" xr:uid="{00000000-0004-0000-0100-00008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6"/>
  <sheetViews>
    <sheetView workbookViewId="0">
      <selection sqref="A1:A26"/>
    </sheetView>
  </sheetViews>
  <sheetFormatPr defaultRowHeight="12.75" x14ac:dyDescent="0.2"/>
  <cols>
    <col min="1" max="16384" width="9.140625" style="1"/>
  </cols>
  <sheetData>
    <row r="1" spans="1:6" x14ac:dyDescent="0.2">
      <c r="A1" s="1">
        <v>48866.614999999998</v>
      </c>
      <c r="B1" s="1">
        <v>8512</v>
      </c>
      <c r="C1" s="1">
        <v>2.1999999999999999E-2</v>
      </c>
      <c r="D1" s="1">
        <v>14</v>
      </c>
      <c r="E1" s="1" t="s">
        <v>1467</v>
      </c>
      <c r="F1" s="1" t="s">
        <v>1468</v>
      </c>
    </row>
    <row r="2" spans="1:6" x14ac:dyDescent="0.2">
      <c r="A2" s="1">
        <v>48893.610999999997</v>
      </c>
      <c r="B2" s="1">
        <v>8561</v>
      </c>
      <c r="C2" s="1">
        <v>2.5000000000000001E-2</v>
      </c>
      <c r="D2" s="1">
        <v>14</v>
      </c>
      <c r="E2" s="1" t="s">
        <v>1469</v>
      </c>
      <c r="F2" s="1" t="s">
        <v>1470</v>
      </c>
    </row>
    <row r="3" spans="1:6" x14ac:dyDescent="0.2">
      <c r="A3" s="1">
        <v>48893.614999999998</v>
      </c>
      <c r="B3" s="1">
        <v>8561</v>
      </c>
      <c r="C3" s="1">
        <v>2.9000000000000001E-2</v>
      </c>
      <c r="D3" s="1">
        <v>14</v>
      </c>
      <c r="E3" s="1" t="s">
        <v>1467</v>
      </c>
      <c r="F3" s="1" t="s">
        <v>1468</v>
      </c>
    </row>
    <row r="4" spans="1:6" x14ac:dyDescent="0.2">
      <c r="A4" s="1">
        <v>49282.531999999999</v>
      </c>
      <c r="B4" s="1">
        <v>9267</v>
      </c>
      <c r="C4" s="1">
        <v>2.9000000000000001E-2</v>
      </c>
      <c r="D4" s="1">
        <v>10</v>
      </c>
      <c r="E4" s="1" t="s">
        <v>1467</v>
      </c>
      <c r="F4" s="1" t="s">
        <v>1468</v>
      </c>
    </row>
    <row r="5" spans="1:6" x14ac:dyDescent="0.2">
      <c r="A5" s="1">
        <v>49480.851000000002</v>
      </c>
      <c r="B5" s="1">
        <v>9627</v>
      </c>
      <c r="C5" s="1">
        <v>3.3000000000000002E-2</v>
      </c>
      <c r="D5" s="1">
        <v>12</v>
      </c>
      <c r="E5" s="1" t="s">
        <v>1467</v>
      </c>
      <c r="F5" s="1" t="s">
        <v>1468</v>
      </c>
    </row>
    <row r="6" spans="1:6" x14ac:dyDescent="0.2">
      <c r="A6" s="1">
        <v>49500.673999999999</v>
      </c>
      <c r="B6" s="1">
        <v>9663</v>
      </c>
      <c r="C6" s="1">
        <v>2.5000000000000001E-2</v>
      </c>
      <c r="D6" s="1">
        <v>13</v>
      </c>
      <c r="E6" s="1" t="s">
        <v>1467</v>
      </c>
      <c r="F6" s="1" t="s">
        <v>1468</v>
      </c>
    </row>
    <row r="7" spans="1:6" x14ac:dyDescent="0.2">
      <c r="A7" s="1">
        <v>49586.616999999998</v>
      </c>
      <c r="B7" s="1">
        <v>9819</v>
      </c>
      <c r="C7" s="1">
        <v>3.2000000000000001E-2</v>
      </c>
      <c r="D7" s="1">
        <v>12</v>
      </c>
      <c r="E7" s="1" t="s">
        <v>1467</v>
      </c>
      <c r="F7" s="1" t="s">
        <v>1468</v>
      </c>
    </row>
    <row r="8" spans="1:6" x14ac:dyDescent="0.2">
      <c r="A8" s="1">
        <v>49624.627</v>
      </c>
      <c r="B8" s="1">
        <v>9888</v>
      </c>
      <c r="C8" s="1">
        <v>3.1E-2</v>
      </c>
      <c r="D8" s="1">
        <v>15</v>
      </c>
      <c r="E8" s="1" t="s">
        <v>1467</v>
      </c>
      <c r="F8" s="1" t="s">
        <v>1468</v>
      </c>
    </row>
    <row r="9" spans="1:6" x14ac:dyDescent="0.2">
      <c r="A9" s="1">
        <v>49868.656000000003</v>
      </c>
      <c r="B9" s="1">
        <v>10331</v>
      </c>
      <c r="C9" s="1">
        <v>2.3E-2</v>
      </c>
      <c r="D9" s="1">
        <v>14</v>
      </c>
      <c r="E9" s="1" t="s">
        <v>1467</v>
      </c>
      <c r="F9" s="1" t="s">
        <v>1468</v>
      </c>
    </row>
    <row r="10" spans="1:6" x14ac:dyDescent="0.2">
      <c r="A10" s="1">
        <v>49955.701999999997</v>
      </c>
      <c r="B10" s="1">
        <v>10489</v>
      </c>
      <c r="C10" s="1">
        <v>3.1E-2</v>
      </c>
      <c r="D10" s="1">
        <v>13</v>
      </c>
      <c r="E10" s="1" t="s">
        <v>1467</v>
      </c>
      <c r="F10" s="1" t="s">
        <v>1468</v>
      </c>
    </row>
    <row r="11" spans="1:6" x14ac:dyDescent="0.2">
      <c r="A11" s="1">
        <v>49992.614000000001</v>
      </c>
      <c r="B11" s="1">
        <v>10556</v>
      </c>
      <c r="C11" s="1">
        <v>3.5000000000000003E-2</v>
      </c>
      <c r="D11" s="1">
        <v>14</v>
      </c>
      <c r="E11" s="1" t="s">
        <v>1467</v>
      </c>
      <c r="F11" s="1" t="s">
        <v>1468</v>
      </c>
    </row>
    <row r="12" spans="1:6" x14ac:dyDescent="0.2">
      <c r="A12" s="1">
        <v>50344.622000000003</v>
      </c>
      <c r="B12" s="1">
        <v>11195</v>
      </c>
      <c r="C12" s="1">
        <v>3.4000000000000002E-2</v>
      </c>
      <c r="D12" s="1">
        <v>15</v>
      </c>
      <c r="E12" s="1" t="s">
        <v>1467</v>
      </c>
      <c r="F12" s="1" t="s">
        <v>1468</v>
      </c>
    </row>
    <row r="13" spans="1:6" x14ac:dyDescent="0.2">
      <c r="A13" s="1">
        <v>50376.572</v>
      </c>
      <c r="B13" s="1">
        <v>11253</v>
      </c>
      <c r="C13" s="1">
        <v>3.4000000000000002E-2</v>
      </c>
      <c r="D13" s="1">
        <v>13</v>
      </c>
      <c r="E13" s="1" t="s">
        <v>1467</v>
      </c>
      <c r="F13" s="1" t="s">
        <v>1468</v>
      </c>
    </row>
    <row r="14" spans="1:6" x14ac:dyDescent="0.2">
      <c r="A14" s="1">
        <v>50387.580999999998</v>
      </c>
      <c r="B14" s="1">
        <v>11273</v>
      </c>
      <c r="C14" s="1">
        <v>2.5000000000000001E-2</v>
      </c>
      <c r="D14" s="1">
        <v>17</v>
      </c>
      <c r="E14" s="1" t="s">
        <v>1467</v>
      </c>
      <c r="F14" s="1" t="s">
        <v>1468</v>
      </c>
    </row>
    <row r="15" spans="1:6" x14ac:dyDescent="0.2">
      <c r="A15" s="1">
        <v>50545.688000000002</v>
      </c>
      <c r="B15" s="1">
        <v>11560</v>
      </c>
      <c r="C15" s="1">
        <v>3.1E-2</v>
      </c>
      <c r="D15" s="1">
        <v>9</v>
      </c>
      <c r="E15" s="1" t="s">
        <v>1469</v>
      </c>
      <c r="F15" s="1" t="s">
        <v>1470</v>
      </c>
    </row>
    <row r="16" spans="1:6" x14ac:dyDescent="0.2">
      <c r="A16" s="1">
        <v>50572.686000000002</v>
      </c>
      <c r="B16" s="1">
        <v>11609</v>
      </c>
      <c r="C16" s="1">
        <v>3.6999999999999998E-2</v>
      </c>
      <c r="D16" s="1">
        <v>15</v>
      </c>
      <c r="E16" s="1" t="s">
        <v>1467</v>
      </c>
      <c r="F16" s="1" t="s">
        <v>1468</v>
      </c>
    </row>
    <row r="17" spans="1:7" x14ac:dyDescent="0.2">
      <c r="A17" s="1">
        <v>50577.631000000001</v>
      </c>
      <c r="B17" s="1">
        <v>11618</v>
      </c>
      <c r="C17" s="1">
        <v>2.4E-2</v>
      </c>
      <c r="D17" s="1">
        <v>12</v>
      </c>
      <c r="E17" s="1" t="s">
        <v>1469</v>
      </c>
      <c r="F17" s="1" t="s">
        <v>1470</v>
      </c>
    </row>
    <row r="18" spans="1:7" x14ac:dyDescent="0.2">
      <c r="A18" s="1">
        <v>50578.752</v>
      </c>
      <c r="B18" s="1">
        <v>11620</v>
      </c>
      <c r="C18" s="1">
        <v>4.2999999999999997E-2</v>
      </c>
      <c r="D18" s="1">
        <v>16</v>
      </c>
      <c r="E18" s="1" t="s">
        <v>1467</v>
      </c>
      <c r="F18" s="1" t="s">
        <v>1468</v>
      </c>
    </row>
    <row r="19" spans="1:7" x14ac:dyDescent="0.2">
      <c r="A19" s="1">
        <v>50771.55</v>
      </c>
      <c r="B19" s="1">
        <v>11970</v>
      </c>
      <c r="C19" s="1">
        <v>3.5000000000000003E-2</v>
      </c>
      <c r="D19" s="1">
        <v>15</v>
      </c>
      <c r="E19" s="1" t="s">
        <v>1467</v>
      </c>
      <c r="F19" s="1" t="s">
        <v>1468</v>
      </c>
    </row>
    <row r="20" spans="1:7" x14ac:dyDescent="0.2">
      <c r="A20" s="1">
        <v>50951.684000000001</v>
      </c>
      <c r="B20" s="1">
        <v>12297</v>
      </c>
      <c r="C20" s="1">
        <v>3.3000000000000002E-2</v>
      </c>
      <c r="D20" s="1">
        <v>14</v>
      </c>
      <c r="E20" s="1" t="s">
        <v>1469</v>
      </c>
      <c r="F20" s="1" t="s">
        <v>1470</v>
      </c>
    </row>
    <row r="21" spans="1:7" x14ac:dyDescent="0.2">
      <c r="A21" s="1">
        <v>51012.832999999999</v>
      </c>
      <c r="B21" s="1">
        <v>12408</v>
      </c>
      <c r="C21" s="1">
        <v>3.5000000000000003E-2</v>
      </c>
      <c r="D21" s="1">
        <v>14</v>
      </c>
      <c r="E21" s="1" t="s">
        <v>1467</v>
      </c>
      <c r="F21" s="1" t="s">
        <v>1468</v>
      </c>
    </row>
    <row r="22" spans="1:7" x14ac:dyDescent="0.2">
      <c r="A22" s="1">
        <v>51027.705000000002</v>
      </c>
      <c r="B22" s="1">
        <v>12435</v>
      </c>
      <c r="C22" s="1">
        <v>3.4000000000000002E-2</v>
      </c>
      <c r="D22" s="1">
        <v>15</v>
      </c>
      <c r="E22" s="1" t="s">
        <v>1469</v>
      </c>
      <c r="F22" s="1" t="s">
        <v>1470</v>
      </c>
    </row>
    <row r="23" spans="1:7" x14ac:dyDescent="0.2">
      <c r="A23" s="1">
        <v>51027.711000000003</v>
      </c>
      <c r="B23" s="1">
        <v>12435</v>
      </c>
      <c r="C23" s="1">
        <v>0.04</v>
      </c>
      <c r="D23" s="1">
        <v>16</v>
      </c>
      <c r="E23" s="1" t="s">
        <v>1467</v>
      </c>
      <c r="F23" s="1" t="s">
        <v>1468</v>
      </c>
    </row>
    <row r="24" spans="1:7" x14ac:dyDescent="0.2">
      <c r="A24" s="1">
        <v>51076.726000000002</v>
      </c>
      <c r="B24" s="1" t="s">
        <v>1471</v>
      </c>
      <c r="C24" s="1">
        <v>12524</v>
      </c>
      <c r="D24" s="1">
        <v>2.7E-2</v>
      </c>
      <c r="E24" s="1">
        <v>10</v>
      </c>
      <c r="F24" s="1" t="s">
        <v>1467</v>
      </c>
      <c r="G24" s="1" t="s">
        <v>1468</v>
      </c>
    </row>
    <row r="25" spans="1:7" x14ac:dyDescent="0.2">
      <c r="A25" s="1">
        <v>51097.661999999997</v>
      </c>
      <c r="B25" s="1">
        <v>12562</v>
      </c>
      <c r="C25" s="1">
        <v>0.03</v>
      </c>
      <c r="D25" s="1">
        <v>13</v>
      </c>
      <c r="E25" s="1" t="s">
        <v>1467</v>
      </c>
      <c r="F25" s="1" t="s">
        <v>1468</v>
      </c>
    </row>
    <row r="26" spans="1:7" x14ac:dyDescent="0.2">
      <c r="A26" s="1">
        <v>51319.663999999997</v>
      </c>
      <c r="B26" s="1">
        <v>12965</v>
      </c>
      <c r="C26" s="1">
        <v>0.03</v>
      </c>
      <c r="D26" s="1">
        <v>16</v>
      </c>
      <c r="E26" s="1" t="s">
        <v>1469</v>
      </c>
      <c r="F26" s="1" t="s">
        <v>1470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2002-07-31T21:25:29Z</dcterms:created>
  <dcterms:modified xsi:type="dcterms:W3CDTF">2024-01-05T00:54:55Z</dcterms:modified>
</cp:coreProperties>
</file>