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5B9E143-B94C-4514-B330-E33DDF166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1" i="1"/>
  <c r="F31" i="1"/>
  <c r="G31" i="1" s="1"/>
  <c r="K31" i="1" s="1"/>
  <c r="Q31" i="1"/>
  <c r="E32" i="1"/>
  <c r="F32" i="1"/>
  <c r="G32" i="1" s="1"/>
  <c r="K32" i="1" s="1"/>
  <c r="Q32" i="1"/>
  <c r="E29" i="1"/>
  <c r="F29" i="1"/>
  <c r="G29" i="1"/>
  <c r="K29" i="1"/>
  <c r="Q29" i="1"/>
  <c r="E30" i="1"/>
  <c r="F30" i="1"/>
  <c r="G30" i="1"/>
  <c r="K30" i="1"/>
  <c r="Q30" i="1"/>
  <c r="E27" i="1"/>
  <c r="F27" i="1"/>
  <c r="G27" i="1"/>
  <c r="K27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J26" i="1"/>
  <c r="E28" i="1"/>
  <c r="F28" i="1"/>
  <c r="G28" i="1"/>
  <c r="K28" i="1"/>
  <c r="Q27" i="1"/>
  <c r="Q28" i="1"/>
  <c r="D9" i="1"/>
  <c r="C9" i="1"/>
  <c r="E22" i="1"/>
  <c r="F22" i="1"/>
  <c r="G22" i="1"/>
  <c r="K22" i="1"/>
  <c r="Q26" i="1"/>
  <c r="Q25" i="1"/>
  <c r="Q22" i="1"/>
  <c r="Q23" i="1"/>
  <c r="Q24" i="1"/>
  <c r="E21" i="1"/>
  <c r="F21" i="1"/>
  <c r="G21" i="1"/>
  <c r="I21" i="1"/>
  <c r="F17" i="1"/>
  <c r="C17" i="1"/>
  <c r="Q21" i="1"/>
  <c r="C11" i="1"/>
  <c r="C12" i="1"/>
  <c r="O33" i="1" l="1"/>
  <c r="O32" i="1"/>
  <c r="O31" i="1"/>
  <c r="C16" i="1"/>
  <c r="D18" i="1" s="1"/>
  <c r="O30" i="1"/>
  <c r="O22" i="1"/>
  <c r="O26" i="1"/>
  <c r="C15" i="1"/>
  <c r="O23" i="1"/>
  <c r="O29" i="1"/>
  <c r="O21" i="1"/>
  <c r="O28" i="1"/>
  <c r="O24" i="1"/>
  <c r="O25" i="1"/>
  <c r="O27" i="1"/>
  <c r="C18" i="1" l="1"/>
  <c r="F18" i="1"/>
  <c r="F19" i="1" s="1"/>
</calcChain>
</file>

<file path=xl/sharedStrings.xml><?xml version="1.0" encoding="utf-8"?>
<sst xmlns="http://schemas.openxmlformats.org/spreadsheetml/2006/main" count="70" uniqueCount="57">
  <si>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</si>
  <si>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</si>
  <si>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</si>
  <si>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</si>
  <si>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</si>
  <si>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</si>
  <si>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</si>
  <si>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</si>
  <si>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</si>
  <si>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</si>
  <si>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</si>
  <si>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</si>
  <si>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</si>
  <si>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</si>
  <si>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</si>
  <si>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</si>
  <si>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</si>
  <si>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</si>
  <si>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</si>
  <si>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</si>
  <si>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</si>
  <si>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</si>
  <si>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</si>
  <si>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</si>
  <si>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</si>
  <si>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</si>
  <si>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</si>
  <si>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</si>
  <si>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</si>
  <si>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</si>
  <si>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</si>
  <si>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</si>
  <si>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</si>
  <si>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</si>
  <si>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</si>
  <si>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</si>
  <si>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</si>
  <si>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IBVS 5570</t>
  </si>
  <si>
    <t>EW</t>
  </si>
  <si>
    <t>Dra</t>
  </si>
  <si>
    <t>OEJV 0074</t>
  </si>
  <si>
    <t>OEJV 0107</t>
  </si>
  <si>
    <t>I</t>
  </si>
  <si>
    <t>vis</t>
  </si>
  <si>
    <t>IBVS 6018</t>
  </si>
  <si>
    <t>IBVS 6157</t>
  </si>
  <si>
    <t>pg</t>
  </si>
  <si>
    <t>PE</t>
  </si>
  <si>
    <t>CCD</t>
  </si>
  <si>
    <t>BAD?</t>
  </si>
  <si>
    <t>RHN 2018</t>
  </si>
  <si>
    <t>OEJV 0211</t>
  </si>
  <si>
    <t>V0357 Dra / GSC 4420-1984</t>
  </si>
  <si>
    <t>IBVS, 63, 6262</t>
  </si>
  <si>
    <t>JBAV, 60</t>
  </si>
  <si>
    <t>OEJV 234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</si>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</sst>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vertical="center" wrapText="1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4420-1984 -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  <c:pt idx="12">
                  <c:v>13459.5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E-4FF7-8785-0818039A08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  <c:pt idx="12">
                  <c:v>13459.5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E-4FF7-8785-0818039A08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  <c:pt idx="12">
                  <c:v>13459.5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5.2600000002712477E-2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1E-4FF7-8785-0818039A08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  <c:pt idx="12">
                  <c:v>13459.5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2.4719999993976671E-2</c:v>
                </c:pt>
                <c:pt idx="2">
                  <c:v>3.2570000003033783E-2</c:v>
                </c:pt>
                <c:pt idx="3">
                  <c:v>3.4039999998640269E-2</c:v>
                </c:pt>
                <c:pt idx="4">
                  <c:v>3.8269999997282866E-2</c:v>
                </c:pt>
                <c:pt idx="6">
                  <c:v>5.9300000000803266E-2</c:v>
                </c:pt>
                <c:pt idx="7">
                  <c:v>6.5110000003187452E-2</c:v>
                </c:pt>
                <c:pt idx="8">
                  <c:v>5.4449999908683822E-2</c:v>
                </c:pt>
                <c:pt idx="9">
                  <c:v>7.4099999976169784E-2</c:v>
                </c:pt>
                <c:pt idx="10">
                  <c:v>6.5110000003187452E-2</c:v>
                </c:pt>
                <c:pt idx="11">
                  <c:v>7.797500000015134E-2</c:v>
                </c:pt>
                <c:pt idx="12">
                  <c:v>8.4235000002081506E-2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1E-4FF7-8785-0818039A08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  <c:pt idx="12">
                  <c:v>13459.5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1E-4FF7-8785-0818039A08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  <c:pt idx="12">
                  <c:v>13459.5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1E-4FF7-8785-0818039A08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  <c:pt idx="12">
                  <c:v>13459.5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1E-4FF7-8785-0818039A08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  <c:pt idx="12">
                  <c:v>13459.5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1.3636033218819357E-3</c:v>
                </c:pt>
                <c:pt idx="1">
                  <c:v>2.4822597312698851E-2</c:v>
                </c:pt>
                <c:pt idx="2">
                  <c:v>2.6233087769002059E-2</c:v>
                </c:pt>
                <c:pt idx="3">
                  <c:v>3.5534062493411483E-2</c:v>
                </c:pt>
                <c:pt idx="4">
                  <c:v>4.1724876253503795E-2</c:v>
                </c:pt>
                <c:pt idx="5">
                  <c:v>5.6071747798579499E-2</c:v>
                </c:pt>
                <c:pt idx="6">
                  <c:v>6.3153708248637433E-2</c:v>
                </c:pt>
                <c:pt idx="7">
                  <c:v>6.6558950898373631E-2</c:v>
                </c:pt>
                <c:pt idx="8">
                  <c:v>5.9282236535939094E-2</c:v>
                </c:pt>
                <c:pt idx="9">
                  <c:v>6.43812480599808E-2</c:v>
                </c:pt>
                <c:pt idx="10">
                  <c:v>6.6558950898373631E-2</c:v>
                </c:pt>
                <c:pt idx="11">
                  <c:v>7.7361891401566157E-2</c:v>
                </c:pt>
                <c:pt idx="12">
                  <c:v>8.0796642219844256E-2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1E-4FF7-8785-0818039A085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  <c:pt idx="12">
                  <c:v>13459.5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1E-4FF7-8785-0818039A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5800"/>
        <c:axId val="1"/>
      </c:scatterChart>
      <c:valAx>
        <c:axId val="69014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2264573-7E36-5D52-3298-9453C53CC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24</v>
      </c>
      <c r="B2" t="s">
        <v>38</v>
      </c>
      <c r="C2" s="3"/>
      <c r="D2" s="3" t="s">
        <v>39</v>
      </c>
    </row>
    <row r="3" spans="1:6" ht="13.5" thickBot="1" x14ac:dyDescent="0.25"/>
    <row r="4" spans="1:6" ht="14.25" thickTop="1" thickBot="1" x14ac:dyDescent="0.25">
      <c r="A4" s="5" t="s">
        <v>1</v>
      </c>
      <c r="C4" s="8" t="s">
        <v>36</v>
      </c>
      <c r="D4" s="9" t="s">
        <v>36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v>51356.754000000001</v>
      </c>
      <c r="D7" s="28" t="s">
        <v>28</v>
      </c>
    </row>
    <row r="8" spans="1:6" x14ac:dyDescent="0.2">
      <c r="A8" t="s">
        <v>4</v>
      </c>
      <c r="C8">
        <v>0.61926999999999999</v>
      </c>
      <c r="D8" s="29">
        <v>5570</v>
      </c>
    </row>
    <row r="9" spans="1:6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1.3636033218819357E-3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5.901633708381614E-6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59691.58972369141</v>
      </c>
      <c r="E15" s="3"/>
      <c r="F15" s="12"/>
    </row>
    <row r="16" spans="1:6" x14ac:dyDescent="0.2">
      <c r="A16" s="18" t="s">
        <v>5</v>
      </c>
      <c r="B16" s="12"/>
      <c r="C16" s="19">
        <f ca="1">+C8+C12</f>
        <v>0.61927590163370838</v>
      </c>
      <c r="E16" s="12"/>
      <c r="F16" s="12"/>
    </row>
    <row r="17" spans="1:21" ht="13.5" thickBot="1" x14ac:dyDescent="0.25">
      <c r="A17" s="16" t="s">
        <v>29</v>
      </c>
      <c r="B17" s="12"/>
      <c r="C17" s="12">
        <f>COUNT(C21:C2191)</f>
        <v>13</v>
      </c>
      <c r="E17" s="16" t="s">
        <v>32</v>
      </c>
      <c r="F17" s="17">
        <f ca="1">TODAY()+15018.5-B5/24</f>
        <v>60312.5</v>
      </c>
    </row>
    <row r="18" spans="1:21" ht="14.25" thickTop="1" thickBot="1" x14ac:dyDescent="0.25">
      <c r="A18" s="18" t="s">
        <v>6</v>
      </c>
      <c r="B18" s="12"/>
      <c r="C18" s="21">
        <f ca="1">+C15</f>
        <v>59691.58972369141</v>
      </c>
      <c r="D18" s="22">
        <f ca="1">+C16</f>
        <v>0.61927590163370838</v>
      </c>
      <c r="E18" s="16" t="s">
        <v>33</v>
      </c>
      <c r="F18" s="17">
        <f ca="1">ROUND(2*(F17-C15)/C16,0)/2+1</f>
        <v>1003.5</v>
      </c>
    </row>
    <row r="19" spans="1:21" ht="13.5" thickTop="1" x14ac:dyDescent="0.2">
      <c r="E19" s="16" t="s">
        <v>34</v>
      </c>
      <c r="F19" s="20">
        <f ca="1">+C15+C16*F18-15018.5-C5/24</f>
        <v>45294.928924314168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46</v>
      </c>
      <c r="I20" s="7" t="s">
        <v>43</v>
      </c>
      <c r="J20" s="7" t="s">
        <v>47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33" t="s">
        <v>49</v>
      </c>
    </row>
    <row r="21" spans="1:21" x14ac:dyDescent="0.2">
      <c r="A21" t="s">
        <v>37</v>
      </c>
      <c r="C21" s="10">
        <v>51356.754000000001</v>
      </c>
      <c r="D21" s="10" t="s">
        <v>14</v>
      </c>
      <c r="E21">
        <f t="shared" ref="E21:E28" si="0">+(C21-C$7)/C$8</f>
        <v>0</v>
      </c>
      <c r="F21">
        <f t="shared" ref="F21:F30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1.3636033218819357E-3</v>
      </c>
      <c r="Q21" s="2">
        <f t="shared" ref="Q21:Q28" si="4">+C21-15018.5</f>
        <v>36338.254000000001</v>
      </c>
    </row>
    <row r="22" spans="1:21" x14ac:dyDescent="0.2">
      <c r="A22" s="31" t="s">
        <v>40</v>
      </c>
      <c r="B22" s="32" t="s">
        <v>42</v>
      </c>
      <c r="C22" s="31">
        <v>53818.376969999998</v>
      </c>
      <c r="D22" s="31" t="s">
        <v>43</v>
      </c>
      <c r="E22">
        <f t="shared" si="0"/>
        <v>3975.0399179679248</v>
      </c>
      <c r="F22">
        <f t="shared" si="1"/>
        <v>3975</v>
      </c>
      <c r="G22">
        <f t="shared" si="2"/>
        <v>2.4719999993976671E-2</v>
      </c>
      <c r="K22">
        <f>+G22</f>
        <v>2.4719999993976671E-2</v>
      </c>
      <c r="O22">
        <f t="shared" ca="1" si="3"/>
        <v>2.4822597312698851E-2</v>
      </c>
      <c r="Q22" s="2">
        <f t="shared" si="4"/>
        <v>38799.876969999998</v>
      </c>
    </row>
    <row r="23" spans="1:21" x14ac:dyDescent="0.2">
      <c r="A23" s="31" t="s">
        <v>40</v>
      </c>
      <c r="B23" s="32" t="s">
        <v>42</v>
      </c>
      <c r="C23" s="31">
        <v>53966.390350000001</v>
      </c>
      <c r="D23" s="31" t="s">
        <v>43</v>
      </c>
      <c r="E23">
        <f t="shared" si="0"/>
        <v>4214.0525941834749</v>
      </c>
      <c r="F23">
        <f t="shared" si="1"/>
        <v>4214</v>
      </c>
      <c r="G23">
        <f t="shared" si="2"/>
        <v>3.2570000003033783E-2</v>
      </c>
      <c r="K23">
        <f>+G23</f>
        <v>3.2570000003033783E-2</v>
      </c>
      <c r="O23">
        <f t="shared" ca="1" si="3"/>
        <v>2.6233087769002059E-2</v>
      </c>
      <c r="Q23" s="2">
        <f t="shared" si="4"/>
        <v>38947.890350000001</v>
      </c>
    </row>
    <row r="24" spans="1:21" x14ac:dyDescent="0.2">
      <c r="A24" t="s">
        <v>41</v>
      </c>
      <c r="B24" s="3" t="s">
        <v>42</v>
      </c>
      <c r="C24" s="30">
        <v>54942.361340000003</v>
      </c>
      <c r="D24" s="30">
        <v>2.9999999999999997E-4</v>
      </c>
      <c r="E24">
        <f t="shared" si="0"/>
        <v>5790.0549679461337</v>
      </c>
      <c r="F24">
        <f t="shared" si="1"/>
        <v>5790</v>
      </c>
      <c r="G24">
        <f t="shared" si="2"/>
        <v>3.4039999998640269E-2</v>
      </c>
      <c r="K24">
        <f>+G24</f>
        <v>3.4039999998640269E-2</v>
      </c>
      <c r="O24">
        <f t="shared" ca="1" si="3"/>
        <v>3.5534062493411483E-2</v>
      </c>
      <c r="Q24" s="2">
        <f t="shared" si="4"/>
        <v>39923.861340000003</v>
      </c>
    </row>
    <row r="25" spans="1:21" x14ac:dyDescent="0.2">
      <c r="A25" s="5" t="s">
        <v>44</v>
      </c>
      <c r="C25" s="10">
        <v>55591.979800000001</v>
      </c>
      <c r="D25" s="10">
        <v>2.0000000000000001E-4</v>
      </c>
      <c r="E25">
        <f t="shared" si="0"/>
        <v>6839.0617985692834</v>
      </c>
      <c r="F25">
        <f t="shared" si="1"/>
        <v>6839</v>
      </c>
      <c r="G25">
        <f t="shared" si="2"/>
        <v>3.8269999997282866E-2</v>
      </c>
      <c r="K25">
        <f>+G25</f>
        <v>3.8269999997282866E-2</v>
      </c>
      <c r="O25">
        <f t="shared" ca="1" si="3"/>
        <v>4.1724876253503795E-2</v>
      </c>
      <c r="Q25" s="2">
        <f t="shared" si="4"/>
        <v>40573.479800000001</v>
      </c>
    </row>
    <row r="26" spans="1:21" x14ac:dyDescent="0.2">
      <c r="A26" s="31" t="s">
        <v>45</v>
      </c>
      <c r="B26" s="32"/>
      <c r="C26" s="31">
        <v>57097.4395</v>
      </c>
      <c r="D26" s="31">
        <v>1.8E-3</v>
      </c>
      <c r="E26">
        <f t="shared" si="0"/>
        <v>9270.0849387181679</v>
      </c>
      <c r="F26">
        <f t="shared" si="1"/>
        <v>9270</v>
      </c>
      <c r="G26">
        <f t="shared" si="2"/>
        <v>5.2600000002712477E-2</v>
      </c>
      <c r="J26">
        <f>+G26</f>
        <v>5.2600000002712477E-2</v>
      </c>
      <c r="O26">
        <f t="shared" ca="1" si="3"/>
        <v>5.6071747798579499E-2</v>
      </c>
      <c r="Q26" s="2">
        <f t="shared" si="4"/>
        <v>42078.9395</v>
      </c>
    </row>
    <row r="27" spans="1:21" x14ac:dyDescent="0.2">
      <c r="A27" s="34" t="s">
        <v>0</v>
      </c>
      <c r="B27" s="35" t="s">
        <v>42</v>
      </c>
      <c r="C27" s="35">
        <v>57840.570200000002</v>
      </c>
      <c r="D27" s="35">
        <v>1.6000000000000001E-3</v>
      </c>
      <c r="E27">
        <f t="shared" si="0"/>
        <v>10470.095757908508</v>
      </c>
      <c r="F27">
        <f t="shared" si="1"/>
        <v>10470</v>
      </c>
      <c r="G27">
        <f t="shared" si="2"/>
        <v>5.9300000000803266E-2</v>
      </c>
      <c r="K27">
        <f>+G27</f>
        <v>5.9300000000803266E-2</v>
      </c>
      <c r="O27">
        <f t="shared" ca="1" si="3"/>
        <v>6.3153708248637433E-2</v>
      </c>
      <c r="Q27" s="2">
        <f t="shared" si="4"/>
        <v>42822.070200000002</v>
      </c>
    </row>
    <row r="28" spans="1:21" x14ac:dyDescent="0.2">
      <c r="A28" s="5" t="s">
        <v>50</v>
      </c>
      <c r="C28" s="10">
        <v>58197.894800000002</v>
      </c>
      <c r="D28" s="10">
        <v>5.0000000000000001E-4</v>
      </c>
      <c r="E28">
        <f t="shared" si="0"/>
        <v>11047.105139922814</v>
      </c>
      <c r="F28">
        <f t="shared" si="1"/>
        <v>11047</v>
      </c>
      <c r="G28">
        <f t="shared" si="2"/>
        <v>6.5110000003187452E-2</v>
      </c>
      <c r="K28">
        <f>+G28</f>
        <v>6.5110000003187452E-2</v>
      </c>
      <c r="O28">
        <f t="shared" ca="1" si="3"/>
        <v>6.6558950898373631E-2</v>
      </c>
      <c r="Q28" s="2">
        <f t="shared" si="4"/>
        <v>43179.394800000002</v>
      </c>
    </row>
    <row r="29" spans="1:21" x14ac:dyDescent="0.2">
      <c r="A29" s="36" t="s">
        <v>51</v>
      </c>
      <c r="B29" s="37" t="s">
        <v>42</v>
      </c>
      <c r="C29" s="38">
        <v>57434.324229999911</v>
      </c>
      <c r="D29" s="38">
        <v>2.8999999999999998E-3</v>
      </c>
      <c r="E29">
        <f>+(C29-C$7)/C$8</f>
        <v>9814.0879261064001</v>
      </c>
      <c r="F29">
        <f t="shared" si="1"/>
        <v>9814</v>
      </c>
      <c r="G29">
        <f>+C29-(C$7+F29*C$8)</f>
        <v>5.4449999908683822E-2</v>
      </c>
      <c r="K29">
        <f>+G29</f>
        <v>5.4449999908683822E-2</v>
      </c>
      <c r="O29">
        <f ca="1">+C$11+C$12*$F29</f>
        <v>5.9282236535939094E-2</v>
      </c>
      <c r="Q29" s="2">
        <f>+C29-15018.5</f>
        <v>42415.824229999911</v>
      </c>
    </row>
    <row r="30" spans="1:21" x14ac:dyDescent="0.2">
      <c r="A30" s="36" t="s">
        <v>51</v>
      </c>
      <c r="B30" s="37" t="s">
        <v>42</v>
      </c>
      <c r="C30" s="38">
        <v>57969.393159999978</v>
      </c>
      <c r="D30" s="38">
        <v>2.9999999999999997E-4</v>
      </c>
      <c r="E30">
        <f>+(C30-C$7)/C$8</f>
        <v>10678.119657015481</v>
      </c>
      <c r="F30">
        <f t="shared" si="1"/>
        <v>10678</v>
      </c>
      <c r="G30">
        <f>+C30-(C$7+F30*C$8)</f>
        <v>7.4099999976169784E-2</v>
      </c>
      <c r="K30">
        <f>+G30</f>
        <v>7.4099999976169784E-2</v>
      </c>
      <c r="O30">
        <f ca="1">+C$11+C$12*$F30</f>
        <v>6.43812480599808E-2</v>
      </c>
      <c r="Q30" s="2">
        <f>+C30-15018.5</f>
        <v>42950.893159999978</v>
      </c>
    </row>
    <row r="31" spans="1:21" x14ac:dyDescent="0.2">
      <c r="A31" s="39" t="s">
        <v>53</v>
      </c>
      <c r="B31" s="40" t="s">
        <v>42</v>
      </c>
      <c r="C31" s="44">
        <v>58197.894800000002</v>
      </c>
      <c r="D31" s="45">
        <v>5.0000000000000001E-4</v>
      </c>
      <c r="E31">
        <f t="shared" ref="E31:E32" si="5">+(C31-C$7)/C$8</f>
        <v>11047.105139922814</v>
      </c>
      <c r="F31">
        <f t="shared" ref="F31:F32" si="6">ROUND(2*E31,0)/2</f>
        <v>11047</v>
      </c>
      <c r="G31">
        <f t="shared" ref="G31:G32" si="7">+C31-(C$7+F31*C$8)</f>
        <v>6.5110000003187452E-2</v>
      </c>
      <c r="K31">
        <f t="shared" ref="K31:K32" si="8">+G31</f>
        <v>6.5110000003187452E-2</v>
      </c>
      <c r="O31">
        <f t="shared" ref="O31:O32" ca="1" si="9">+C$11+C$12*$F31</f>
        <v>6.6558950898373631E-2</v>
      </c>
      <c r="Q31" s="2">
        <f t="shared" ref="Q31:Q32" si="10">+C31-15018.5</f>
        <v>43179.394800000002</v>
      </c>
    </row>
    <row r="32" spans="1:21" x14ac:dyDescent="0.2">
      <c r="A32" s="39" t="s">
        <v>54</v>
      </c>
      <c r="B32" s="40" t="s">
        <v>42</v>
      </c>
      <c r="C32" s="44">
        <v>59331.481399999997</v>
      </c>
      <c r="D32" s="45">
        <v>2.5000000000000001E-3</v>
      </c>
      <c r="E32">
        <f t="shared" si="5"/>
        <v>12877.625914383058</v>
      </c>
      <c r="F32">
        <f t="shared" si="6"/>
        <v>12877.5</v>
      </c>
      <c r="G32">
        <f t="shared" si="7"/>
        <v>7.797500000015134E-2</v>
      </c>
      <c r="K32">
        <f t="shared" si="8"/>
        <v>7.797500000015134E-2</v>
      </c>
      <c r="O32">
        <f t="shared" ca="1" si="9"/>
        <v>7.7361891401566157E-2</v>
      </c>
      <c r="Q32" s="2">
        <f t="shared" si="10"/>
        <v>44312.981399999997</v>
      </c>
    </row>
    <row r="33" spans="1:17" x14ac:dyDescent="0.2">
      <c r="A33" s="41" t="s">
        <v>55</v>
      </c>
      <c r="B33" s="42" t="s">
        <v>56</v>
      </c>
      <c r="C33" s="43">
        <v>59691.902800000003</v>
      </c>
      <c r="D33" s="43">
        <v>4.0000000000000002E-4</v>
      </c>
      <c r="E33">
        <f t="shared" ref="E33" si="11">+(C33-C$7)/C$8</f>
        <v>13459.636023059413</v>
      </c>
      <c r="F33">
        <f t="shared" ref="F33" si="12">ROUND(2*E33,0)/2</f>
        <v>13459.5</v>
      </c>
      <c r="G33">
        <f t="shared" ref="G33" si="13">+C33-(C$7+F33*C$8)</f>
        <v>8.4235000002081506E-2</v>
      </c>
      <c r="K33">
        <f t="shared" ref="K33" si="14">+G33</f>
        <v>8.4235000002081506E-2</v>
      </c>
      <c r="O33">
        <f t="shared" ref="O33" ca="1" si="15">+C$11+C$12*$F33</f>
        <v>8.0796642219844256E-2</v>
      </c>
      <c r="Q33" s="2">
        <f t="shared" ref="Q33" si="16">+C33-15018.5</f>
        <v>44673.402800000003</v>
      </c>
    </row>
    <row r="34" spans="1:17" x14ac:dyDescent="0.2">
      <c r="C34" s="10"/>
      <c r="D34" s="10"/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9:D30" name="Range1"/>
  </protectedRanges>
  <phoneticPr fontId="8" type="noConversion"/>
  <hyperlinks>
    <hyperlink ref="H64455" r:id="rId1" display="http://vsolj.cetus-net.org/bulletin.html" xr:uid="{00000000-0004-0000-0000-000000000000}"/>
    <hyperlink ref="H64448" r:id="rId2" display="https://www.aavso.org/ejaavso" xr:uid="{00000000-0004-0000-0000-000001000000}"/>
    <hyperlink ref="AP599" r:id="rId3" display="http://cdsbib.u-strasbg.fr/cgi-bin/cdsbib?1990RMxAA..21..381G" xr:uid="{00000000-0004-0000-0000-000002000000}"/>
    <hyperlink ref="AP603" r:id="rId4" display="http://cdsbib.u-strasbg.fr/cgi-bin/cdsbib?1990RMxAA..21..381G" xr:uid="{00000000-0004-0000-0000-000003000000}"/>
    <hyperlink ref="AP602" r:id="rId5" display="http://cdsbib.u-strasbg.fr/cgi-bin/cdsbib?1990RMxAA..21..381G" xr:uid="{00000000-0004-0000-0000-000004000000}"/>
    <hyperlink ref="AP583" r:id="rId6" display="http://cdsbib.u-strasbg.fr/cgi-bin/cdsbib?1990RMxAA..21..381G" xr:uid="{00000000-0004-0000-0000-000005000000}"/>
    <hyperlink ref="I64455" r:id="rId7" display="http://vsolj.cetus-net.org/bulletin.html" xr:uid="{00000000-0004-0000-0000-000006000000}"/>
    <hyperlink ref="AQ739" r:id="rId8" display="http://cdsbib.u-strasbg.fr/cgi-bin/cdsbib?1990RMxAA..21..381G" xr:uid="{00000000-0004-0000-0000-000007000000}"/>
    <hyperlink ref="AQ55505" r:id="rId9" display="http://cdsbib.u-strasbg.fr/cgi-bin/cdsbib?1990RMxAA..21..381G" xr:uid="{00000000-0004-0000-0000-000008000000}"/>
    <hyperlink ref="AQ740" r:id="rId10" display="http://cdsbib.u-strasbg.fr/cgi-bin/cdsbib?1990RMxAA..21..381G" xr:uid="{00000000-0004-0000-0000-000009000000}"/>
    <hyperlink ref="H64452" r:id="rId11" display="https://www.aavso.org/ejaavso" xr:uid="{00000000-0004-0000-0000-00000A000000}"/>
    <hyperlink ref="H1625" r:id="rId12" display="http://vsolj.cetus-net.org/bulletin.html" xr:uid="{00000000-0004-0000-0000-00000B000000}"/>
    <hyperlink ref="AP2869" r:id="rId13" display="http://cdsbib.u-strasbg.fr/cgi-bin/cdsbib?1990RMxAA..21..381G" xr:uid="{00000000-0004-0000-0000-00000C000000}"/>
    <hyperlink ref="AP2872" r:id="rId14" display="http://cdsbib.u-strasbg.fr/cgi-bin/cdsbib?1990RMxAA..21..381G" xr:uid="{00000000-0004-0000-0000-00000D000000}"/>
    <hyperlink ref="AP2870" r:id="rId15" display="http://cdsbib.u-strasbg.fr/cgi-bin/cdsbib?1990RMxAA..21..381G" xr:uid="{00000000-0004-0000-0000-00000E000000}"/>
    <hyperlink ref="AP2854" r:id="rId16" display="http://cdsbib.u-strasbg.fr/cgi-bin/cdsbib?1990RMxAA..21..381G" xr:uid="{00000000-0004-0000-0000-00000F000000}"/>
    <hyperlink ref="I1625" r:id="rId17" display="http://vsolj.cetus-net.org/bulletin.html" xr:uid="{00000000-0004-0000-0000-000010000000}"/>
    <hyperlink ref="AQ3083" r:id="rId18" display="http://cdsbib.u-strasbg.fr/cgi-bin/cdsbib?1990RMxAA..21..381G" xr:uid="{00000000-0004-0000-0000-000011000000}"/>
    <hyperlink ref="AQ65320" r:id="rId19" display="http://cdsbib.u-strasbg.fr/cgi-bin/cdsbib?1990RMxAA..21..381G" xr:uid="{00000000-0004-0000-0000-000012000000}"/>
    <hyperlink ref="AQ308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2024-01-03T06:39:37Z</dcterms:modified>
</cp:coreProperties>
</file>