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4D4EE99-B6F9-49C0-AC98-7A0A00B6A0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Q29" i="1"/>
  <c r="E30" i="1"/>
  <c r="F30" i="1"/>
  <c r="G30" i="1"/>
  <c r="K30" i="1"/>
  <c r="Q30" i="1"/>
  <c r="E22" i="1"/>
  <c r="F22" i="1"/>
  <c r="G22" i="1"/>
  <c r="K22" i="1"/>
  <c r="D9" i="1"/>
  <c r="C9" i="1"/>
  <c r="E21" i="1"/>
  <c r="F21" i="1"/>
  <c r="G21" i="1"/>
  <c r="H21" i="1"/>
  <c r="E23" i="1"/>
  <c r="F23" i="1"/>
  <c r="G23" i="1"/>
  <c r="K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K24" i="1"/>
  <c r="Q24" i="1"/>
  <c r="Q25" i="1"/>
  <c r="Q26" i="1"/>
  <c r="Q27" i="1"/>
  <c r="Q28" i="1"/>
  <c r="Q23" i="1"/>
  <c r="F16" i="1"/>
  <c r="C17" i="1"/>
  <c r="Q21" i="1"/>
  <c r="C12" i="1"/>
  <c r="C11" i="1"/>
  <c r="O24" i="1" l="1"/>
  <c r="C15" i="1"/>
  <c r="O26" i="1"/>
  <c r="O21" i="1"/>
  <c r="O23" i="1"/>
  <c r="O29" i="1"/>
  <c r="O25" i="1"/>
  <c r="O27" i="1"/>
  <c r="O30" i="1"/>
  <c r="O22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<sst xmlns="http://schemas.openxmlformats.org/spreadsheetml/2006/main" count="64" uniqueCount="51">
  <si>
    <t>V0362 Dra / GSC 4421-1217</t>
  </si>
  <si>
    <t>PE</t>
  </si>
  <si>
    <t>I</t>
  </si>
  <si>
    <t>II</t>
  </si>
  <si>
    <t>CCD</t>
  </si>
  <si>
    <t>pg</t>
  </si>
  <si>
    <t>IBVS 6092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</si>
  <si>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</si>
  <si>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</si>
  <si>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</si>
  <si>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</si>
  <si>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</si>
  <si>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</si>
  <si>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</si>
  <si>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</si>
  <si>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</si>
  <si>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</si>
  <si>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</si>
  <si>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</si>
  <si>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</si>
  <si>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</si>
  <si>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</si>
  <si>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</si>
  <si>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</si>
  <si>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</si>
  <si>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</si>
  <si>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</si>
  <si>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</si>
  <si>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</si>
  <si>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</si>
  <si>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</si>
  <si>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</si>
  <si>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</si>
  <si>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</si>
  <si>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</si>
  <si>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</si>
  <si>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</si>
  <si>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</si>
  <si>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</si>
  <si>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</si>
  <si>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</si>
  <si>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</si>
  <si>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</si>
  <si>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5570</t>
  </si>
  <si>
    <t>EW</t>
  </si>
  <si>
    <t>Dra</t>
  </si>
  <si>
    <t>IBVS 6018</t>
  </si>
  <si>
    <t>BAD?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</si>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</sst>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8" xfId="0" applyFont="1" applyFill="1" applyBorder="1" applyAlignment="1">
      <alignment horizontal="center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13" fillId="0" borderId="0" xfId="41" applyFont="1" applyAlignment="1">
      <alignment horizontal="left" vertical="center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Dra - O-C Diagr.</a:t>
            </a:r>
          </a:p>
        </c:rich>
      </c:tx>
      <c:layout>
        <c:manualLayout>
          <c:xMode val="edge"/>
          <c:yMode val="edge"/>
          <c:x val="0.378681626928471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4488078541374"/>
          <c:y val="0.14035127795846455"/>
          <c:w val="0.8204768583450210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A-4AA1-9272-BED983A7E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A-4AA1-9272-BED983A7E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A-4AA1-9272-BED983A7E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1.2540249997982755E-2</c:v>
                </c:pt>
                <c:pt idx="2">
                  <c:v>1.5821399996639229E-2</c:v>
                </c:pt>
                <c:pt idx="3">
                  <c:v>1.2540249997982755E-2</c:v>
                </c:pt>
                <c:pt idx="4">
                  <c:v>1.5821399996639229E-2</c:v>
                </c:pt>
                <c:pt idx="5">
                  <c:v>1.9288850002340041E-2</c:v>
                </c:pt>
                <c:pt idx="6">
                  <c:v>1.9672199996421114E-2</c:v>
                </c:pt>
                <c:pt idx="7">
                  <c:v>1.9722199998795986E-2</c:v>
                </c:pt>
                <c:pt idx="8">
                  <c:v>2.0188399888866115E-2</c:v>
                </c:pt>
                <c:pt idx="9">
                  <c:v>2.592970003024675E-2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A-4AA1-9272-BED983A7E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A-4AA1-9272-BED983A7E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A-4AA1-9272-BED983A7E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A-4AA1-9272-BED983A7E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-8.7676425268919111E-3</c:v>
                </c:pt>
                <c:pt idx="1">
                  <c:v>1.2241218398230679E-2</c:v>
                </c:pt>
                <c:pt idx="2">
                  <c:v>1.5774813712654465E-2</c:v>
                </c:pt>
                <c:pt idx="3">
                  <c:v>1.2241218398230679E-2</c:v>
                </c:pt>
                <c:pt idx="4">
                  <c:v>1.5774813712654465E-2</c:v>
                </c:pt>
                <c:pt idx="5">
                  <c:v>1.9340387265217831E-2</c:v>
                </c:pt>
                <c:pt idx="6">
                  <c:v>2.1167354502087093E-2</c:v>
                </c:pt>
                <c:pt idx="7">
                  <c:v>2.1167354502087093E-2</c:v>
                </c:pt>
                <c:pt idx="8">
                  <c:v>2.0672533343506196E-2</c:v>
                </c:pt>
                <c:pt idx="9">
                  <c:v>2.3144956071245441E-2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A-4AA1-9272-BED983A7E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A-4AA1-9272-BED983A7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32808"/>
        <c:axId val="1"/>
      </c:scatterChart>
      <c:valAx>
        <c:axId val="57223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517531556802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8835904628330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3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2412342215988"/>
          <c:y val="0.92397937099967764"/>
          <c:w val="0.674614305750350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666750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F9D75B-247E-C05C-9D6F-316463C0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0</v>
      </c>
    </row>
    <row r="2" spans="1:6" x14ac:dyDescent="0.2">
      <c r="A2" t="s">
        <v>30</v>
      </c>
      <c r="B2" t="s">
        <v>44</v>
      </c>
      <c r="D2" s="3" t="s">
        <v>45</v>
      </c>
      <c r="E2" s="28"/>
    </row>
    <row r="3" spans="1:6" ht="13.5" thickBot="1" x14ac:dyDescent="0.25"/>
    <row r="4" spans="1:6" ht="14.25" thickTop="1" thickBot="1" x14ac:dyDescent="0.25">
      <c r="A4" s="5" t="s">
        <v>7</v>
      </c>
      <c r="C4" s="8">
        <v>51318.722999999998</v>
      </c>
      <c r="D4" s="9">
        <v>0.34722229999999998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8</v>
      </c>
    </row>
    <row r="7" spans="1:6" x14ac:dyDescent="0.2">
      <c r="A7" t="s">
        <v>9</v>
      </c>
      <c r="C7">
        <v>51318.722999999998</v>
      </c>
      <c r="D7" s="30" t="s">
        <v>43</v>
      </c>
    </row>
    <row r="8" spans="1:6" x14ac:dyDescent="0.2">
      <c r="A8" t="s">
        <v>10</v>
      </c>
      <c r="C8">
        <v>0.34722229999999998</v>
      </c>
      <c r="D8" s="30" t="s">
        <v>43</v>
      </c>
    </row>
    <row r="9" spans="1:6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26</v>
      </c>
      <c r="D10" s="4" t="s">
        <v>27</v>
      </c>
      <c r="E10" s="12"/>
    </row>
    <row r="11" spans="1:6" x14ac:dyDescent="0.2">
      <c r="A11" s="12" t="s">
        <v>22</v>
      </c>
      <c r="B11" s="12"/>
      <c r="C11" s="23">
        <f ca="1">INTERCEPT(INDIRECT($D$9):G991,INDIRECT($C$9):F991)</f>
        <v>-8.7676425268919111E-3</v>
      </c>
      <c r="D11" s="3"/>
      <c r="E11" s="12"/>
    </row>
    <row r="12" spans="1:6" x14ac:dyDescent="0.2">
      <c r="A12" s="12" t="s">
        <v>23</v>
      </c>
      <c r="B12" s="12"/>
      <c r="C12" s="23">
        <f ca="1">SLOPE(INDIRECT($D$9):G991,INDIRECT($C$9):F991)</f>
        <v>1.683065165241145E-6</v>
      </c>
      <c r="D12" s="3"/>
      <c r="E12" s="12"/>
    </row>
    <row r="13" spans="1:6" x14ac:dyDescent="0.2">
      <c r="A13" s="12" t="s">
        <v>25</v>
      </c>
      <c r="B13" s="12"/>
      <c r="C13" s="3" t="s">
        <v>20</v>
      </c>
    </row>
    <row r="14" spans="1:6" x14ac:dyDescent="0.2">
      <c r="A14" s="12"/>
      <c r="B14" s="12"/>
      <c r="C14" s="12"/>
    </row>
    <row r="15" spans="1:6" x14ac:dyDescent="0.2">
      <c r="A15" s="14" t="s">
        <v>24</v>
      </c>
      <c r="B15" s="12"/>
      <c r="C15" s="15">
        <f ca="1">(C7+C11)+(C8+C12)*INT(MAX(F21:F3532))</f>
        <v>57902.428175256071</v>
      </c>
      <c r="E15" s="16" t="s">
        <v>40</v>
      </c>
      <c r="F15" s="13">
        <v>1</v>
      </c>
    </row>
    <row r="16" spans="1:6" x14ac:dyDescent="0.2">
      <c r="A16" s="18" t="s">
        <v>11</v>
      </c>
      <c r="B16" s="12"/>
      <c r="C16" s="19">
        <f ca="1">+C8+C12</f>
        <v>0.34722398306516522</v>
      </c>
      <c r="E16" s="16" t="s">
        <v>37</v>
      </c>
      <c r="F16" s="17">
        <f ca="1">NOW()+15018.5+$C$5/24</f>
        <v>60319.617673726847</v>
      </c>
    </row>
    <row r="17" spans="1:21" ht="13.5" thickBot="1" x14ac:dyDescent="0.25">
      <c r="A17" s="16" t="s">
        <v>34</v>
      </c>
      <c r="B17" s="12"/>
      <c r="C17" s="12">
        <f>COUNT(C21:C2190)</f>
        <v>10</v>
      </c>
      <c r="E17" s="16" t="s">
        <v>41</v>
      </c>
      <c r="F17" s="17">
        <f ca="1">ROUND(2*(F16-$C$7)/$C$8,0)/2+F15</f>
        <v>25923.5</v>
      </c>
    </row>
    <row r="18" spans="1:21" ht="14.25" thickTop="1" thickBot="1" x14ac:dyDescent="0.25">
      <c r="A18" s="18" t="s">
        <v>12</v>
      </c>
      <c r="B18" s="12"/>
      <c r="C18" s="21">
        <f ca="1">+C15</f>
        <v>57902.428175256071</v>
      </c>
      <c r="D18" s="22">
        <f ca="1">+C16</f>
        <v>0.34722398306516522</v>
      </c>
      <c r="E18" s="16" t="s">
        <v>42</v>
      </c>
      <c r="F18" s="25">
        <f ca="1">ROUND(2*(F16-$C$15)/$C$16,0)/2+F15</f>
        <v>6962.5</v>
      </c>
    </row>
    <row r="19" spans="1:21" ht="13.5" thickTop="1" x14ac:dyDescent="0.2">
      <c r="E19" s="16" t="s">
        <v>38</v>
      </c>
      <c r="F19" s="20">
        <f ca="1">+$C$15+$C$16*F18-15018.5-$C$5/24</f>
        <v>45301.870990680618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5</v>
      </c>
      <c r="I20" s="7" t="s">
        <v>48</v>
      </c>
      <c r="J20" s="7" t="s">
        <v>1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31" t="s">
        <v>47</v>
      </c>
    </row>
    <row r="21" spans="1:21" x14ac:dyDescent="0.2">
      <c r="A21" s="29" t="s">
        <v>43</v>
      </c>
      <c r="C21" s="10">
        <v>51318.722999999998</v>
      </c>
      <c r="D21" s="10" t="s">
        <v>20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-8.7676425268919111E-3</v>
      </c>
      <c r="Q21" s="2">
        <f t="shared" ref="Q21:Q28" si="4">+C21-15018.5</f>
        <v>36300.222999999998</v>
      </c>
    </row>
    <row r="22" spans="1:21" x14ac:dyDescent="0.2">
      <c r="A22" s="5" t="s">
        <v>46</v>
      </c>
      <c r="C22" s="10">
        <v>55652.937899999997</v>
      </c>
      <c r="D22" s="10">
        <v>2.0000000000000001E-4</v>
      </c>
      <c r="E22">
        <f t="shared" si="0"/>
        <v>12482.536115911907</v>
      </c>
      <c r="F22">
        <f t="shared" si="1"/>
        <v>12482.5</v>
      </c>
      <c r="G22">
        <f t="shared" si="2"/>
        <v>1.2540249997982755E-2</v>
      </c>
      <c r="K22">
        <f>+G22</f>
        <v>1.2540249997982755E-2</v>
      </c>
      <c r="O22">
        <f t="shared" ca="1" si="3"/>
        <v>1.2241218398230679E-2</v>
      </c>
      <c r="Q22" s="2">
        <f t="shared" si="4"/>
        <v>40634.437899999997</v>
      </c>
    </row>
    <row r="23" spans="1:21" x14ac:dyDescent="0.2">
      <c r="A23" s="5" t="s">
        <v>6</v>
      </c>
      <c r="C23" s="10">
        <v>56381.934399999998</v>
      </c>
      <c r="D23" s="10">
        <v>2.0000000000000001E-4</v>
      </c>
      <c r="E23">
        <f t="shared" si="0"/>
        <v>14582.045565621795</v>
      </c>
      <c r="F23">
        <f t="shared" si="1"/>
        <v>14582</v>
      </c>
      <c r="G23">
        <f t="shared" si="2"/>
        <v>1.5821399996639229E-2</v>
      </c>
      <c r="K23">
        <f t="shared" ref="K23:K28" si="5">G23</f>
        <v>1.5821399996639229E-2</v>
      </c>
      <c r="O23">
        <f t="shared" ca="1" si="3"/>
        <v>1.5774813712654465E-2</v>
      </c>
      <c r="Q23" s="2">
        <f t="shared" si="4"/>
        <v>41363.434399999998</v>
      </c>
    </row>
    <row r="24" spans="1:21" x14ac:dyDescent="0.2">
      <c r="A24" s="32" t="s">
        <v>46</v>
      </c>
      <c r="B24" s="33" t="s">
        <v>3</v>
      </c>
      <c r="C24" s="34">
        <v>55652.937899999997</v>
      </c>
      <c r="D24" s="34">
        <v>2.0000000000000001E-4</v>
      </c>
      <c r="E24">
        <f t="shared" si="0"/>
        <v>12482.536115911907</v>
      </c>
      <c r="F24">
        <f t="shared" si="1"/>
        <v>12482.5</v>
      </c>
      <c r="G24">
        <f t="shared" si="2"/>
        <v>1.2540249997982755E-2</v>
      </c>
      <c r="K24">
        <f t="shared" si="5"/>
        <v>1.2540249997982755E-2</v>
      </c>
      <c r="O24">
        <f t="shared" ca="1" si="3"/>
        <v>1.2241218398230679E-2</v>
      </c>
      <c r="Q24" s="2">
        <f t="shared" si="4"/>
        <v>40634.437899999997</v>
      </c>
    </row>
    <row r="25" spans="1:21" x14ac:dyDescent="0.2">
      <c r="A25" s="32" t="s">
        <v>6</v>
      </c>
      <c r="B25" s="33" t="s">
        <v>2</v>
      </c>
      <c r="C25" s="34">
        <v>56381.934399999998</v>
      </c>
      <c r="D25" s="34">
        <v>2.0000000000000001E-4</v>
      </c>
      <c r="E25">
        <f t="shared" si="0"/>
        <v>14582.045565621795</v>
      </c>
      <c r="F25">
        <f t="shared" si="1"/>
        <v>14582</v>
      </c>
      <c r="G25">
        <f t="shared" si="2"/>
        <v>1.5821399996639229E-2</v>
      </c>
      <c r="K25">
        <f t="shared" si="5"/>
        <v>1.5821399996639229E-2</v>
      </c>
      <c r="O25">
        <f t="shared" ca="1" si="3"/>
        <v>1.5774813712654465E-2</v>
      </c>
      <c r="Q25" s="2">
        <f t="shared" si="4"/>
        <v>41363.434399999998</v>
      </c>
    </row>
    <row r="26" spans="1:21" x14ac:dyDescent="0.2">
      <c r="A26" s="35" t="s">
        <v>49</v>
      </c>
      <c r="B26" s="36" t="s">
        <v>3</v>
      </c>
      <c r="C26" s="37">
        <v>57117.528310000002</v>
      </c>
      <c r="D26" s="37">
        <v>2.9999999999999997E-4</v>
      </c>
      <c r="E26">
        <f t="shared" si="0"/>
        <v>16700.555551875568</v>
      </c>
      <c r="F26">
        <f t="shared" si="1"/>
        <v>16700.5</v>
      </c>
      <c r="G26">
        <f t="shared" si="2"/>
        <v>1.9288850002340041E-2</v>
      </c>
      <c r="K26">
        <f t="shared" si="5"/>
        <v>1.9288850002340041E-2</v>
      </c>
      <c r="O26">
        <f t="shared" ca="1" si="3"/>
        <v>1.9340387265217831E-2</v>
      </c>
      <c r="Q26" s="2">
        <f t="shared" si="4"/>
        <v>42099.028310000002</v>
      </c>
    </row>
    <row r="27" spans="1:21" x14ac:dyDescent="0.2">
      <c r="A27" s="35" t="s">
        <v>49</v>
      </c>
      <c r="B27" s="36" t="s">
        <v>2</v>
      </c>
      <c r="C27" s="37">
        <v>57494.438499999997</v>
      </c>
      <c r="D27" s="37">
        <v>2.0000000000000001E-4</v>
      </c>
      <c r="E27">
        <f t="shared" si="0"/>
        <v>17786.056655923305</v>
      </c>
      <c r="F27">
        <f t="shared" si="1"/>
        <v>17786</v>
      </c>
      <c r="G27">
        <f t="shared" si="2"/>
        <v>1.9672199996421114E-2</v>
      </c>
      <c r="K27">
        <f t="shared" si="5"/>
        <v>1.9672199996421114E-2</v>
      </c>
      <c r="O27">
        <f t="shared" ca="1" si="3"/>
        <v>2.1167354502087093E-2</v>
      </c>
      <c r="Q27" s="2">
        <f t="shared" si="4"/>
        <v>42475.938499999997</v>
      </c>
    </row>
    <row r="28" spans="1:21" x14ac:dyDescent="0.2">
      <c r="A28" s="35" t="s">
        <v>49</v>
      </c>
      <c r="B28" s="36" t="s">
        <v>2</v>
      </c>
      <c r="C28" s="37">
        <v>57494.438549999999</v>
      </c>
      <c r="D28" s="37">
        <v>2.0000000000000001E-4</v>
      </c>
      <c r="E28">
        <f t="shared" si="0"/>
        <v>17786.056799923281</v>
      </c>
      <c r="F28">
        <f t="shared" si="1"/>
        <v>17786</v>
      </c>
      <c r="G28">
        <f t="shared" si="2"/>
        <v>1.9722199998795986E-2</v>
      </c>
      <c r="K28">
        <f t="shared" si="5"/>
        <v>1.9722199998795986E-2</v>
      </c>
      <c r="O28">
        <f t="shared" ca="1" si="3"/>
        <v>2.1167354502087093E-2</v>
      </c>
      <c r="Q28" s="2">
        <f t="shared" si="4"/>
        <v>42475.938549999999</v>
      </c>
    </row>
    <row r="29" spans="1:21" x14ac:dyDescent="0.2">
      <c r="A29" s="38" t="s">
        <v>50</v>
      </c>
      <c r="B29" s="39" t="s">
        <v>2</v>
      </c>
      <c r="C29" s="40">
        <v>57392.355659999885</v>
      </c>
      <c r="D29" s="40">
        <v>2.0000000000000001E-4</v>
      </c>
      <c r="E29">
        <f>+(C29-C$7)/C$8</f>
        <v>17492.058142578651</v>
      </c>
      <c r="F29">
        <f t="shared" si="1"/>
        <v>17492</v>
      </c>
      <c r="G29">
        <f>+C29-(C$7+F29*C$8)</f>
        <v>2.0188399888866115E-2</v>
      </c>
      <c r="K29">
        <f>G29</f>
        <v>2.0188399888866115E-2</v>
      </c>
      <c r="O29">
        <f ca="1">+C$11+C$12*$F29</f>
        <v>2.0672533343506196E-2</v>
      </c>
      <c r="Q29" s="2">
        <f>+C29-15018.5</f>
        <v>42373.855659999885</v>
      </c>
    </row>
    <row r="30" spans="1:21" x14ac:dyDescent="0.2">
      <c r="A30" s="38" t="s">
        <v>50</v>
      </c>
      <c r="B30" s="39" t="s">
        <v>2</v>
      </c>
      <c r="C30" s="40">
        <v>57902.430960000027</v>
      </c>
      <c r="D30" s="40">
        <v>1E-4</v>
      </c>
      <c r="E30">
        <f>+(C30-C$7)/C$8</f>
        <v>18961.074677519355</v>
      </c>
      <c r="F30">
        <f t="shared" si="1"/>
        <v>18961</v>
      </c>
      <c r="G30">
        <f>+C30-(C$7+F30*C$8)</f>
        <v>2.592970003024675E-2</v>
      </c>
      <c r="K30">
        <f>G30</f>
        <v>2.592970003024675E-2</v>
      </c>
      <c r="O30">
        <f ca="1">+C$11+C$12*$F30</f>
        <v>2.3144956071245441E-2</v>
      </c>
      <c r="Q30" s="2">
        <f>+C30-15018.5</f>
        <v>42883.930960000027</v>
      </c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9:D30" name="Range1"/>
  </protectedRanges>
  <phoneticPr fontId="7" type="noConversion"/>
  <hyperlinks>
    <hyperlink ref="L27025" r:id="rId1" display="http://vsolj.cetus-net.org/bulletin.html"/>
    <hyperlink ref="L7362" r:id="rId2" display="http://vsolj.cetus-net.org/bulletin.html"/>
    <hyperlink ref="M27025" r:id="rId3" display="http://vsolj.cetus-net.org/bulletin.html"/>
    <hyperlink ref="AW51022" r:id="rId4" display="http://cdsbib.u-strasbg.fr/cgi-bin/cdsbib?1990RMxAA..21..381G"/>
    <hyperlink ref="L27022" r:id="rId5" display="https://www.aavso.org/ejaavso"/>
    <hyperlink ref="L38926" r:id="rId6" display="http://vsolj.cetus-net.org/bulletin.html"/>
    <hyperlink ref="AV62693" r:id="rId7" display="http://cdsbib.u-strasbg.fr/cgi-bin/cdsbib?1990RMxAA..21..381G"/>
    <hyperlink ref="AV62696" r:id="rId8" display="http://cdsbib.u-strasbg.fr/cgi-bin/cdsbib?1990RMxAA..21..381G"/>
    <hyperlink ref="AV62694" r:id="rId9" display="http://cdsbib.u-strasbg.fr/cgi-bin/cdsbib?1990RMxAA..21..381G"/>
    <hyperlink ref="AV4638" r:id="rId10" display="http://cdsbib.u-strasbg.fr/cgi-bin/cdsbib?1990RMxAA..21..381G"/>
    <hyperlink ref="AW27668" r:id="rId11" display="http://cdsbib.u-strasbg.fr/cgi-bin/cdsbib?1990RMxAA..21..381G"/>
    <hyperlink ref="AW27669" r:id="rId12" display="http://cdsbib.u-strasbg.fr/cgi-bin/cdsbib?1990RMxAA..21..381G"/>
    <hyperlink ref="L53162" r:id="rId13" display="https://www.aavso.org/ejaavso"/>
    <hyperlink ref="AW47497" r:id="rId14" display="http://cdsbib.u-strasbg.fr/cgi-bin/cdsbib?1990RMxAA..21..381G"/>
    <hyperlink ref="AW10820" r:id="rId15" display="http://cdsbib.u-strasbg.fr/cgi-bin/cdsbib?1990RMxAA..21..381G"/>
    <hyperlink ref="AW10696" r:id="rId16" display="http://cdsbib.u-strasbg.fr/cgi-bin/cdsbib?1990RMxAA..21..381G"/>
    <hyperlink ref="AV6826" r:id="rId17" display="http://cdsbib.u-strasbg.fr/cgi-bin/cdsbib?1990RMxAA..21..381G"/>
    <hyperlink ref="AV7595" r:id="rId18" display="http://cdsbib.u-strasbg.fr/cgi-bin/cdsbib?1990RMxAA..21..381G"/>
    <hyperlink ref="AV7598" r:id="rId19" display="http://cdsbib.u-strasbg.fr/cgi-bin/cdsbib?1990RMxAA..21..381G"/>
    <hyperlink ref="AV7523" r:id="rId20" display="http://cdsbib.u-strasbg.fr/cgi-bin/cdsbib?1990RMxAA..21..381G"/>
    <hyperlink ref="N12363" r:id="rId21" display="http://vsolj.cetus-net.org/bulletin.html"/>
    <hyperlink ref="N27018" r:id="rId22" display="https://www.aavso.org/ejaavso"/>
    <hyperlink ref="AY60185" r:id="rId23" display="http://cdsbib.u-strasbg.fr/cgi-bin/cdsbib?1990RMxAA..21..381G"/>
    <hyperlink ref="N14243" r:id="rId24" display="https://www.aavso.org/ejaavso"/>
    <hyperlink ref="AX30665" r:id="rId25" display="http://cdsbib.u-strasbg.fr/cgi-bin/cdsbib?1990RMxAA..21..381G"/>
    <hyperlink ref="AX62770" r:id="rId26" display="http://cdsbib.u-strasbg.fr/cgi-bin/cdsbib?1990RMxAA..21..381G"/>
    <hyperlink ref="AX63504" r:id="rId27" display="http://cdsbib.u-strasbg.fr/cgi-bin/cdsbib?1990RMxAA..21..381G"/>
    <hyperlink ref="AX62692" r:id="rId28" display="http://cdsbib.u-strasbg.fr/cgi-bin/cdsbib?1990RMxAA..21..381G"/>
    <hyperlink ref="AY41249" r:id="rId29" display="http://cdsbib.u-strasbg.fr/cgi-bin/cdsbib?1990RMxAA..21..381G"/>
    <hyperlink ref="AY41250" r:id="rId30" display="http://cdsbib.u-strasbg.fr/cgi-bin/cdsbib?1990RMxAA..21..381G"/>
    <hyperlink ref="AY18091" r:id="rId31" display="http://cdsbib.u-strasbg.fr/cgi-bin/cdsbib?1990RMxAA..21..381G"/>
    <hyperlink ref="AY2623" r:id="rId32" display="http://cdsbib.u-strasbg.fr/cgi-bin/cdsbib?1990RMxAA..21..381G"/>
    <hyperlink ref="AY2630" r:id="rId33" display="http://cdsbib.u-strasbg.fr/cgi-bin/cdsbib?1990RMxAA..21..381G"/>
    <hyperlink ref="AX7522" r:id="rId34" display="http://cdsbib.u-strasbg.fr/cgi-bin/cdsbib?1990RMxAA..21..381G"/>
    <hyperlink ref="AX8019" r:id="rId35" display="http://cdsbib.u-strasbg.fr/cgi-bin/cdsbib?1990RMxAA..21..381G"/>
    <hyperlink ref="AX8045" r:id="rId36" display="http://cdsbib.u-strasbg.fr/cgi-bin/cdsbib?1990RMxAA..21..381G"/>
    <hyperlink ref="AX8000" r:id="rId37" display="http://cdsbib.u-strasbg.fr/cgi-bin/cdsbib?1990RMxAA..21..381G"/>
    <hyperlink ref="BI27021" r:id="rId38" display="http://cdsbib.u-strasbg.fr/cgi-bin/cdsbib?1990RMxAA..21..381G"/>
    <hyperlink ref="AT57643" r:id="rId39" display="http://cdsbib.u-strasbg.fr/cgi-bin/cdsbib?1990RMxAA..21..381G"/>
    <hyperlink ref="AU25919" r:id="rId40" display="http://cdsbib.u-strasbg.fr/cgi-bin/cdsbib?1990RMxAA..21..381G"/>
    <hyperlink ref="AU27399" r:id="rId41" display="http://cdsbib.u-strasbg.fr/cgi-bin/cdsbib?1990RMxAA..21..381G"/>
    <hyperlink ref="AU27330" r:id="rId42" display="http://cdsbib.u-strasbg.fr/cgi-bin/cdsbib?1990RMxAA..21..381G"/>
    <hyperlink ref="AT27417" r:id="rId43" display="http://cdsbib.u-strasbg.fr/cgi-bin/cdsbib?1990RMxAA..21..381G"/>
    <hyperlink ref="AU27053" r:id="rId44" display="http://cdsbib.u-strasbg.fr/cgi-bin/cdsbib?1990RMxAA..21..381G"/>
    <hyperlink ref="AU27158" r:id="rId45" display="http://cdsbib.u-strasbg.fr/cgi-bin/cdsbib?1990RMxAA..21..381G"/>
    <hyperlink ref="AU27054" r:id="rId46" display="http://cdsbib.u-strasbg.fr/cgi-bin/cdsbib?1990RMxAA..21..381G"/>
    <hyperlink ref="AT27418" r:id="rId47" display="http://cdsbib.u-strasbg.fr/cgi-bin/cdsbib?1990RMxAA..21..381G"/>
    <hyperlink ref="AU27159" r:id="rId48" display="http://cdsbib.u-strasbg.fr/cgi-bin/cdsbib?1990RMxAA..21..381G"/>
    <hyperlink ref="AU27511" r:id="rId49" display="http://cdsbib.u-strasbg.fr/cgi-bin/cdsbib?1990RMxAA..21..381G"/>
    <hyperlink ref="AT31958" r:id="rId50" display="http://cdsbib.u-strasbg.fr/cgi-bin/cdsbib?1990RMxAA..21..381G"/>
    <hyperlink ref="M29462" r:id="rId51" display="http://vsolj.cetus-net.org/bulletin.html"/>
    <hyperlink ref="M29455" r:id="rId52" display="http://vsolj.cetus-net.org/bulletin.html"/>
    <hyperlink ref="AU31969" r:id="rId53" display="http://cdsbib.u-strasbg.fr/cgi-bin/cdsbib?1990RMxAA..21..381G"/>
    <hyperlink ref="AU31973" r:id="rId54" display="http://cdsbib.u-strasbg.fr/cgi-bin/cdsbib?1990RMxAA..21..381G"/>
    <hyperlink ref="AU31970" r:id="rId55" display="http://cdsbib.u-strasbg.fr/cgi-bin/cdsbib?1990RMxAA..21..381G"/>
    <hyperlink ref="AW31958" r:id="rId56" display="http://cdsbib.u-strasbg.fr/cgi-bin/cdsbib?1990RMxAA..21..381G"/>
    <hyperlink ref="P29462" r:id="rId57" display="http://vsolj.cetus-net.org/bulletin.html"/>
    <hyperlink ref="P29455" r:id="rId58" display="http://vsolj.cetus-net.org/bulletin.html"/>
    <hyperlink ref="AX31969" r:id="rId59" display="http://cdsbib.u-strasbg.fr/cgi-bin/cdsbib?1990RMxAA..21..381G"/>
    <hyperlink ref="AX31973" r:id="rId60" display="http://cdsbib.u-strasbg.fr/cgi-bin/cdsbib?1990RMxAA..21..381G"/>
    <hyperlink ref="AX31970" r:id="rId61" display="http://cdsbib.u-strasbg.fr/cgi-bin/cdsbib?1990RMxAA..21..381G"/>
  </hyperlinks>
  <pageMargins left="0.75" right="0.75" top="1" bottom="1" header="0.5" footer="0.5"/>
  <pageSetup orientation="portrait" horizontalDpi="300" verticalDpi="300" r:id="rId62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2024-01-10T01:49:27Z</dcterms:modified>
</cp:coreProperties>
</file>