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9E2BF78-C47B-4C85-AE86-2D95AF7E4746}" xr6:coauthVersionLast="47" xr6:coauthVersionMax="47" xr10:uidLastSave="{00000000-0000-0000-0000-000000000000}"/>
  <bookViews>
    <workbookView xWindow="13905" yWindow="63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5" i="1"/>
  <c r="F25" i="1"/>
  <c r="G25" i="1" s="1"/>
  <c r="K25" i="1" s="1"/>
  <c r="Q25" i="1"/>
  <c r="E26" i="1"/>
  <c r="F26" i="1" s="1"/>
  <c r="G26" i="1" s="1"/>
  <c r="K26" i="1" s="1"/>
  <c r="Q26" i="1"/>
  <c r="E24" i="1"/>
  <c r="F24" i="1" s="1"/>
  <c r="G24" i="1" s="1"/>
  <c r="K24" i="1" s="1"/>
  <c r="D9" i="1"/>
  <c r="C9" i="1"/>
  <c r="E22" i="1"/>
  <c r="F22" i="1"/>
  <c r="G22" i="1"/>
  <c r="K22" i="1" s="1"/>
  <c r="E23" i="1"/>
  <c r="F23" i="1"/>
  <c r="G23" i="1" s="1"/>
  <c r="K23" i="1" s="1"/>
  <c r="Q24" i="1"/>
  <c r="Q23" i="1"/>
  <c r="Q22" i="1"/>
  <c r="E21" i="1"/>
  <c r="F21" i="1" s="1"/>
  <c r="G21" i="1" s="1"/>
  <c r="I21" i="1" s="1"/>
  <c r="F16" i="1"/>
  <c r="F17" i="1" s="1"/>
  <c r="C17" i="1"/>
  <c r="Q21" i="1"/>
  <c r="C12" i="1"/>
  <c r="C11" i="1"/>
  <c r="O27" i="1" l="1"/>
  <c r="O24" i="1"/>
  <c r="O22" i="1"/>
  <c r="O25" i="1"/>
  <c r="O26" i="1"/>
  <c r="O23" i="1"/>
  <c r="O21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<sst xmlns="http://schemas.openxmlformats.org/spreadsheetml/2006/main" count="62" uniqueCount="54">
  <si>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</si>
  <si>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</si>
  <si>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</si>
  <si>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</si>
  <si>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</si>
  <si>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</si>
  <si>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</si>
  <si>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</si>
  <si>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</si>
  <si>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</si>
  <si>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</si>
  <si>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</si>
  <si>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</si>
  <si>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</si>
  <si>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</si>
  <si>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</si>
  <si>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</si>
  <si>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</si>
  <si>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</si>
  <si>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</si>
  <si>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</si>
  <si>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</si>
  <si>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</si>
  <si>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</si>
  <si>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</si>
  <si>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</si>
  <si>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</si>
  <si>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</si>
  <si>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</si>
  <si>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</si>
  <si>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</si>
  <si>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</si>
  <si>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</si>
  <si>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</si>
  <si>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</si>
  <si>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</si>
  <si>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</si>
  <si>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</si>
  <si>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</si>
  <si>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</si>
  <si>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</si>
  <si>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Dra</t>
  </si>
  <si>
    <t>EA</t>
  </si>
  <si>
    <t>not avail.</t>
  </si>
  <si>
    <t>IBVS 5681</t>
  </si>
  <si>
    <t>IBVS 6007</t>
  </si>
  <si>
    <t>II</t>
  </si>
  <si>
    <t>V0425 Dra / GSC 4596-1254</t>
  </si>
  <si>
    <t>OEJV 0160</t>
  </si>
  <si>
    <t>I</t>
  </si>
  <si>
    <t>vis</t>
  </si>
  <si>
    <t>OEJV 0205</t>
  </si>
  <si>
    <t>JAVSO..48..256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</si>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</sst>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6" fillId="0" borderId="5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4596-1254 -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75939849624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351.5</c:v>
                </c:pt>
                <c:pt idx="2">
                  <c:v>512</c:v>
                </c:pt>
                <c:pt idx="3">
                  <c:v>632</c:v>
                </c:pt>
                <c:pt idx="4">
                  <c:v>794</c:v>
                </c:pt>
                <c:pt idx="5">
                  <c:v>814</c:v>
                </c:pt>
                <c:pt idx="6">
                  <c:v>855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F5-4CF3-AA55-286194F60D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351.5</c:v>
                </c:pt>
                <c:pt idx="2">
                  <c:v>512</c:v>
                </c:pt>
                <c:pt idx="3">
                  <c:v>632</c:v>
                </c:pt>
                <c:pt idx="4">
                  <c:v>794</c:v>
                </c:pt>
                <c:pt idx="5">
                  <c:v>814</c:v>
                </c:pt>
                <c:pt idx="6">
                  <c:v>855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F5-4CF3-AA55-286194F60D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351.5</c:v>
                </c:pt>
                <c:pt idx="2">
                  <c:v>512</c:v>
                </c:pt>
                <c:pt idx="3">
                  <c:v>632</c:v>
                </c:pt>
                <c:pt idx="4">
                  <c:v>794</c:v>
                </c:pt>
                <c:pt idx="5">
                  <c:v>814</c:v>
                </c:pt>
                <c:pt idx="6">
                  <c:v>855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F5-4CF3-AA55-286194F60D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351.5</c:v>
                </c:pt>
                <c:pt idx="2">
                  <c:v>512</c:v>
                </c:pt>
                <c:pt idx="3">
                  <c:v>632</c:v>
                </c:pt>
                <c:pt idx="4">
                  <c:v>794</c:v>
                </c:pt>
                <c:pt idx="5">
                  <c:v>814</c:v>
                </c:pt>
                <c:pt idx="6">
                  <c:v>855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0.43369499999971595</c:v>
                </c:pt>
                <c:pt idx="2">
                  <c:v>-1.3330000001587905E-2</c:v>
                </c:pt>
                <c:pt idx="3">
                  <c:v>-1.7560000000230502E-2</c:v>
                </c:pt>
                <c:pt idx="4">
                  <c:v>-1.832000000285916E-2</c:v>
                </c:pt>
                <c:pt idx="5">
                  <c:v>-1.5620000005583279E-2</c:v>
                </c:pt>
                <c:pt idx="6">
                  <c:v>-1.9750000006752089E-2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F5-4CF3-AA55-286194F60D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351.5</c:v>
                </c:pt>
                <c:pt idx="2">
                  <c:v>512</c:v>
                </c:pt>
                <c:pt idx="3">
                  <c:v>632</c:v>
                </c:pt>
                <c:pt idx="4">
                  <c:v>794</c:v>
                </c:pt>
                <c:pt idx="5">
                  <c:v>814</c:v>
                </c:pt>
                <c:pt idx="6">
                  <c:v>855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F5-4CF3-AA55-286194F60D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351.5</c:v>
                </c:pt>
                <c:pt idx="2">
                  <c:v>512</c:v>
                </c:pt>
                <c:pt idx="3">
                  <c:v>632</c:v>
                </c:pt>
                <c:pt idx="4">
                  <c:v>794</c:v>
                </c:pt>
                <c:pt idx="5">
                  <c:v>814</c:v>
                </c:pt>
                <c:pt idx="6">
                  <c:v>855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F5-4CF3-AA55-286194F60D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8.0000000000000007E-5</c:v>
                  </c:pt>
                  <c:pt idx="2">
                    <c:v>1E-4</c:v>
                  </c:pt>
                  <c:pt idx="3">
                    <c:v>2.0999999999999999E-3</c:v>
                  </c:pt>
                  <c:pt idx="4">
                    <c:v>1.8000000000000001E-4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351.5</c:v>
                </c:pt>
                <c:pt idx="2">
                  <c:v>512</c:v>
                </c:pt>
                <c:pt idx="3">
                  <c:v>632</c:v>
                </c:pt>
                <c:pt idx="4">
                  <c:v>794</c:v>
                </c:pt>
                <c:pt idx="5">
                  <c:v>814</c:v>
                </c:pt>
                <c:pt idx="6">
                  <c:v>855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F5-4CF3-AA55-286194F60D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351.5</c:v>
                </c:pt>
                <c:pt idx="2">
                  <c:v>512</c:v>
                </c:pt>
                <c:pt idx="3">
                  <c:v>632</c:v>
                </c:pt>
                <c:pt idx="4">
                  <c:v>794</c:v>
                </c:pt>
                <c:pt idx="5">
                  <c:v>814</c:v>
                </c:pt>
                <c:pt idx="6">
                  <c:v>855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0.52557086205590964</c:v>
                </c:pt>
                <c:pt idx="1">
                  <c:v>0.27655860347766203</c:v>
                </c:pt>
                <c:pt idx="2">
                  <c:v>0.16285599323069544</c:v>
                </c:pt>
                <c:pt idx="3">
                  <c:v>7.7844695849785872E-2</c:v>
                </c:pt>
                <c:pt idx="4">
                  <c:v>-3.6920555614442074E-2</c:v>
                </c:pt>
                <c:pt idx="5">
                  <c:v>-5.1089105177926974E-2</c:v>
                </c:pt>
                <c:pt idx="6">
                  <c:v>-8.013463178307112E-2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F5-4CF3-AA55-286194F60DC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351.5</c:v>
                </c:pt>
                <c:pt idx="2">
                  <c:v>512</c:v>
                </c:pt>
                <c:pt idx="3">
                  <c:v>632</c:v>
                </c:pt>
                <c:pt idx="4">
                  <c:v>794</c:v>
                </c:pt>
                <c:pt idx="5">
                  <c:v>814</c:v>
                </c:pt>
                <c:pt idx="6">
                  <c:v>855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F5-4CF3-AA55-286194F60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39568"/>
        <c:axId val="1"/>
      </c:scatterChart>
      <c:valAx>
        <c:axId val="69013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39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05A9B75-FE7D-0D5A-D7F6-A5C8501F9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47</v>
      </c>
    </row>
    <row r="2" spans="1:6" x14ac:dyDescent="0.2">
      <c r="A2" t="s">
        <v>27</v>
      </c>
      <c r="B2" s="27" t="s">
        <v>42</v>
      </c>
      <c r="C2" s="3"/>
      <c r="D2" s="3" t="s">
        <v>41</v>
      </c>
    </row>
    <row r="3" spans="1:6" ht="13.5" thickBot="1" x14ac:dyDescent="0.25"/>
    <row r="4" spans="1:6" ht="14.25" thickTop="1" thickBot="1" x14ac:dyDescent="0.25">
      <c r="A4" s="5" t="s">
        <v>4</v>
      </c>
      <c r="C4" s="28" t="s">
        <v>43</v>
      </c>
      <c r="D4" s="29" t="s">
        <v>43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8">
        <v>51397.673000000003</v>
      </c>
      <c r="D7" s="30" t="s">
        <v>44</v>
      </c>
    </row>
    <row r="8" spans="1:6" x14ac:dyDescent="0.2">
      <c r="A8" t="s">
        <v>7</v>
      </c>
      <c r="C8" s="8">
        <v>9.3354300000000006</v>
      </c>
      <c r="D8" s="30" t="s">
        <v>44</v>
      </c>
    </row>
    <row r="9" spans="1:6" x14ac:dyDescent="0.2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INTERCEPT(INDIRECT($D$9):G991,INDIRECT($C$9):F991)</f>
        <v>0.52557086205590964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SLOPE(INDIRECT($D$9):G991,INDIRECT($C$9):F991)</f>
        <v>-7.0842747817424648E-4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(C7+C11)+(C8+C12)*INT(MAX(F21:F3532))</f>
        <v>59379.385515368216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9.3347215725218255</v>
      </c>
      <c r="E16" s="14" t="s">
        <v>34</v>
      </c>
      <c r="F16" s="15">
        <f ca="1">NOW()+15018.5+$C$5/24</f>
        <v>59958.627860879627</v>
      </c>
    </row>
    <row r="17" spans="1:21" ht="13.5" thickBot="1" x14ac:dyDescent="0.25">
      <c r="A17" s="14" t="s">
        <v>31</v>
      </c>
      <c r="B17" s="10"/>
      <c r="C17" s="10">
        <f>COUNT(C21:C2190)</f>
        <v>7</v>
      </c>
      <c r="E17" s="14" t="s">
        <v>39</v>
      </c>
      <c r="F17" s="15">
        <f ca="1">ROUND(2*(F16-$C$7)/$C$8,0)/2+F15</f>
        <v>918</v>
      </c>
    </row>
    <row r="18" spans="1:21" ht="14.25" thickTop="1" thickBot="1" x14ac:dyDescent="0.25">
      <c r="A18" s="16" t="s">
        <v>9</v>
      </c>
      <c r="B18" s="10"/>
      <c r="C18" s="19">
        <f ca="1">+C15</f>
        <v>59379.385515368216</v>
      </c>
      <c r="D18" s="20">
        <f ca="1">+C16</f>
        <v>9.3347215725218255</v>
      </c>
      <c r="E18" s="14" t="s">
        <v>40</v>
      </c>
      <c r="F18" s="23">
        <f ca="1">ROUND(2*(F16-$C$15)/$C$16,0)/2+F15</f>
        <v>63</v>
      </c>
    </row>
    <row r="19" spans="1:21" ht="13.5" thickTop="1" x14ac:dyDescent="0.2">
      <c r="E19" s="14" t="s">
        <v>35</v>
      </c>
      <c r="F19" s="18">
        <f ca="1">+$C$15+$C$16*F18-15018.5-$C$5/24</f>
        <v>44949.368807770428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50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s="27" t="s">
        <v>44</v>
      </c>
      <c r="C21" s="8">
        <v>51397.673000000003</v>
      </c>
      <c r="D21" s="8" t="s">
        <v>17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0.52557086205590964</v>
      </c>
      <c r="Q21" s="2">
        <f t="shared" ref="Q21:Q26" si="4">+C21-15018.5</f>
        <v>36379.173000000003</v>
      </c>
    </row>
    <row r="22" spans="1:21" x14ac:dyDescent="0.2">
      <c r="A22" s="31" t="s">
        <v>45</v>
      </c>
      <c r="B22" s="32" t="s">
        <v>46</v>
      </c>
      <c r="C22" s="31">
        <v>54679.510340000001</v>
      </c>
      <c r="D22" s="31">
        <v>8.0000000000000007E-5</v>
      </c>
      <c r="E22">
        <f t="shared" si="0"/>
        <v>351.54645688522095</v>
      </c>
      <c r="F22">
        <f t="shared" si="1"/>
        <v>351.5</v>
      </c>
      <c r="G22">
        <f t="shared" si="2"/>
        <v>0.43369499999971595</v>
      </c>
      <c r="K22">
        <f>+G22</f>
        <v>0.43369499999971595</v>
      </c>
      <c r="O22">
        <f t="shared" ca="1" si="3"/>
        <v>0.27655860347766203</v>
      </c>
      <c r="Q22" s="2">
        <f t="shared" si="4"/>
        <v>39661.010340000001</v>
      </c>
    </row>
    <row r="23" spans="1:21" x14ac:dyDescent="0.2">
      <c r="A23" s="33" t="s">
        <v>48</v>
      </c>
      <c r="B23" s="34" t="s">
        <v>49</v>
      </c>
      <c r="C23" s="35">
        <v>56177.399830000002</v>
      </c>
      <c r="D23" s="35">
        <v>1E-4</v>
      </c>
      <c r="E23">
        <f t="shared" si="0"/>
        <v>511.99857210648031</v>
      </c>
      <c r="F23">
        <f t="shared" si="1"/>
        <v>512</v>
      </c>
      <c r="G23">
        <f t="shared" si="2"/>
        <v>-1.3330000001587905E-2</v>
      </c>
      <c r="K23">
        <f>+G23</f>
        <v>-1.3330000001587905E-2</v>
      </c>
      <c r="O23">
        <f t="shared" ca="1" si="3"/>
        <v>0.16285599323069544</v>
      </c>
      <c r="Q23" s="2">
        <f t="shared" si="4"/>
        <v>41158.899830000002</v>
      </c>
    </row>
    <row r="24" spans="1:21" ht="12" customHeight="1" x14ac:dyDescent="0.2">
      <c r="A24" s="36" t="s">
        <v>1</v>
      </c>
      <c r="B24" s="37" t="s">
        <v>49</v>
      </c>
      <c r="C24" s="38">
        <v>57297.647199999999</v>
      </c>
      <c r="D24" s="38">
        <v>2.0999999999999999E-3</v>
      </c>
      <c r="E24">
        <f t="shared" si="0"/>
        <v>631.99811899398276</v>
      </c>
      <c r="F24">
        <f t="shared" si="1"/>
        <v>632</v>
      </c>
      <c r="G24">
        <f t="shared" si="2"/>
        <v>-1.7560000000230502E-2</v>
      </c>
      <c r="K24">
        <f>+G24</f>
        <v>-1.7560000000230502E-2</v>
      </c>
      <c r="O24">
        <f t="shared" ca="1" si="3"/>
        <v>7.7844695849785872E-2</v>
      </c>
      <c r="Q24" s="2">
        <f t="shared" si="4"/>
        <v>42279.147199999999</v>
      </c>
    </row>
    <row r="25" spans="1:21" ht="12" customHeight="1" x14ac:dyDescent="0.2">
      <c r="A25" s="39" t="s">
        <v>51</v>
      </c>
      <c r="B25" s="40" t="s">
        <v>49</v>
      </c>
      <c r="C25" s="41">
        <v>58809.986100000002</v>
      </c>
      <c r="D25" s="41">
        <v>1.8000000000000001E-4</v>
      </c>
      <c r="E25">
        <f t="shared" si="0"/>
        <v>793.99803758369978</v>
      </c>
      <c r="F25">
        <f t="shared" si="1"/>
        <v>794</v>
      </c>
      <c r="G25">
        <f t="shared" si="2"/>
        <v>-1.832000000285916E-2</v>
      </c>
      <c r="K25">
        <f>+G25</f>
        <v>-1.832000000285916E-2</v>
      </c>
      <c r="O25">
        <f t="shared" ca="1" si="3"/>
        <v>-3.6920555614442074E-2</v>
      </c>
      <c r="Q25" s="2">
        <f t="shared" si="4"/>
        <v>43791.486100000002</v>
      </c>
    </row>
    <row r="26" spans="1:21" ht="12" customHeight="1" x14ac:dyDescent="0.2">
      <c r="A26" s="39" t="s">
        <v>52</v>
      </c>
      <c r="B26" s="40" t="s">
        <v>49</v>
      </c>
      <c r="C26" s="41">
        <v>58996.697399999997</v>
      </c>
      <c r="D26" s="41">
        <v>8.9999999999999998E-4</v>
      </c>
      <c r="E26">
        <f t="shared" si="0"/>
        <v>813.99832680444229</v>
      </c>
      <c r="F26">
        <f t="shared" si="1"/>
        <v>814</v>
      </c>
      <c r="G26">
        <f t="shared" si="2"/>
        <v>-1.5620000005583279E-2</v>
      </c>
      <c r="K26">
        <f>+G26</f>
        <v>-1.5620000005583279E-2</v>
      </c>
      <c r="O26">
        <f t="shared" ca="1" si="3"/>
        <v>-5.1089105177926974E-2</v>
      </c>
      <c r="Q26" s="2">
        <f t="shared" si="4"/>
        <v>43978.197399999997</v>
      </c>
    </row>
    <row r="27" spans="1:21" ht="12" customHeight="1" x14ac:dyDescent="0.2">
      <c r="A27" s="42" t="s">
        <v>53</v>
      </c>
      <c r="B27" s="43" t="s">
        <v>49</v>
      </c>
      <c r="C27" s="44">
        <v>59379.445899999999</v>
      </c>
      <c r="D27" s="42">
        <v>6.9999999999999999E-4</v>
      </c>
      <c r="E27">
        <f t="shared" ref="E27" si="5">+(C27-C$7)/C$8</f>
        <v>854.99788440382451</v>
      </c>
      <c r="F27">
        <f t="shared" ref="F27" si="6">ROUND(2*E27,0)/2</f>
        <v>855</v>
      </c>
      <c r="G27">
        <f t="shared" ref="G27" si="7">+C27-(C$7+F27*C$8)</f>
        <v>-1.9750000006752089E-2</v>
      </c>
      <c r="K27">
        <f t="shared" ref="K27" si="8">+G27</f>
        <v>-1.9750000006752089E-2</v>
      </c>
      <c r="O27">
        <f t="shared" ref="O27" ca="1" si="9">+C$11+C$12*$F27</f>
        <v>-8.013463178307112E-2</v>
      </c>
      <c r="Q27" s="2">
        <f t="shared" ref="Q27" si="10">+C27-15018.5</f>
        <v>44360.945899999999</v>
      </c>
    </row>
    <row r="28" spans="1:21" ht="12" customHeight="1" x14ac:dyDescent="0.2">
      <c r="C28" s="8"/>
      <c r="D28" s="8"/>
      <c r="Q28" s="2"/>
    </row>
    <row r="29" spans="1:21" ht="12" customHeight="1" x14ac:dyDescent="0.2">
      <c r="C29" s="8"/>
      <c r="D29" s="8"/>
      <c r="Q29" s="2"/>
    </row>
    <row r="30" spans="1:21" ht="12" customHeight="1" x14ac:dyDescent="0.2">
      <c r="C30" s="8"/>
      <c r="D30" s="8"/>
      <c r="Q30" s="2"/>
    </row>
    <row r="31" spans="1:21" ht="12" customHeight="1" x14ac:dyDescent="0.2">
      <c r="C31" s="8"/>
      <c r="D31" s="8"/>
      <c r="Q31" s="2"/>
    </row>
    <row r="32" spans="1:21" ht="12" customHeight="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rotectedRanges>
    <protectedRange sqref="A25:D26" name="Range1"/>
  </protectedRanges>
  <phoneticPr fontId="8" type="noConversion"/>
  <hyperlinks>
    <hyperlink ref="H549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2023-01-14T02:04:07Z</dcterms:modified>
</cp:coreProperties>
</file>