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6CD6445-6A6E-4070-8D2D-0957EE8DE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4" i="1"/>
  <c r="Q25" i="1"/>
  <c r="Q26" i="1"/>
  <c r="Q22" i="1"/>
  <c r="C8" i="1"/>
  <c r="E23" i="1"/>
  <c r="F23" i="1"/>
  <c r="G23" i="1"/>
  <c r="K23" i="1"/>
  <c r="C9" i="1"/>
  <c r="D9" i="1"/>
  <c r="D8" i="1"/>
  <c r="F16" i="1"/>
  <c r="F17" i="1" s="1"/>
  <c r="C17" i="1"/>
  <c r="Q21" i="1"/>
  <c r="E26" i="1"/>
  <c r="F26" i="1"/>
  <c r="G26" i="1"/>
  <c r="K26" i="1"/>
  <c r="E22" i="1"/>
  <c r="F22" i="1"/>
  <c r="G22" i="1"/>
  <c r="K22" i="1"/>
  <c r="E24" i="1"/>
  <c r="F24" i="1"/>
  <c r="G24" i="1"/>
  <c r="K24" i="1"/>
  <c r="E25" i="1"/>
  <c r="F25" i="1"/>
  <c r="G25" i="1"/>
  <c r="K25" i="1"/>
  <c r="E21" i="1"/>
  <c r="F21" i="1"/>
  <c r="G21" i="1"/>
  <c r="I21" i="1"/>
  <c r="C12" i="1"/>
  <c r="C11" i="1"/>
  <c r="O22" i="1" l="1"/>
  <c r="O24" i="1"/>
  <c r="O26" i="1"/>
  <c r="C15" i="1"/>
  <c r="F18" i="1" s="1"/>
  <c r="O21" i="1"/>
  <c r="O25" i="1"/>
  <c r="O23" i="1"/>
  <c r="C16" i="1"/>
  <c r="D18" i="1" s="1"/>
  <c r="F19" i="1" l="1"/>
  <c r="C18" i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<sst xmlns="http://schemas.openxmlformats.org/spreadsheetml/2006/main" count="63" uniqueCount="53">
  <si>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</si>
  <si>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</si>
  <si>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</si>
  <si>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</si>
  <si>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</si>
  <si>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</si>
  <si>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</si>
  <si>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</si>
  <si>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</si>
  <si>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</si>
  <si>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</si>
  <si>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</si>
  <si>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</si>
  <si>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</si>
  <si>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</si>
  <si>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</si>
  <si>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</si>
  <si>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</si>
  <si>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</si>
  <si>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</si>
  <si>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</si>
  <si>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</si>
  <si>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</si>
  <si>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</si>
  <si>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</si>
  <si>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</si>
  <si>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</si>
  <si>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</si>
  <si>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</si>
  <si>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</si>
  <si>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</si>
  <si>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</si>
  <si>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</si>
  <si>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</si>
  <si>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</si>
  <si>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</si>
  <si>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</si>
  <si>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</si>
  <si>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</si>
  <si>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</si>
  <si>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</si>
  <si>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V0445 Dra  </t>
  </si>
  <si>
    <t>2017K</t>
  </si>
  <si>
    <t>G4458-0954</t>
  </si>
  <si>
    <t xml:space="preserve">EW        </t>
  </si>
  <si>
    <t>pr_6</t>
  </si>
  <si>
    <t xml:space="preserve">     </t>
  </si>
  <si>
    <t>V0445 Dra   / GSC 4458-0954</t>
  </si>
  <si>
    <t>GCVS</t>
  </si>
  <si>
    <t>I</t>
  </si>
  <si>
    <t>OEJV 0179</t>
  </si>
  <si>
    <t>OEJV 0211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</si>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</sst>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18-43FB-96A3-86B7870246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18-43FB-96A3-86B7870246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18-43FB-96A3-86B7870246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4.9707000005582813E-2</c:v>
                </c:pt>
                <c:pt idx="2">
                  <c:v>-7.1314999884634744E-2</c:v>
                </c:pt>
                <c:pt idx="3">
                  <c:v>-7.0820500222907867E-2</c:v>
                </c:pt>
                <c:pt idx="4">
                  <c:v>-7.0167999794648495E-2</c:v>
                </c:pt>
                <c:pt idx="5">
                  <c:v>-6.9713499971840065E-2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18-43FB-96A3-86B7870246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18-43FB-96A3-86B7870246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18-43FB-96A3-86B7870246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18-43FB-96A3-86B7870246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9.4424276846693175E-3</c:v>
                </c:pt>
                <c:pt idx="1">
                  <c:v>-4.3571826206462258E-2</c:v>
                </c:pt>
                <c:pt idx="2">
                  <c:v>-4.9467158185116385E-2</c:v>
                </c:pt>
                <c:pt idx="3">
                  <c:v>-4.946861598234157E-2</c:v>
                </c:pt>
                <c:pt idx="4">
                  <c:v>-4.9621684690986149E-2</c:v>
                </c:pt>
                <c:pt idx="5">
                  <c:v>-4.9623142488211334E-2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18-43FB-96A3-86B7870246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18183</c:v>
                </c:pt>
                <c:pt idx="2">
                  <c:v>20205</c:v>
                </c:pt>
                <c:pt idx="3">
                  <c:v>20205.5</c:v>
                </c:pt>
                <c:pt idx="4">
                  <c:v>20258</c:v>
                </c:pt>
                <c:pt idx="5">
                  <c:v>20258.5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18-43FB-96A3-86B78702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148160"/>
        <c:axId val="1"/>
      </c:scatterChart>
      <c:valAx>
        <c:axId val="53214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14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918CB24-0501-700F-189F-5FED8C548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20.2226</v>
      </c>
      <c r="L1" s="32">
        <v>74.043289999999999</v>
      </c>
      <c r="M1" s="33">
        <v>51389.508999999998</v>
      </c>
      <c r="N1" s="33">
        <v>0.32145099999999999</v>
      </c>
      <c r="O1" s="31" t="s">
        <v>44</v>
      </c>
      <c r="P1" s="32">
        <v>13.4</v>
      </c>
      <c r="Q1" s="32">
        <v>14.1</v>
      </c>
      <c r="R1" s="42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51389.508999999998</v>
      </c>
      <c r="D4" s="27">
        <v>0.32145099999999999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9">
        <v>51389.508999999998</v>
      </c>
      <c r="D7" s="28" t="s">
        <v>48</v>
      </c>
    </row>
    <row r="8" spans="1:19" x14ac:dyDescent="0.2">
      <c r="A8" t="s">
        <v>3</v>
      </c>
      <c r="C8" s="49">
        <f>N1</f>
        <v>0.32145099999999999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9.4424276846693175E-3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-2.9155944503729622E-6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57901.413736315306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0.32144808440554962</v>
      </c>
      <c r="E16" s="14" t="s">
        <v>30</v>
      </c>
      <c r="F16" s="35">
        <f ca="1">NOW()+15018.5+$C$5/24</f>
        <v>60325.848234027777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27801</v>
      </c>
    </row>
    <row r="18" spans="1:21" ht="14.25" thickTop="1" thickBot="1" x14ac:dyDescent="0.25">
      <c r="A18" s="16" t="s">
        <v>5</v>
      </c>
      <c r="B18" s="10"/>
      <c r="C18" s="19">
        <f ca="1">+C15</f>
        <v>57901.413736315306</v>
      </c>
      <c r="D18" s="20">
        <f ca="1">+C16</f>
        <v>0.32144808440554962</v>
      </c>
      <c r="E18" s="14" t="s">
        <v>36</v>
      </c>
      <c r="F18" s="23">
        <f ca="1">ROUND(2*(F16-$C$15)/$C$16,0)/2+F15</f>
        <v>7543</v>
      </c>
    </row>
    <row r="19" spans="1:21" ht="13.5" thickTop="1" x14ac:dyDescent="0.2">
      <c r="E19" s="14" t="s">
        <v>31</v>
      </c>
      <c r="F19" s="18">
        <f ca="1">+$C$15+$C$16*F18-15018.5-$C$5/24</f>
        <v>45307.992470319703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51389.508999999998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9.4424276846693175E-3</v>
      </c>
      <c r="Q21" s="2">
        <f t="shared" ref="Q21:Q26" si="4">+C21-15018.5</f>
        <v>36371.008999999998</v>
      </c>
    </row>
    <row r="22" spans="1:21" x14ac:dyDescent="0.2">
      <c r="A22" s="43" t="s">
        <v>50</v>
      </c>
      <c r="B22" s="44" t="s">
        <v>49</v>
      </c>
      <c r="C22" s="45">
        <v>57234.502240000002</v>
      </c>
      <c r="D22" s="45">
        <v>2.9999999999999997E-4</v>
      </c>
      <c r="E22">
        <f t="shared" si="0"/>
        <v>18183.154633210048</v>
      </c>
      <c r="F22">
        <f t="shared" si="1"/>
        <v>18183</v>
      </c>
      <c r="G22">
        <f t="shared" si="2"/>
        <v>4.9707000005582813E-2</v>
      </c>
      <c r="K22">
        <f>+G22</f>
        <v>4.9707000005582813E-2</v>
      </c>
      <c r="O22">
        <f t="shared" ca="1" si="3"/>
        <v>-4.3571826206462258E-2</v>
      </c>
      <c r="Q22" s="2">
        <f t="shared" si="4"/>
        <v>42216.002240000002</v>
      </c>
    </row>
    <row r="23" spans="1:21" x14ac:dyDescent="0.2">
      <c r="A23" s="46" t="s">
        <v>51</v>
      </c>
      <c r="B23" s="47" t="s">
        <v>52</v>
      </c>
      <c r="C23" s="48">
        <v>57884.355140000116</v>
      </c>
      <c r="D23" s="48">
        <v>4.0000000000000002E-4</v>
      </c>
      <c r="E23">
        <f t="shared" si="0"/>
        <v>20204.778146591918</v>
      </c>
      <c r="F23">
        <f t="shared" si="1"/>
        <v>20205</v>
      </c>
      <c r="G23">
        <f t="shared" si="2"/>
        <v>-7.1314999884634744E-2</v>
      </c>
      <c r="K23">
        <f>+G23</f>
        <v>-7.1314999884634744E-2</v>
      </c>
      <c r="O23">
        <f t="shared" ca="1" si="3"/>
        <v>-4.9467158185116385E-2</v>
      </c>
      <c r="Q23" s="2">
        <f t="shared" si="4"/>
        <v>42865.855140000116</v>
      </c>
    </row>
    <row r="24" spans="1:21" x14ac:dyDescent="0.2">
      <c r="A24" s="46" t="s">
        <v>51</v>
      </c>
      <c r="B24" s="47" t="s">
        <v>49</v>
      </c>
      <c r="C24" s="48">
        <v>57884.516359999776</v>
      </c>
      <c r="D24" s="48">
        <v>2.9999999999999997E-4</v>
      </c>
      <c r="E24">
        <f t="shared" si="0"/>
        <v>20205.279684927962</v>
      </c>
      <c r="F24">
        <f t="shared" si="1"/>
        <v>20205.5</v>
      </c>
      <c r="G24">
        <f t="shared" si="2"/>
        <v>-7.0820500222907867E-2</v>
      </c>
      <c r="K24">
        <f>+G24</f>
        <v>-7.0820500222907867E-2</v>
      </c>
      <c r="O24">
        <f t="shared" ca="1" si="3"/>
        <v>-4.946861598234157E-2</v>
      </c>
      <c r="Q24" s="2">
        <f t="shared" si="4"/>
        <v>42866.016359999776</v>
      </c>
    </row>
    <row r="25" spans="1:21" x14ac:dyDescent="0.2">
      <c r="A25" s="46" t="s">
        <v>51</v>
      </c>
      <c r="B25" s="47" t="s">
        <v>52</v>
      </c>
      <c r="C25" s="48">
        <v>57901.393190000206</v>
      </c>
      <c r="D25" s="48">
        <v>2.9999999999999997E-4</v>
      </c>
      <c r="E25">
        <f t="shared" si="0"/>
        <v>20257.781714787659</v>
      </c>
      <c r="F25">
        <f t="shared" si="1"/>
        <v>20258</v>
      </c>
      <c r="G25">
        <f t="shared" si="2"/>
        <v>-7.0167999794648495E-2</v>
      </c>
      <c r="K25">
        <f>+G25</f>
        <v>-7.0167999794648495E-2</v>
      </c>
      <c r="O25">
        <f t="shared" ca="1" si="3"/>
        <v>-4.9621684690986149E-2</v>
      </c>
      <c r="Q25" s="2">
        <f t="shared" si="4"/>
        <v>42882.893190000206</v>
      </c>
    </row>
    <row r="26" spans="1:21" x14ac:dyDescent="0.2">
      <c r="A26" s="46" t="s">
        <v>51</v>
      </c>
      <c r="B26" s="47" t="s">
        <v>49</v>
      </c>
      <c r="C26" s="48">
        <v>57901.554370000027</v>
      </c>
      <c r="D26" s="48">
        <v>2.9999999999999997E-4</v>
      </c>
      <c r="E26">
        <f t="shared" si="0"/>
        <v>20258.283128688443</v>
      </c>
      <c r="F26">
        <f t="shared" si="1"/>
        <v>20258.5</v>
      </c>
      <c r="G26">
        <f t="shared" si="2"/>
        <v>-6.9713499971840065E-2</v>
      </c>
      <c r="K26">
        <f>+G26</f>
        <v>-6.9713499971840065E-2</v>
      </c>
      <c r="O26">
        <f t="shared" ca="1" si="3"/>
        <v>-4.9623142488211334E-2</v>
      </c>
      <c r="Q26" s="2">
        <f t="shared" si="4"/>
        <v>42883.054370000027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2024-01-16T07:21:27Z</dcterms:modified>
</cp:coreProperties>
</file>