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F988378-9407-4852-889B-7CFC098F38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O21" i="1" l="1"/>
  <c r="S21" i="1" s="1"/>
  <c r="C15" i="1"/>
  <c r="O22" i="1"/>
  <c r="S22" i="1" s="1"/>
  <c r="O23" i="1"/>
  <c r="S23" i="1" s="1"/>
  <c r="C16" i="1"/>
  <c r="D18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<sst xmlns="http://schemas.openxmlformats.org/spreadsheetml/2006/main" count="56" uniqueCount="52">
  <si>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</si>
  <si>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</si>
  <si>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</si>
  <si>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</si>
  <si>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</si>
  <si>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</si>
  <si>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</si>
  <si>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</si>
  <si>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</si>
  <si>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</si>
  <si>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</si>
  <si>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</si>
  <si>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</si>
  <si>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</si>
  <si>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</si>
  <si>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</si>
  <si>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</si>
  <si>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</si>
  <si>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</si>
  <si>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</si>
  <si>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</si>
  <si>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</si>
  <si>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</si>
  <si>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</si>
  <si>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</si>
  <si>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</si>
  <si>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</si>
  <si>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</si>
  <si>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</si>
  <si>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</si>
  <si>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</si>
  <si>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</si>
  <si>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</si>
  <si>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</si>
  <si>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</si>
  <si>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</si>
  <si>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</si>
  <si>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</si>
  <si>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</si>
  <si>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</si>
  <si>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</si>
  <si>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</si>
  <si>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</si>
  <si>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G0536-0009</t>
  </si>
  <si>
    <t>G0536-0009_Equ.xls</t>
  </si>
  <si>
    <t>EC</t>
  </si>
  <si>
    <t>Equ</t>
  </si>
  <si>
    <t>VSX</t>
  </si>
  <si>
    <t>IBVS 6011</t>
  </si>
  <si>
    <t>I</t>
  </si>
  <si>
    <t>IBVS 6042</t>
  </si>
  <si>
    <t>ASAS J211822+0403.6 Equ / GSC 0536-0009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</si>
</sst>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0536-0009 -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2885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DD-4C62-B5C2-65EC7E99BA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2885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-5.7499998220009729E-3</c:v>
                </c:pt>
                <c:pt idx="2">
                  <c:v>-4.4749998196493834E-3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DD-4C62-B5C2-65EC7E99BA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2885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DD-4C62-B5C2-65EC7E99BA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2885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DD-4C62-B5C2-65EC7E99BA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2885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DD-4C62-B5C2-65EC7E99BA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2885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DD-4C62-B5C2-65EC7E99BA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2885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DD-4C62-B5C2-65EC7E99BA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2885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-4.645302207436303E-4</c:v>
                </c:pt>
                <c:pt idx="1">
                  <c:v>-4.1372805839198969E-3</c:v>
                </c:pt>
                <c:pt idx="2">
                  <c:v>-5.6231888369868291E-3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DD-4C62-B5C2-65EC7E99BA5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2885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DD-4C62-B5C2-65EC7E99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765640"/>
        <c:axId val="1"/>
      </c:scatterChart>
      <c:valAx>
        <c:axId val="313765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3765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51D42C-F0F5-68CC-A33E-0A9997E7F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54962.907999999821</v>
      </c>
      <c r="D7" s="30" t="s">
        <v>47</v>
      </c>
    </row>
    <row r="8" spans="1:7" x14ac:dyDescent="0.2">
      <c r="A8" t="s">
        <v>3</v>
      </c>
      <c r="C8" s="8">
        <v>0.43077500000000002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-4.645302207436303E-4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-1.788096574087764E-6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60314.617512037032</v>
      </c>
    </row>
    <row r="15" spans="1:7" x14ac:dyDescent="0.2">
      <c r="A15" s="12" t="s">
        <v>17</v>
      </c>
      <c r="B15" s="10"/>
      <c r="C15" s="13">
        <f ca="1">(C7+C11)+(C8+C12)*INT(MAX(F21:F3533))</f>
        <v>56205.688251810985</v>
      </c>
      <c r="D15" s="14" t="s">
        <v>39</v>
      </c>
      <c r="E15" s="15">
        <f ca="1">ROUND(2*(E14-$C$7)/$C$8,0)/2+E13</f>
        <v>12424.5</v>
      </c>
    </row>
    <row r="16" spans="1:7" x14ac:dyDescent="0.2">
      <c r="A16" s="16" t="s">
        <v>4</v>
      </c>
      <c r="B16" s="10"/>
      <c r="C16" s="17">
        <f ca="1">+C8+C12</f>
        <v>0.43077321190342593</v>
      </c>
      <c r="D16" s="14" t="s">
        <v>40</v>
      </c>
      <c r="E16" s="24">
        <f ca="1">ROUND(2*(E14-$C$15)/$C$16,0)/2+E13</f>
        <v>9539.5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45296.94514009705</v>
      </c>
    </row>
    <row r="18" spans="1:19" ht="14.25" thickTop="1" thickBot="1" x14ac:dyDescent="0.25">
      <c r="A18" s="16" t="s">
        <v>5</v>
      </c>
      <c r="B18" s="10"/>
      <c r="C18" s="19">
        <f ca="1">+C15</f>
        <v>56205.688251810985</v>
      </c>
      <c r="D18" s="20">
        <f ca="1">+C16</f>
        <v>0.43077321190342593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1.4378785912578401E-3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54962.907999999821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-4.645302207436303E-4</v>
      </c>
      <c r="Q21" s="2">
        <f>+C21-15018.5</f>
        <v>39944.407999999821</v>
      </c>
      <c r="S21">
        <f ca="1">+(O21-G21)^2</f>
        <v>2.1578832598412588E-7</v>
      </c>
    </row>
    <row r="22" spans="1:19" x14ac:dyDescent="0.2">
      <c r="A22" s="33" t="s">
        <v>48</v>
      </c>
      <c r="B22" s="34" t="s">
        <v>49</v>
      </c>
      <c r="C22" s="33">
        <v>55847.714099999997</v>
      </c>
      <c r="D22" s="33">
        <v>8.0000000000000004E-4</v>
      </c>
      <c r="E22">
        <f>+(C22-C$7)/C$8</f>
        <v>2053.9866519648917</v>
      </c>
      <c r="F22">
        <f>ROUND(2*E22,0)/2</f>
        <v>2054</v>
      </c>
      <c r="G22">
        <f>+C22-(C$7+F22*C$8)</f>
        <v>-5.7499998220009729E-3</v>
      </c>
      <c r="I22">
        <f>+G22</f>
        <v>-5.7499998220009729E-3</v>
      </c>
      <c r="O22">
        <f ca="1">+C$11+C$12*$F22</f>
        <v>-4.1372805839198969E-3</v>
      </c>
      <c r="Q22" s="2">
        <f>+C22-15018.5</f>
        <v>40829.214099999997</v>
      </c>
      <c r="S22">
        <f ca="1">+(O22-G22)^2</f>
        <v>2.6008633408768061E-6</v>
      </c>
    </row>
    <row r="23" spans="1:19" x14ac:dyDescent="0.2">
      <c r="A23" s="35" t="s">
        <v>50</v>
      </c>
      <c r="B23" s="36" t="s">
        <v>49</v>
      </c>
      <c r="C23" s="37">
        <v>56205.689400000003</v>
      </c>
      <c r="D23" s="37">
        <v>3.0000000000000003E-4</v>
      </c>
      <c r="E23">
        <f>+(C23-C$7)/C$8</f>
        <v>2884.9896117466928</v>
      </c>
      <c r="F23">
        <f>ROUND(2*E23,0)/2</f>
        <v>2885</v>
      </c>
      <c r="G23">
        <f>+C23-(C$7+F23*C$8)</f>
        <v>-4.4749998196493834E-3</v>
      </c>
      <c r="I23">
        <f>+G23</f>
        <v>-4.4749998196493834E-3</v>
      </c>
      <c r="O23">
        <f ca="1">+C$11+C$12*$F23</f>
        <v>-5.6231888369868291E-3</v>
      </c>
      <c r="Q23" s="2">
        <f>+C23-15018.5</f>
        <v>41187.189400000003</v>
      </c>
      <c r="S23">
        <f ca="1">+(O23-G23)^2</f>
        <v>1.3183380195343292E-6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2024-01-05T01:49:13Z</dcterms:modified>
</cp:coreProperties>
</file>