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60947B8-DF11-4CB6-8F0F-476C3FB23F1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E15" i="1" s="1"/>
  <c r="C17" i="1"/>
  <c r="Q21" i="1"/>
  <c r="G21" i="1"/>
  <c r="H21" i="1"/>
  <c r="C11" i="1"/>
  <c r="C12" i="1"/>
  <c r="C16" i="1" l="1"/>
  <c r="D18" i="1" s="1"/>
  <c r="O21" i="1"/>
  <c r="S21" i="1" s="1"/>
  <c r="O22" i="1"/>
  <c r="S22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<sst xmlns="http://schemas.openxmlformats.org/spreadsheetml/2006/main" count="54" uniqueCount="51">
  <si>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</si>
  <si>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</si>
  <si>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</si>
  <si>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</si>
  <si>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</si>
  <si>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</si>
  <si>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</si>
  <si>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</si>
  <si>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</si>
  <si>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</si>
  <si>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</si>
  <si>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</si>
  <si>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</si>
  <si>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</si>
  <si>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</si>
  <si>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</si>
  <si>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</si>
  <si>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</si>
  <si>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</si>
  <si>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</si>
  <si>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</si>
  <si>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</si>
  <si>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</si>
  <si>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</si>
  <si>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</si>
  <si>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</si>
  <si>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</si>
  <si>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</si>
  <si>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</si>
  <si>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</si>
  <si>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</si>
  <si>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</si>
  <si>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</si>
  <si>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</si>
  <si>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</si>
  <si>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</si>
  <si>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</si>
  <si>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</si>
  <si>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</si>
  <si>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</si>
  <si>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</si>
  <si>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</si>
  <si>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G0540-0068</t>
  </si>
  <si>
    <t>GSC 0540-0068</t>
  </si>
  <si>
    <t>G0540-0068_Equ.xls</t>
  </si>
  <si>
    <t>EC</t>
  </si>
  <si>
    <t>Equ</t>
  </si>
  <si>
    <t>VSX</t>
  </si>
  <si>
    <t>IBVS 6011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</si>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</sst>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0540-0068 -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CF-4BC9-AB5A-16D52E1AAC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-2.3250000056577846E-2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CF-4BC9-AB5A-16D52E1AAC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CF-4BC9-AB5A-16D52E1AAC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CF-4BC9-AB5A-16D52E1AAC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CF-4BC9-AB5A-16D52E1AAC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CF-4BC9-AB5A-16D52E1AAC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CF-4BC9-AB5A-16D52E1AAC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-1.7347234759768071E-18</c:v>
                </c:pt>
                <c:pt idx="1">
                  <c:v>-2.3250000056577846E-2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CF-4BC9-AB5A-16D52E1AAC4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9282.5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CF-4BC9-AB5A-16D52E1AA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814784"/>
        <c:axId val="1"/>
      </c:scatterChart>
      <c:valAx>
        <c:axId val="388814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814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19D814A-AA87-9A95-AD2A-26F98EBC0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x14ac:dyDescent="0.2">
      <c r="A2" t="s">
        <v>23</v>
      </c>
      <c r="B2" t="s">
        <v>45</v>
      </c>
      <c r="C2" s="31" t="s">
        <v>41</v>
      </c>
      <c r="D2" s="3" t="s">
        <v>46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52224.810000000056</v>
      </c>
      <c r="D7" s="30" t="s">
        <v>47</v>
      </c>
    </row>
    <row r="8" spans="1:7" x14ac:dyDescent="0.2">
      <c r="A8" t="s">
        <v>3</v>
      </c>
      <c r="C8" s="35">
        <v>0.38954</v>
      </c>
      <c r="D8" s="30" t="s">
        <v>47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-1.7347234759768071E-18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-2.5047131760385504E-6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60326.595545138887</v>
      </c>
    </row>
    <row r="15" spans="1:7" x14ac:dyDescent="0.2">
      <c r="A15" s="12" t="s">
        <v>17</v>
      </c>
      <c r="B15" s="10"/>
      <c r="C15" s="13">
        <f ca="1">(C7+C11)+(C8+C12)*INT(MAX(F21:F3533))</f>
        <v>55840.497031252358</v>
      </c>
      <c r="D15" s="14" t="s">
        <v>38</v>
      </c>
      <c r="E15" s="15">
        <f ca="1">ROUND(2*(E14-$C$7)/$C$8,0)/2+E13</f>
        <v>20799.5</v>
      </c>
    </row>
    <row r="16" spans="1:7" x14ac:dyDescent="0.2">
      <c r="A16" s="16" t="s">
        <v>4</v>
      </c>
      <c r="B16" s="10"/>
      <c r="C16" s="17">
        <f ca="1">+C8+C12</f>
        <v>0.38953749528682396</v>
      </c>
      <c r="D16" s="14" t="s">
        <v>39</v>
      </c>
      <c r="E16" s="24">
        <f ca="1">ROUND(2*(E14-$C$15)/$C$16,0)/2+E13</f>
        <v>11517.5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45308.890966551691</v>
      </c>
    </row>
    <row r="18" spans="1:19" ht="14.25" thickTop="1" thickBot="1" x14ac:dyDescent="0.25">
      <c r="A18" s="16" t="s">
        <v>5</v>
      </c>
      <c r="B18" s="10"/>
      <c r="C18" s="19">
        <f ca="1">+C15</f>
        <v>55840.497031252358</v>
      </c>
      <c r="D18" s="20">
        <f ca="1">+C16</f>
        <v>0.38953749528682396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1.7347234759768071E-18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52224.810000000056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-1.7347234759768071E-18</v>
      </c>
      <c r="Q21" s="2">
        <f>+C21-15018.5</f>
        <v>37206.310000000056</v>
      </c>
      <c r="S21">
        <f ca="1">+(O21-G21)^2</f>
        <v>3.009265538105056E-36</v>
      </c>
    </row>
    <row r="22" spans="1:19" x14ac:dyDescent="0.2">
      <c r="A22" s="33" t="s">
        <v>48</v>
      </c>
      <c r="B22" s="34" t="s">
        <v>49</v>
      </c>
      <c r="C22" s="33">
        <v>55840.691800000001</v>
      </c>
      <c r="D22" s="33">
        <v>5.0000000000000001E-4</v>
      </c>
      <c r="E22">
        <f>+(C22-C$7)/C$8</f>
        <v>9282.4403142166266</v>
      </c>
      <c r="F22">
        <f>ROUND(2*E22,0)/2</f>
        <v>9282.5</v>
      </c>
      <c r="G22">
        <f>+C22-(C$7+F22*C$8)</f>
        <v>-2.3250000056577846E-2</v>
      </c>
      <c r="I22">
        <f>+G22</f>
        <v>-2.3250000056577846E-2</v>
      </c>
      <c r="O22">
        <f ca="1">+C$11+C$12*$F22</f>
        <v>-2.3250000056577846E-2</v>
      </c>
      <c r="Q22" s="2">
        <f>+C22-15018.5</f>
        <v>40822.191800000001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2024-01-17T01:17:35Z</dcterms:modified>
</cp:coreProperties>
</file>