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26B0AAE-B899-4C75-9FBB-41B0D55E7E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G11" i="1"/>
  <c r="F11" i="1"/>
  <c r="C21" i="1"/>
  <c r="A21" i="1"/>
  <c r="F15" i="1"/>
  <c r="F16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<sst xmlns="http://schemas.openxmlformats.org/spreadsheetml/2006/main" count="53" uniqueCount="50">
  <si>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</si>
  <si>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</si>
  <si>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</si>
  <si>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</si>
  <si>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</si>
  <si>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</si>
  <si>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</si>
  <si>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</si>
  <si>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</si>
  <si>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</si>
  <si>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</si>
  <si>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</si>
  <si>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</si>
  <si>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</si>
  <si>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</si>
  <si>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</si>
  <si>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</si>
  <si>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</si>
  <si>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</si>
  <si>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</si>
  <si>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</si>
  <si>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</si>
  <si>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</si>
  <si>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</si>
  <si>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</si>
  <si>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</si>
  <si>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</si>
  <si>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</si>
  <si>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</si>
  <si>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</si>
  <si>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</si>
  <si>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</si>
  <si>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</si>
  <si>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</si>
  <si>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</si>
  <si>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</si>
  <si>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</si>
  <si>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</si>
  <si>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</si>
  <si>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</si>
  <si>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</si>
  <si>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</si>
  <si>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</si>
  <si>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</si>
  <si>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</si>
  <si>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ASAS J034703-0704.2 Eri</t>
  </si>
  <si>
    <t>EC</t>
  </si>
  <si>
    <t>VSX</t>
  </si>
  <si>
    <t>VSB, 108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</si>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</sst>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4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ASAS J034703-0704.2 Eri -</a:t>
            </a:r>
            <a:r>
              <a:rPr lang="en-AU"/>
              <a:t>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-2.6899999866145663E-2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-2.6899999866145663E-2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21357.5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27" sqref="F27:F2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.14062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s="40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v>51869.87</v>
      </c>
      <c r="D7" s="39" t="s">
        <v>47</v>
      </c>
    </row>
    <row r="8" spans="1:15" x14ac:dyDescent="0.2">
      <c r="A8" t="s">
        <v>3</v>
      </c>
      <c r="C8" s="6">
        <v>0.37772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-1.2595107042559131E-6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59936.809140629892</v>
      </c>
      <c r="E15" s="10" t="s">
        <v>30</v>
      </c>
      <c r="F15" s="25">
        <f ca="1">NOW()+15018.5+$C$5/24</f>
        <v>60178.877558796295</v>
      </c>
    </row>
    <row r="16" spans="1:15" x14ac:dyDescent="0.2">
      <c r="A16" s="12" t="s">
        <v>4</v>
      </c>
      <c r="B16" s="7"/>
      <c r="C16" s="13">
        <f ca="1">+C8+C12</f>
        <v>0.37771874048929577</v>
      </c>
      <c r="E16" s="10" t="s">
        <v>35</v>
      </c>
      <c r="F16" s="11">
        <f ca="1">ROUND(2*(F15-$C$7)/$C$8,0)/2+F14</f>
        <v>21999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642</v>
      </c>
    </row>
    <row r="18" spans="1:21" ht="14.25" thickTop="1" thickBot="1" x14ac:dyDescent="0.25">
      <c r="A18" s="12" t="s">
        <v>5</v>
      </c>
      <c r="B18" s="7"/>
      <c r="C18" s="15">
        <f ca="1">+C15</f>
        <v>59936.809140629892</v>
      </c>
      <c r="D18" s="16">
        <f ca="1">+C16</f>
        <v>0.37771874048929577</v>
      </c>
      <c r="E18" s="10" t="s">
        <v>31</v>
      </c>
      <c r="F18" s="14">
        <f ca="1">+$C$15+$C$16*F17-15018.5-$C$5/24</f>
        <v>45161.200405357355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51869.87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K21">
        <f>+G21</f>
        <v>0</v>
      </c>
      <c r="O21">
        <f ca="1">+C$11+C$12*$F21</f>
        <v>0</v>
      </c>
      <c r="Q21" s="1">
        <f>+C21-15018.5</f>
        <v>36851.370000000003</v>
      </c>
    </row>
    <row r="22" spans="1:21" x14ac:dyDescent="0.2">
      <c r="A22" s="41" t="s">
        <v>48</v>
      </c>
      <c r="B22" s="42" t="s">
        <v>49</v>
      </c>
      <c r="C22" s="43">
        <v>59936.998000000138</v>
      </c>
      <c r="D22" s="6"/>
      <c r="E22">
        <f>+(C22-C$7)/C$8</f>
        <v>21357.428783226027</v>
      </c>
      <c r="F22">
        <f>ROUND(2*E22,0)/2</f>
        <v>21357.5</v>
      </c>
      <c r="G22">
        <f>+C22-(C$7+F22*C$8)</f>
        <v>-2.6899999866145663E-2</v>
      </c>
      <c r="K22">
        <f>+G22</f>
        <v>-2.6899999866145663E-2</v>
      </c>
      <c r="O22">
        <f ca="1">+C$11+C$12*$F22</f>
        <v>-2.6899999866145663E-2</v>
      </c>
      <c r="Q22" s="1">
        <f>+C22-15018.5</f>
        <v>44918.498000000138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2023-08-22T09:03:41Z</dcterms:modified>
</cp:coreProperties>
</file>