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BDB4FB6-7F1C-42CC-A1B9-156B5C43F170}" xr6:coauthVersionLast="47" xr6:coauthVersionMax="47" xr10:uidLastSave="{00000000-0000-0000-0000-000000000000}"/>
  <bookViews>
    <workbookView xWindow="780" yWindow="780" windowWidth="1621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O23" i="1"/>
  <c r="O24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<sst xmlns="http://schemas.openxmlformats.org/spreadsheetml/2006/main" count="61" uniqueCount="49">
  <si>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</si>
  <si>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</si>
  <si>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</si>
  <si>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</si>
  <si>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</si>
  <si>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</si>
  <si>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</si>
  <si>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</si>
  <si>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</si>
  <si>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</si>
  <si>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</si>
  <si>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</si>
  <si>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</si>
  <si>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</si>
  <si>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</si>
  <si>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</si>
  <si>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</si>
  <si>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</si>
  <si>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</si>
  <si>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</si>
  <si>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</si>
  <si>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</si>
  <si>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</si>
  <si>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</si>
  <si>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</si>
  <si>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</si>
  <si>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</si>
  <si>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</si>
  <si>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</si>
  <si>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</si>
  <si>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</si>
  <si>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</si>
  <si>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</si>
  <si>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</si>
  <si>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</si>
  <si>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</si>
  <si>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</si>
  <si>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</si>
  <si>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</si>
  <si>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</si>
  <si>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</si>
  <si>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</si>
  <si>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</si>
  <si>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FP Eri</t>
  </si>
  <si>
    <t>EW</t>
  </si>
  <si>
    <t>VSX</t>
  </si>
  <si>
    <t>VSB, 91</t>
  </si>
  <si>
    <t>I</t>
  </si>
  <si>
    <t>G5286-0256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</si>
</sst>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</a:t>
            </a:r>
            <a:r>
              <a:rPr lang="en-AU" baseline="0"/>
              <a:t> Eri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-1.8954999934067018E-2</c:v>
                </c:pt>
                <c:pt idx="2">
                  <c:v>-1.8355000021983869E-2</c:v>
                </c:pt>
                <c:pt idx="3">
                  <c:v>-2.0125000068219379E-2</c:v>
                </c:pt>
                <c:pt idx="4">
                  <c:v>-1.8725000118138269E-2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2.1802896493661877E-6</c:v>
                </c:pt>
                <c:pt idx="1">
                  <c:v>-1.9011374797322511E-2</c:v>
                </c:pt>
                <c:pt idx="2">
                  <c:v>-1.9011374797322511E-2</c:v>
                </c:pt>
                <c:pt idx="3">
                  <c:v>-1.9069715418706445E-2</c:v>
                </c:pt>
                <c:pt idx="4">
                  <c:v>-1.9069715418706445E-2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8" sqref="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9" t="s">
        <v>43</v>
      </c>
      <c r="G1" s="40">
        <v>2013</v>
      </c>
      <c r="H1" s="41"/>
      <c r="I1" s="42" t="s">
        <v>48</v>
      </c>
      <c r="J1" s="43" t="s">
        <v>43</v>
      </c>
      <c r="K1" s="44">
        <v>2.53348</v>
      </c>
      <c r="L1" s="45">
        <v>-9.1228999999999996</v>
      </c>
      <c r="M1" s="46">
        <v>48500.146999999997</v>
      </c>
      <c r="N1" s="46">
        <v>0.33527000000000001</v>
      </c>
      <c r="O1" s="47" t="s">
        <v>44</v>
      </c>
    </row>
    <row r="2" spans="1:15" x14ac:dyDescent="0.2">
      <c r="A2" t="s">
        <v>23</v>
      </c>
      <c r="B2" s="35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48500.146999999997</v>
      </c>
      <c r="D7" s="29" t="s">
        <v>45</v>
      </c>
    </row>
    <row r="8" spans="1:15" x14ac:dyDescent="0.2">
      <c r="A8" t="s">
        <v>3</v>
      </c>
      <c r="C8" s="8">
        <v>0.33527000000000001</v>
      </c>
      <c r="D8" s="29" t="s">
        <v>45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2.1802896493661877E-6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-5.7762991469238461E-7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59569.737520573399</v>
      </c>
      <c r="E15" s="14" t="s">
        <v>30</v>
      </c>
      <c r="F15" s="32">
        <f ca="1">NOW()+15018.5+$C$5/24</f>
        <v>59960.854245254624</v>
      </c>
    </row>
    <row r="16" spans="1:15" x14ac:dyDescent="0.2">
      <c r="A16" s="16" t="s">
        <v>4</v>
      </c>
      <c r="B16" s="10"/>
      <c r="C16" s="17">
        <f ca="1">+C8+C12</f>
        <v>0.33526942237008533</v>
      </c>
      <c r="E16" s="14" t="s">
        <v>35</v>
      </c>
      <c r="F16" s="15">
        <f ca="1">ROUND(2*(F15-$C$7)/$C$8,0)/2+F14</f>
        <v>34184.5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1167.5</v>
      </c>
    </row>
    <row r="18" spans="1:21" ht="14.25" thickTop="1" thickBot="1" x14ac:dyDescent="0.25">
      <c r="A18" s="16" t="s">
        <v>5</v>
      </c>
      <c r="B18" s="10"/>
      <c r="C18" s="19">
        <f ca="1">+C15</f>
        <v>59569.737520573399</v>
      </c>
      <c r="D18" s="20">
        <f ca="1">+C16</f>
        <v>0.33526942237008533</v>
      </c>
      <c r="E18" s="14" t="s">
        <v>31</v>
      </c>
      <c r="F18" s="18">
        <f ca="1">+$C$15+$C$16*F17-15018.5-$C$5/24</f>
        <v>44943.060404523807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5" t="s">
        <v>45</v>
      </c>
      <c r="C21" s="8">
        <v>48500.146999999997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2.1802896493661877E-6</v>
      </c>
      <c r="Q21" s="34">
        <f>+C21-15018.5</f>
        <v>33481.646999999997</v>
      </c>
    </row>
    <row r="22" spans="1:21" x14ac:dyDescent="0.2">
      <c r="A22" s="36" t="s">
        <v>46</v>
      </c>
      <c r="B22" s="37" t="s">
        <v>47</v>
      </c>
      <c r="C22" s="38">
        <v>59536.043000000063</v>
      </c>
      <c r="D22" s="36"/>
      <c r="E22">
        <f t="shared" ref="E22:E25" si="0">+(C22-C$7)/C$8</f>
        <v>32916.443463477393</v>
      </c>
      <c r="F22">
        <f t="shared" ref="F22:F25" si="1">ROUND(2*E22,0)/2</f>
        <v>32916.5</v>
      </c>
      <c r="G22">
        <f t="shared" ref="G22:G25" si="2">+C22-(C$7+F22*C$8)</f>
        <v>-1.8954999934067018E-2</v>
      </c>
      <c r="I22">
        <f t="shared" ref="I22:I25" si="3">+G22</f>
        <v>-1.8954999934067018E-2</v>
      </c>
      <c r="O22">
        <f t="shared" ref="O22:O25" ca="1" si="4">+C$11+C$12*$F22</f>
        <v>-1.9011374797322511E-2</v>
      </c>
      <c r="Q22" s="34">
        <f t="shared" ref="Q22:Q25" si="5">+C22-15018.5</f>
        <v>44517.543000000063</v>
      </c>
    </row>
    <row r="23" spans="1:21" x14ac:dyDescent="0.2">
      <c r="A23" s="36" t="s">
        <v>46</v>
      </c>
      <c r="B23" s="37" t="s">
        <v>47</v>
      </c>
      <c r="C23" s="38">
        <v>59536.043599999975</v>
      </c>
      <c r="D23" s="36"/>
      <c r="E23">
        <f t="shared" si="0"/>
        <v>32916.445253079539</v>
      </c>
      <c r="F23">
        <f t="shared" si="1"/>
        <v>32916.5</v>
      </c>
      <c r="G23">
        <f t="shared" si="2"/>
        <v>-1.8355000021983869E-2</v>
      </c>
      <c r="I23">
        <f t="shared" si="3"/>
        <v>-1.8355000021983869E-2</v>
      </c>
      <c r="O23">
        <f t="shared" ca="1" si="4"/>
        <v>-1.9011374797322511E-2</v>
      </c>
      <c r="Q23" s="34">
        <f t="shared" si="5"/>
        <v>44517.543599999975</v>
      </c>
    </row>
    <row r="24" spans="1:21" x14ac:dyDescent="0.2">
      <c r="A24" s="36" t="s">
        <v>46</v>
      </c>
      <c r="B24" s="37" t="s">
        <v>47</v>
      </c>
      <c r="C24" s="38">
        <v>59569.904099999927</v>
      </c>
      <c r="D24" s="36"/>
      <c r="E24">
        <f t="shared" si="0"/>
        <v>33017.439973752291</v>
      </c>
      <c r="F24">
        <f t="shared" si="1"/>
        <v>33017.5</v>
      </c>
      <c r="G24">
        <f t="shared" si="2"/>
        <v>-2.0125000068219379E-2</v>
      </c>
      <c r="I24">
        <f t="shared" si="3"/>
        <v>-2.0125000068219379E-2</v>
      </c>
      <c r="O24">
        <f t="shared" ca="1" si="4"/>
        <v>-1.9069715418706445E-2</v>
      </c>
      <c r="Q24" s="34">
        <f t="shared" si="5"/>
        <v>44551.404099999927</v>
      </c>
    </row>
    <row r="25" spans="1:21" x14ac:dyDescent="0.2">
      <c r="A25" s="36" t="s">
        <v>46</v>
      </c>
      <c r="B25" s="37" t="s">
        <v>47</v>
      </c>
      <c r="C25" s="38">
        <v>59569.905499999877</v>
      </c>
      <c r="D25" s="36"/>
      <c r="E25">
        <f t="shared" si="0"/>
        <v>33017.444149491093</v>
      </c>
      <c r="F25">
        <f t="shared" si="1"/>
        <v>33017.5</v>
      </c>
      <c r="G25">
        <f t="shared" si="2"/>
        <v>-1.8725000118138269E-2</v>
      </c>
      <c r="I25">
        <f t="shared" si="3"/>
        <v>-1.8725000118138269E-2</v>
      </c>
      <c r="O25">
        <f t="shared" ca="1" si="4"/>
        <v>-1.9069715418706445E-2</v>
      </c>
      <c r="Q25" s="34">
        <f t="shared" si="5"/>
        <v>44551.405499999877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2023-01-16T07:30:06Z</dcterms:modified>
</cp:coreProperties>
</file>