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C7AA9E4-C3EB-4CAC-8398-80A9380806AB}" xr6:coauthVersionLast="47" xr6:coauthVersionMax="47" xr10:uidLastSave="{00000000-0000-0000-0000-000000000000}"/>
  <bookViews>
    <workbookView xWindow="14595" yWindow="585" windowWidth="14325" windowHeight="1449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C11" i="1"/>
  <c r="C12" i="1"/>
  <c r="O22" i="1"/>
  <c r="Q22" i="1"/>
  <c r="K23" i="1"/>
  <c r="O23" i="1"/>
  <c r="Q23" i="1"/>
  <c r="K24" i="1"/>
  <c r="O24" i="1"/>
  <c r="Q24" i="1"/>
  <c r="K25" i="1"/>
  <c r="O25" i="1"/>
  <c r="Q25" i="1"/>
  <c r="K26" i="1"/>
  <c r="O26" i="1"/>
  <c r="Q26" i="1"/>
  <c r="K27" i="1"/>
  <c r="O27" i="1"/>
  <c r="Q27" i="1"/>
  <c r="G11" i="1"/>
  <c r="F11" i="1"/>
  <c r="C21" i="1"/>
  <c r="A21" i="1"/>
  <c r="F15" i="1"/>
  <c r="F16" i="1"/>
  <c r="E21" i="1"/>
  <c r="F21" i="1"/>
  <c r="G21" i="1"/>
  <c r="C17" i="1"/>
  <c r="Q21" i="1"/>
  <c r="C16" i="1"/>
  <c r="D18" i="1"/>
  <c r="C15" i="1"/>
  <c r="O21" i="1"/>
  <c r="K21" i="1"/>
  <c r="C18" i="1"/>
  <c r="F17" i="1"/>
  <c r="F18" i="1"/>
</calcChain>
</file>

<file path=xl/sharedStrings.xml><?xml version="1.0" encoding="utf-8"?>
<sst xmlns="http://schemas.openxmlformats.org/spreadsheetml/2006/main" count="63" uniqueCount="51">
  <si>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</si>
  <si>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</si>
  <si>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</si>
  <si>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</si>
  <si>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</si>
  <si>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</si>
  <si>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</si>
  <si>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</si>
  <si>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</si>
  <si>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</si>
  <si>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</si>
  <si>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</si>
  <si>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</si>
  <si>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</si>
  <si>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</si>
  <si>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</si>
  <si>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</si>
  <si>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</si>
  <si>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</si>
  <si>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</si>
  <si>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</si>
  <si>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</si>
  <si>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</si>
  <si>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</si>
  <si>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</si>
  <si>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</si>
  <si>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</si>
  <si>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</si>
  <si>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</si>
  <si>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</si>
  <si>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</si>
  <si>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</si>
  <si>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</si>
  <si>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</si>
  <si>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</si>
  <si>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</si>
  <si>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</si>
  <si>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</si>
  <si>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</si>
  <si>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</si>
  <si>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</si>
  <si>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</si>
  <si>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</si>
  <si>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</si>
  <si>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</si>
  <si>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XZ Eri</t>
  </si>
  <si>
    <t>UGSU+E</t>
  </si>
  <si>
    <t>VSX</t>
  </si>
  <si>
    <t>TESS/PNC/RAA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</si>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</sst>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Eri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105121</c:v>
                </c:pt>
                <c:pt idx="2">
                  <c:v>105123.5</c:v>
                </c:pt>
                <c:pt idx="3">
                  <c:v>105287.5</c:v>
                </c:pt>
                <c:pt idx="4">
                  <c:v>105290</c:v>
                </c:pt>
                <c:pt idx="5">
                  <c:v>105504</c:v>
                </c:pt>
                <c:pt idx="6">
                  <c:v>105506.5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105121</c:v>
                </c:pt>
                <c:pt idx="2">
                  <c:v>105123.5</c:v>
                </c:pt>
                <c:pt idx="3">
                  <c:v>105287.5</c:v>
                </c:pt>
                <c:pt idx="4">
                  <c:v>105290</c:v>
                </c:pt>
                <c:pt idx="5">
                  <c:v>105504</c:v>
                </c:pt>
                <c:pt idx="6">
                  <c:v>105506.5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105121</c:v>
                </c:pt>
                <c:pt idx="2">
                  <c:v>105123.5</c:v>
                </c:pt>
                <c:pt idx="3">
                  <c:v>105287.5</c:v>
                </c:pt>
                <c:pt idx="4">
                  <c:v>105290</c:v>
                </c:pt>
                <c:pt idx="5">
                  <c:v>105504</c:v>
                </c:pt>
                <c:pt idx="6">
                  <c:v>105506.5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105121</c:v>
                </c:pt>
                <c:pt idx="2">
                  <c:v>105123.5</c:v>
                </c:pt>
                <c:pt idx="3">
                  <c:v>105287.5</c:v>
                </c:pt>
                <c:pt idx="4">
                  <c:v>105290</c:v>
                </c:pt>
                <c:pt idx="5">
                  <c:v>105504</c:v>
                </c:pt>
                <c:pt idx="6">
                  <c:v>105506.5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1.8950382509501651E-3</c:v>
                </c:pt>
                <c:pt idx="2">
                  <c:v>4.3563263316173106E-3</c:v>
                </c:pt>
                <c:pt idx="3">
                  <c:v>-1.2389650852128398E-2</c:v>
                </c:pt>
                <c:pt idx="4">
                  <c:v>-1.1738367247744463E-2</c:v>
                </c:pt>
                <c:pt idx="5">
                  <c:v>-4.3891067689401098E-3</c:v>
                </c:pt>
                <c:pt idx="6">
                  <c:v>-2.7578194276429713E-3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105121</c:v>
                </c:pt>
                <c:pt idx="2">
                  <c:v>105123.5</c:v>
                </c:pt>
                <c:pt idx="3">
                  <c:v>105287.5</c:v>
                </c:pt>
                <c:pt idx="4">
                  <c:v>105290</c:v>
                </c:pt>
                <c:pt idx="5">
                  <c:v>105504</c:v>
                </c:pt>
                <c:pt idx="6">
                  <c:v>105506.5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105121</c:v>
                </c:pt>
                <c:pt idx="2">
                  <c:v>105123.5</c:v>
                </c:pt>
                <c:pt idx="3">
                  <c:v>105287.5</c:v>
                </c:pt>
                <c:pt idx="4">
                  <c:v>105290</c:v>
                </c:pt>
                <c:pt idx="5">
                  <c:v>105504</c:v>
                </c:pt>
                <c:pt idx="6">
                  <c:v>105506.5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3.39E-4</c:v>
                  </c:pt>
                  <c:pt idx="2">
                    <c:v>8.8599999999999996E-4</c:v>
                  </c:pt>
                  <c:pt idx="3">
                    <c:v>2.7999999999999998E-4</c:v>
                  </c:pt>
                  <c:pt idx="4">
                    <c:v>7.143E-3</c:v>
                  </c:pt>
                  <c:pt idx="5">
                    <c:v>2.0999999999999999E-5</c:v>
                  </c:pt>
                  <c:pt idx="6">
                    <c:v>3.4039999999999999E-3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105121</c:v>
                </c:pt>
                <c:pt idx="2">
                  <c:v>105123.5</c:v>
                </c:pt>
                <c:pt idx="3">
                  <c:v>105287.5</c:v>
                </c:pt>
                <c:pt idx="4">
                  <c:v>105290</c:v>
                </c:pt>
                <c:pt idx="5">
                  <c:v>105504</c:v>
                </c:pt>
                <c:pt idx="6">
                  <c:v>105506.5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105121</c:v>
                </c:pt>
                <c:pt idx="2">
                  <c:v>105123.5</c:v>
                </c:pt>
                <c:pt idx="3">
                  <c:v>105287.5</c:v>
                </c:pt>
                <c:pt idx="4">
                  <c:v>105290</c:v>
                </c:pt>
                <c:pt idx="5">
                  <c:v>105504</c:v>
                </c:pt>
                <c:pt idx="6">
                  <c:v>105506.5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2.0505077828209244E-5</c:v>
                </c:pt>
                <c:pt idx="1">
                  <c:v>-4.1666684580508786E-3</c:v>
                </c:pt>
                <c:pt idx="2">
                  <c:v>-4.1667680379049495E-3</c:v>
                </c:pt>
                <c:pt idx="3">
                  <c:v>-4.173300476331944E-3</c:v>
                </c:pt>
                <c:pt idx="4">
                  <c:v>-4.1734000561860149E-3</c:v>
                </c:pt>
                <c:pt idx="5">
                  <c:v>-4.1819240916944108E-3</c:v>
                </c:pt>
                <c:pt idx="6">
                  <c:v>-4.18202367154848E-3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105121</c:v>
                </c:pt>
                <c:pt idx="2">
                  <c:v>105123.5</c:v>
                </c:pt>
                <c:pt idx="3">
                  <c:v>105287.5</c:v>
                </c:pt>
                <c:pt idx="4">
                  <c:v>105290</c:v>
                </c:pt>
                <c:pt idx="5">
                  <c:v>105504</c:v>
                </c:pt>
                <c:pt idx="6">
                  <c:v>105506.5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52688.040999999997</v>
      </c>
      <c r="D7" s="39" t="s">
        <v>47</v>
      </c>
    </row>
    <row r="8" spans="1:15" x14ac:dyDescent="0.2">
      <c r="A8" t="s">
        <v>3</v>
      </c>
      <c r="C8" s="6">
        <v>6.1159491000000003E-2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2.0505077828209244E-5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-3.9831941628019979E-8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59140.730075442239</v>
      </c>
      <c r="E15" s="10" t="s">
        <v>30</v>
      </c>
      <c r="F15" s="25">
        <f ca="1">NOW()+15018.5+$C$5/24</f>
        <v>60179.829854629628</v>
      </c>
    </row>
    <row r="16" spans="1:15" x14ac:dyDescent="0.2">
      <c r="A16" s="12" t="s">
        <v>4</v>
      </c>
      <c r="B16" s="7"/>
      <c r="C16" s="13">
        <f ca="1">+C8+C12</f>
        <v>6.1159451168058376E-2</v>
      </c>
      <c r="E16" s="10" t="s">
        <v>35</v>
      </c>
      <c r="F16" s="11">
        <f ca="1">ROUND(2*(F15-$C$7)/$C$8,0)/2+F14</f>
        <v>122497</v>
      </c>
    </row>
    <row r="17" spans="1:21" ht="13.5" thickBot="1" x14ac:dyDescent="0.25">
      <c r="A17" s="10" t="s">
        <v>27</v>
      </c>
      <c r="B17" s="7"/>
      <c r="C17" s="7">
        <f>COUNT(C21:C2191)</f>
        <v>7</v>
      </c>
      <c r="E17" s="10" t="s">
        <v>36</v>
      </c>
      <c r="F17" s="19">
        <f ca="1">ROUND(2*(F15-$C$15)/$C$16,0)/2+F14</f>
        <v>16991</v>
      </c>
    </row>
    <row r="18" spans="1:21" ht="14.25" thickTop="1" thickBot="1" x14ac:dyDescent="0.25">
      <c r="A18" s="12" t="s">
        <v>5</v>
      </c>
      <c r="B18" s="7"/>
      <c r="C18" s="15">
        <f ca="1">+C15</f>
        <v>59140.730075442239</v>
      </c>
      <c r="D18" s="16">
        <f ca="1">+C16</f>
        <v>6.1159451168058376E-2</v>
      </c>
      <c r="E18" s="10" t="s">
        <v>31</v>
      </c>
      <c r="F18" s="14">
        <f ca="1">+$C$15+$C$16*F17-15018.5-$C$5/24</f>
        <v>45161.786143572055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52688.040999999997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2.0505077828209244E-5</v>
      </c>
      <c r="Q21" s="1">
        <f>+C21-15018.5</f>
        <v>37669.540999999997</v>
      </c>
    </row>
    <row r="22" spans="1:21" x14ac:dyDescent="0.2">
      <c r="A22" s="41" t="s">
        <v>48</v>
      </c>
      <c r="B22" s="42" t="s">
        <v>49</v>
      </c>
      <c r="C22" s="41">
        <v>59117.189748449251</v>
      </c>
      <c r="D22" s="43">
        <v>3.39E-4</v>
      </c>
      <c r="E22">
        <f t="shared" ref="E22:E27" si="0">+(C22-C$7)/C$8</f>
        <v>105121.03098518681</v>
      </c>
      <c r="F22">
        <f t="shared" ref="F22:F27" si="1">ROUND(2*E22,0)/2</f>
        <v>105121</v>
      </c>
      <c r="G22">
        <f t="shared" ref="G22:G27" si="2">+C22-(C$7+F22*C$8)</f>
        <v>1.8950382509501651E-3</v>
      </c>
      <c r="K22">
        <f t="shared" ref="K22:K27" si="3">+G22</f>
        <v>1.8950382509501651E-3</v>
      </c>
      <c r="O22">
        <f t="shared" ref="O22:O27" ca="1" si="4">+C$11+C$12*$F22</f>
        <v>-4.1666684580508786E-3</v>
      </c>
      <c r="Q22" s="1">
        <f t="shared" ref="Q22:Q27" si="5">+C22-15018.5</f>
        <v>44098.689748449251</v>
      </c>
    </row>
    <row r="23" spans="1:21" x14ac:dyDescent="0.2">
      <c r="A23" s="41" t="s">
        <v>48</v>
      </c>
      <c r="B23" s="42" t="s">
        <v>50</v>
      </c>
      <c r="C23" s="41">
        <v>59117.345108464826</v>
      </c>
      <c r="D23" s="43">
        <v>8.8599999999999996E-4</v>
      </c>
      <c r="E23">
        <f t="shared" si="0"/>
        <v>105123.57122895002</v>
      </c>
      <c r="F23">
        <f t="shared" si="1"/>
        <v>105123.5</v>
      </c>
      <c r="G23">
        <f t="shared" si="2"/>
        <v>4.3563263316173106E-3</v>
      </c>
      <c r="K23">
        <f t="shared" si="3"/>
        <v>4.3563263316173106E-3</v>
      </c>
      <c r="O23">
        <f t="shared" ca="1" si="4"/>
        <v>-4.1667680379049495E-3</v>
      </c>
      <c r="Q23" s="1">
        <f t="shared" si="5"/>
        <v>44098.845108464826</v>
      </c>
    </row>
    <row r="24" spans="1:21" x14ac:dyDescent="0.2">
      <c r="A24" s="41" t="s">
        <v>48</v>
      </c>
      <c r="B24" s="42" t="s">
        <v>49</v>
      </c>
      <c r="C24" s="41">
        <v>59127.358519011643</v>
      </c>
      <c r="D24" s="43">
        <v>2.7999999999999998E-4</v>
      </c>
      <c r="E24">
        <f t="shared" si="0"/>
        <v>105287.29742063493</v>
      </c>
      <c r="F24">
        <f t="shared" si="1"/>
        <v>105287.5</v>
      </c>
      <c r="G24">
        <f t="shared" si="2"/>
        <v>-1.2389650852128398E-2</v>
      </c>
      <c r="K24">
        <f t="shared" si="3"/>
        <v>-1.2389650852128398E-2</v>
      </c>
      <c r="O24">
        <f t="shared" ca="1" si="4"/>
        <v>-4.173300476331944E-3</v>
      </c>
      <c r="Q24" s="1">
        <f t="shared" si="5"/>
        <v>44108.858519011643</v>
      </c>
    </row>
    <row r="25" spans="1:21" x14ac:dyDescent="0.2">
      <c r="A25" s="41" t="s">
        <v>48</v>
      </c>
      <c r="B25" s="42" t="s">
        <v>50</v>
      </c>
      <c r="C25" s="41">
        <v>59127.512069022749</v>
      </c>
      <c r="D25" s="43">
        <v>7.143E-3</v>
      </c>
      <c r="E25">
        <f t="shared" si="0"/>
        <v>105289.80806957257</v>
      </c>
      <c r="F25">
        <f t="shared" si="1"/>
        <v>105290</v>
      </c>
      <c r="G25">
        <f t="shared" si="2"/>
        <v>-1.1738367247744463E-2</v>
      </c>
      <c r="K25">
        <f t="shared" si="3"/>
        <v>-1.1738367247744463E-2</v>
      </c>
      <c r="O25">
        <f t="shared" ca="1" si="4"/>
        <v>-4.1734000561860149E-3</v>
      </c>
      <c r="Q25" s="1">
        <f t="shared" si="5"/>
        <v>44109.012069022749</v>
      </c>
    </row>
    <row r="26" spans="1:21" x14ac:dyDescent="0.2">
      <c r="A26" s="41" t="s">
        <v>48</v>
      </c>
      <c r="B26" s="42" t="s">
        <v>49</v>
      </c>
      <c r="C26" s="41">
        <v>59140.607549357228</v>
      </c>
      <c r="D26" s="43">
        <v>2.0999999999999999E-5</v>
      </c>
      <c r="E26">
        <f t="shared" si="0"/>
        <v>105503.92823506707</v>
      </c>
      <c r="F26">
        <f t="shared" si="1"/>
        <v>105504</v>
      </c>
      <c r="G26">
        <f t="shared" si="2"/>
        <v>-4.3891067689401098E-3</v>
      </c>
      <c r="K26">
        <f t="shared" si="3"/>
        <v>-4.3891067689401098E-3</v>
      </c>
      <c r="O26">
        <f t="shared" ca="1" si="4"/>
        <v>-4.1819240916944108E-3</v>
      </c>
      <c r="Q26" s="1">
        <f t="shared" si="5"/>
        <v>44122.107549357228</v>
      </c>
    </row>
    <row r="27" spans="1:21" x14ac:dyDescent="0.2">
      <c r="A27" s="41" t="s">
        <v>48</v>
      </c>
      <c r="B27" s="42" t="s">
        <v>50</v>
      </c>
      <c r="C27" s="41">
        <v>59140.762079372071</v>
      </c>
      <c r="D27" s="43">
        <v>3.4039999999999999E-3</v>
      </c>
      <c r="E27">
        <f t="shared" si="0"/>
        <v>105506.45490774397</v>
      </c>
      <c r="F27">
        <f t="shared" si="1"/>
        <v>105506.5</v>
      </c>
      <c r="G27">
        <f t="shared" si="2"/>
        <v>-2.7578194276429713E-3</v>
      </c>
      <c r="K27">
        <f t="shared" si="3"/>
        <v>-2.7578194276429713E-3</v>
      </c>
      <c r="O27">
        <f t="shared" ca="1" si="4"/>
        <v>-4.18202367154848E-3</v>
      </c>
      <c r="Q27" s="1">
        <f t="shared" si="5"/>
        <v>44122.262079372071</v>
      </c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2023-08-23T07:54:59Z</dcterms:modified>
</cp:coreProperties>
</file>