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7208FD-FC4F-4118-9E92-F2F634616459}" xr6:coauthVersionLast="47" xr6:coauthVersionMax="47" xr10:uidLastSave="{00000000-0000-0000-0000-000000000000}"/>
  <bookViews>
    <workbookView xWindow="14340" yWindow="82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I27" i="1" s="1"/>
  <c r="Q27" i="1"/>
  <c r="E22" i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1" i="1"/>
  <c r="F21" i="1" s="1"/>
  <c r="G21" i="1" s="1"/>
  <c r="I21" i="1" s="1"/>
  <c r="Q21" i="1"/>
  <c r="F15" i="1"/>
  <c r="F16" i="1" s="1"/>
  <c r="C17" i="1"/>
  <c r="C11" i="1"/>
  <c r="C12" i="1"/>
  <c r="O27" i="1" l="1"/>
  <c r="O24" i="1"/>
  <c r="O23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<sst xmlns="http://schemas.openxmlformats.org/spreadsheetml/2006/main" count="64" uniqueCount="50">
  <si>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</si>
  <si>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</si>
  <si>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</si>
  <si>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</si>
  <si>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</si>
  <si>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</si>
  <si>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</si>
  <si>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</si>
  <si>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</si>
  <si>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</si>
  <si>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</si>
  <si>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</si>
  <si>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</si>
  <si>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</si>
  <si>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</si>
  <si>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</si>
  <si>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</si>
  <si>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</si>
  <si>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</si>
  <si>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</si>
  <si>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</si>
  <si>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</si>
  <si>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</si>
  <si>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</si>
  <si>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</si>
  <si>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</si>
  <si>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</si>
  <si>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</si>
  <si>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</si>
  <si>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</si>
  <si>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</si>
  <si>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</si>
  <si>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</si>
  <si>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</si>
  <si>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</si>
  <si>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</si>
  <si>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</si>
  <si>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</si>
  <si>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</si>
  <si>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</si>
  <si>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</si>
  <si>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</si>
  <si>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</si>
  <si>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GT Gem</t>
  </si>
  <si>
    <t>EA</t>
  </si>
  <si>
    <t>F21</t>
  </si>
  <si>
    <t>G21</t>
  </si>
  <si>
    <t>JBAV, 60</t>
  </si>
  <si>
    <t>I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</si>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</sst>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4.4899999993504025E-2</c:v>
                </c:pt>
                <c:pt idx="2">
                  <c:v>4.6399999999266583E-2</c:v>
                </c:pt>
                <c:pt idx="3">
                  <c:v>-0.10209999999642605</c:v>
                </c:pt>
                <c:pt idx="4">
                  <c:v>-7.4899999999615829E-2</c:v>
                </c:pt>
                <c:pt idx="5">
                  <c:v>9.7900000000663567E-2</c:v>
                </c:pt>
                <c:pt idx="6">
                  <c:v>0.20859999999811407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-1.5768859121187417E-3</c:v>
                </c:pt>
                <c:pt idx="1">
                  <c:v>3.6865322666986243E-2</c:v>
                </c:pt>
                <c:pt idx="2">
                  <c:v>3.6865322666986243E-2</c:v>
                </c:pt>
                <c:pt idx="3">
                  <c:v>3.6901827236208537E-2</c:v>
                </c:pt>
                <c:pt idx="4">
                  <c:v>3.7189228289133229E-2</c:v>
                </c:pt>
                <c:pt idx="5">
                  <c:v>3.7219938482288488E-2</c:v>
                </c:pt>
                <c:pt idx="6">
                  <c:v>3.7335246566022391E-2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0</v>
      </c>
      <c r="H1" s="41"/>
      <c r="I1" s="42" t="s">
        <v>13</v>
      </c>
      <c r="J1" s="43" t="s">
        <v>43</v>
      </c>
      <c r="K1" s="33">
        <v>6.3132999999999999</v>
      </c>
      <c r="L1" s="35">
        <v>20.172499999999999</v>
      </c>
      <c r="M1" s="36">
        <v>30735.49</v>
      </c>
      <c r="N1" s="36">
        <v>0.86</v>
      </c>
      <c r="O1" s="37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30735.49</v>
      </c>
      <c r="D7" s="29"/>
    </row>
    <row r="8" spans="1:15" x14ac:dyDescent="0.2">
      <c r="A8" t="s">
        <v>3</v>
      </c>
      <c r="C8" s="8">
        <v>0.86</v>
      </c>
      <c r="D8" s="29"/>
    </row>
    <row r="9" spans="1:15" x14ac:dyDescent="0.2">
      <c r="A9" s="24" t="s">
        <v>32</v>
      </c>
      <c r="B9" s="25">
        <v>21</v>
      </c>
      <c r="C9" s="22" t="s">
        <v>45</v>
      </c>
      <c r="D9" s="23" t="s">
        <v>46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-1.5768859121187417E-3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1.1588752134060348E-6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59611.747334667132</v>
      </c>
      <c r="E15" s="14" t="s">
        <v>30</v>
      </c>
      <c r="F15" s="32">
        <f ca="1">NOW()+15018.5+$C$5/24</f>
        <v>60171.567280208328</v>
      </c>
    </row>
    <row r="16" spans="1:15" x14ac:dyDescent="0.2">
      <c r="A16" s="16" t="s">
        <v>4</v>
      </c>
      <c r="B16" s="10"/>
      <c r="C16" s="17">
        <f ca="1">+C8+C12</f>
        <v>0.86000115887521345</v>
      </c>
      <c r="E16" s="14" t="s">
        <v>35</v>
      </c>
      <c r="F16" s="15">
        <f ca="1">ROUND(2*(F15-$C$7)/$C$8,0)/2+F14</f>
        <v>34229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652</v>
      </c>
    </row>
    <row r="18" spans="1:21" ht="14.25" thickTop="1" thickBot="1" x14ac:dyDescent="0.25">
      <c r="A18" s="16" t="s">
        <v>5</v>
      </c>
      <c r="B18" s="10"/>
      <c r="C18" s="19">
        <f ca="1">+C15</f>
        <v>59611.747334667132</v>
      </c>
      <c r="D18" s="20">
        <f ca="1">+C16</f>
        <v>0.86000115887521345</v>
      </c>
      <c r="E18" s="14" t="s">
        <v>31</v>
      </c>
      <c r="F18" s="18">
        <f ca="1">+$C$15+$C$16*F17-15018.5-$C$5/24</f>
        <v>45154.363923587109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30735.49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-1.5768859121187417E-3</v>
      </c>
      <c r="Q21" s="39">
        <f>+C21-15018.5</f>
        <v>15716.990000000002</v>
      </c>
    </row>
    <row r="22" spans="1:21" x14ac:dyDescent="0.2">
      <c r="A22" s="44" t="s">
        <v>47</v>
      </c>
      <c r="B22" s="45" t="s">
        <v>48</v>
      </c>
      <c r="C22" s="46">
        <v>59263.454899999997</v>
      </c>
      <c r="D22" s="44">
        <v>3.5000000000000001E-3</v>
      </c>
      <c r="E22">
        <f t="shared" ref="E22:E26" si="0">+(C22-C$7)/C$8</f>
        <v>33172.052209302317</v>
      </c>
      <c r="F22">
        <f t="shared" ref="F22:F26" si="1">ROUND(2*E22,0)/2</f>
        <v>33172</v>
      </c>
      <c r="G22">
        <f t="shared" ref="G22:G26" si="2">+C22-(C$7+F22*C$8)</f>
        <v>4.4899999993504025E-2</v>
      </c>
      <c r="I22">
        <f t="shared" ref="I22:I26" si="3">+G22</f>
        <v>4.4899999993504025E-2</v>
      </c>
      <c r="O22">
        <f t="shared" ref="O22:O26" ca="1" si="4">+C$11+C$12*$F22</f>
        <v>3.6865322666986243E-2</v>
      </c>
      <c r="Q22" s="39">
        <f t="shared" ref="Q22:Q26" si="5">+C22-15018.5</f>
        <v>44244.954899999997</v>
      </c>
    </row>
    <row r="23" spans="1:21" x14ac:dyDescent="0.2">
      <c r="A23" s="44" t="s">
        <v>47</v>
      </c>
      <c r="B23" s="45" t="s">
        <v>48</v>
      </c>
      <c r="C23" s="46">
        <v>59263.456400000003</v>
      </c>
      <c r="D23" s="44">
        <v>3.5000000000000001E-3</v>
      </c>
      <c r="E23">
        <f t="shared" si="0"/>
        <v>33172.053953488372</v>
      </c>
      <c r="F23">
        <f t="shared" si="1"/>
        <v>33172</v>
      </c>
      <c r="G23">
        <f t="shared" si="2"/>
        <v>4.6399999999266583E-2</v>
      </c>
      <c r="I23">
        <f t="shared" si="3"/>
        <v>4.6399999999266583E-2</v>
      </c>
      <c r="O23">
        <f t="shared" ca="1" si="4"/>
        <v>3.6865322666986243E-2</v>
      </c>
      <c r="Q23" s="39">
        <f t="shared" si="5"/>
        <v>44244.956400000003</v>
      </c>
    </row>
    <row r="24" spans="1:21" x14ac:dyDescent="0.2">
      <c r="A24" s="44" t="s">
        <v>47</v>
      </c>
      <c r="B24" s="45" t="s">
        <v>48</v>
      </c>
      <c r="C24" s="46">
        <v>59290.397900000004</v>
      </c>
      <c r="D24" s="44">
        <v>3.5000000000000001E-3</v>
      </c>
      <c r="E24">
        <f t="shared" si="0"/>
        <v>33203.38127906977</v>
      </c>
      <c r="F24">
        <f t="shared" si="1"/>
        <v>33203.5</v>
      </c>
      <c r="G24">
        <f t="shared" si="2"/>
        <v>-0.10209999999642605</v>
      </c>
      <c r="I24">
        <f t="shared" si="3"/>
        <v>-0.10209999999642605</v>
      </c>
      <c r="O24">
        <f t="shared" ca="1" si="4"/>
        <v>3.6901827236208537E-2</v>
      </c>
      <c r="Q24" s="39">
        <f t="shared" si="5"/>
        <v>44271.897900000004</v>
      </c>
    </row>
    <row r="25" spans="1:21" x14ac:dyDescent="0.2">
      <c r="A25" s="44" t="s">
        <v>47</v>
      </c>
      <c r="B25" s="45" t="s">
        <v>48</v>
      </c>
      <c r="C25" s="46">
        <v>59503.705099999999</v>
      </c>
      <c r="D25" s="44">
        <v>3.5000000000000001E-3</v>
      </c>
      <c r="E25">
        <f t="shared" si="0"/>
        <v>33451.412906976744</v>
      </c>
      <c r="F25">
        <f t="shared" si="1"/>
        <v>33451.5</v>
      </c>
      <c r="G25">
        <f t="shared" si="2"/>
        <v>-7.4899999999615829E-2</v>
      </c>
      <c r="I25">
        <f t="shared" si="3"/>
        <v>-7.4899999999615829E-2</v>
      </c>
      <c r="O25">
        <f t="shared" ca="1" si="4"/>
        <v>3.7189228289133229E-2</v>
      </c>
      <c r="Q25" s="39">
        <f t="shared" si="5"/>
        <v>44485.205099999999</v>
      </c>
    </row>
    <row r="26" spans="1:21" x14ac:dyDescent="0.2">
      <c r="A26" s="44" t="s">
        <v>47</v>
      </c>
      <c r="B26" s="45" t="s">
        <v>48</v>
      </c>
      <c r="C26" s="46">
        <v>59526.6679</v>
      </c>
      <c r="D26" s="44">
        <v>3.5000000000000001E-3</v>
      </c>
      <c r="E26">
        <f t="shared" si="0"/>
        <v>33478.113837209305</v>
      </c>
      <c r="F26">
        <f t="shared" si="1"/>
        <v>33478</v>
      </c>
      <c r="G26">
        <f t="shared" si="2"/>
        <v>9.7900000000663567E-2</v>
      </c>
      <c r="I26">
        <f t="shared" si="3"/>
        <v>9.7900000000663567E-2</v>
      </c>
      <c r="O26">
        <f t="shared" ca="1" si="4"/>
        <v>3.7219938482288488E-2</v>
      </c>
      <c r="Q26" s="39">
        <f t="shared" si="5"/>
        <v>44508.1679</v>
      </c>
    </row>
    <row r="27" spans="1:21" x14ac:dyDescent="0.2">
      <c r="A27" s="44" t="s">
        <v>49</v>
      </c>
      <c r="B27" s="45" t="s">
        <v>48</v>
      </c>
      <c r="C27" s="47">
        <v>59612.348599999998</v>
      </c>
      <c r="D27" s="44">
        <v>3.5000000000000001E-3</v>
      </c>
      <c r="E27">
        <f t="shared" ref="E27" si="6">+(C27-C$7)/C$8</f>
        <v>33577.742558139529</v>
      </c>
      <c r="F27">
        <f t="shared" ref="F27" si="7">ROUND(2*E27,0)/2</f>
        <v>33577.5</v>
      </c>
      <c r="G27">
        <f t="shared" ref="G27" si="8">+C27-(C$7+F27*C$8)</f>
        <v>0.20859999999811407</v>
      </c>
      <c r="I27">
        <f t="shared" ref="I27" si="9">+G27</f>
        <v>0.20859999999811407</v>
      </c>
      <c r="O27">
        <f t="shared" ref="O27" ca="1" si="10">+C$11+C$12*$F27</f>
        <v>3.7335246566022391E-2</v>
      </c>
      <c r="Q27" s="39">
        <f t="shared" ref="Q27" si="11">+C27-15018.5</f>
        <v>44593.848599999998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2023-08-15T01:36:53Z</dcterms:modified>
</cp:coreProperties>
</file>