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B103572-9059-4856-8B70-BB8E3B2DE1EA}" xr6:coauthVersionLast="47" xr6:coauthVersionMax="47" xr10:uidLastSave="{00000000-0000-0000-0000-000000000000}"/>
  <bookViews>
    <workbookView xWindow="14265" yWindow="390" windowWidth="13995" windowHeight="1431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25" i="1"/>
  <c r="F25" i="1"/>
  <c r="G25" i="1"/>
  <c r="K25" i="1"/>
  <c r="E26" i="1"/>
  <c r="F26" i="1"/>
  <c r="G26" i="1"/>
  <c r="K26" i="1"/>
  <c r="E27" i="1"/>
  <c r="F27" i="1"/>
  <c r="G27" i="1"/>
  <c r="K27" i="1"/>
  <c r="D9" i="1"/>
  <c r="C9" i="1"/>
  <c r="Q25" i="1"/>
  <c r="Q26" i="1"/>
  <c r="Q27" i="1"/>
  <c r="E23" i="1"/>
  <c r="F23" i="1"/>
  <c r="G23" i="1"/>
  <c r="K23" i="1"/>
  <c r="Q23" i="1"/>
  <c r="E24" i="1"/>
  <c r="F24" i="1"/>
  <c r="G24" i="1"/>
  <c r="K24" i="1"/>
  <c r="Q24" i="1"/>
  <c r="E22" i="1"/>
  <c r="F22" i="1"/>
  <c r="G22" i="1"/>
  <c r="K22" i="1"/>
  <c r="Q22" i="1"/>
  <c r="A21" i="1"/>
  <c r="C21" i="1"/>
  <c r="E21" i="1"/>
  <c r="F21" i="1"/>
  <c r="F16" i="1"/>
  <c r="F17" i="1" s="1"/>
  <c r="C17" i="1"/>
  <c r="Q21" i="1"/>
  <c r="G21" i="1"/>
  <c r="H21" i="1"/>
  <c r="C12" i="1"/>
  <c r="C11" i="1"/>
  <c r="O30" i="1" l="1"/>
  <c r="O29" i="1"/>
  <c r="O28" i="1"/>
  <c r="O27" i="1"/>
  <c r="C15" i="1"/>
  <c r="F18" i="1" s="1"/>
  <c r="O26" i="1"/>
  <c r="O21" i="1"/>
  <c r="O22" i="1"/>
  <c r="O24" i="1"/>
  <c r="O23" i="1"/>
  <c r="O25" i="1"/>
  <c r="C16" i="1"/>
  <c r="D18" i="1" s="1"/>
  <c r="C18" i="1" l="1"/>
  <c r="F19" i="1"/>
</calcChain>
</file>

<file path=xl/sharedStrings.xml><?xml version="1.0" encoding="utf-8"?>
<sst xmlns="http://schemas.openxmlformats.org/spreadsheetml/2006/main" count="67" uniqueCount="53">
  <si>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</si>
  <si>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</si>
  <si>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</si>
  <si>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</si>
  <si>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</si>
  <si>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</si>
  <si>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</si>
  <si>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</si>
  <si>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</si>
  <si>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</si>
  <si>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</si>
  <si>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</si>
  <si>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</si>
  <si>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</si>
  <si>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</si>
  <si>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</si>
  <si>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</si>
  <si>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</si>
  <si>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</si>
  <si>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</si>
  <si>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</si>
  <si>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</si>
  <si>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</si>
  <si>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</si>
  <si>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</si>
  <si>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</si>
  <si>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</si>
  <si>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</si>
  <si>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</si>
  <si>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</si>
  <si>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</si>
  <si>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</si>
  <si>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</si>
  <si>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</si>
  <si>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</si>
  <si>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</si>
  <si>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</si>
  <si>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</si>
  <si>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</si>
  <si>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</si>
  <si>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</si>
  <si>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</si>
  <si>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V0435 Gem</t>
  </si>
  <si>
    <t>V0435 Gem / GSC 1375-1089</t>
  </si>
  <si>
    <t>EW</t>
  </si>
  <si>
    <t>BRNO</t>
  </si>
  <si>
    <t>G1375-1089</t>
  </si>
  <si>
    <t>IBVS 6131</t>
  </si>
  <si>
    <t>JAVSO..44..164</t>
  </si>
  <si>
    <t>I</t>
  </si>
  <si>
    <t>II</t>
  </si>
  <si>
    <t>vis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</si>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</sst>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4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7" applyFont="1" applyAlignment="1">
      <alignment horizontal="left"/>
    </xf>
    <xf numFmtId="0" fontId="16" fillId="0" borderId="0" xfId="7" applyFont="1" applyAlignment="1">
      <alignment horizontal="left" wrapText="1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72" fontId="17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V0435 Gem - O-C Diagr.</a:t>
            </a:r>
          </a:p>
        </c:rich>
      </c:tx>
      <c:layout>
        <c:manualLayout>
          <c:xMode val="edge"/>
          <c:yMode val="edge"/>
          <c:x val="0.36390977443609024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7439.5</c:v>
                </c:pt>
                <c:pt idx="2">
                  <c:v>8625</c:v>
                </c:pt>
                <c:pt idx="3">
                  <c:v>8625.5</c:v>
                </c:pt>
                <c:pt idx="4">
                  <c:v>1953</c:v>
                </c:pt>
                <c:pt idx="5">
                  <c:v>10636</c:v>
                </c:pt>
                <c:pt idx="6">
                  <c:v>10704.5</c:v>
                </c:pt>
                <c:pt idx="7">
                  <c:v>17126</c:v>
                </c:pt>
                <c:pt idx="8">
                  <c:v>17138</c:v>
                </c:pt>
                <c:pt idx="9">
                  <c:v>17147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7A-4A57-BC5A-4A65408720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7439.5</c:v>
                </c:pt>
                <c:pt idx="2">
                  <c:v>8625</c:v>
                </c:pt>
                <c:pt idx="3">
                  <c:v>8625.5</c:v>
                </c:pt>
                <c:pt idx="4">
                  <c:v>1953</c:v>
                </c:pt>
                <c:pt idx="5">
                  <c:v>10636</c:v>
                </c:pt>
                <c:pt idx="6">
                  <c:v>10704.5</c:v>
                </c:pt>
                <c:pt idx="7">
                  <c:v>17126</c:v>
                </c:pt>
                <c:pt idx="8">
                  <c:v>17138</c:v>
                </c:pt>
                <c:pt idx="9">
                  <c:v>17147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7A-4A57-BC5A-4A65408720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7439.5</c:v>
                </c:pt>
                <c:pt idx="2">
                  <c:v>8625</c:v>
                </c:pt>
                <c:pt idx="3">
                  <c:v>8625.5</c:v>
                </c:pt>
                <c:pt idx="4">
                  <c:v>1953</c:v>
                </c:pt>
                <c:pt idx="5">
                  <c:v>10636</c:v>
                </c:pt>
                <c:pt idx="6">
                  <c:v>10704.5</c:v>
                </c:pt>
                <c:pt idx="7">
                  <c:v>17126</c:v>
                </c:pt>
                <c:pt idx="8">
                  <c:v>17138</c:v>
                </c:pt>
                <c:pt idx="9">
                  <c:v>17147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7A-4A57-BC5A-4A65408720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7439.5</c:v>
                </c:pt>
                <c:pt idx="2">
                  <c:v>8625</c:v>
                </c:pt>
                <c:pt idx="3">
                  <c:v>8625.5</c:v>
                </c:pt>
                <c:pt idx="4">
                  <c:v>1953</c:v>
                </c:pt>
                <c:pt idx="5">
                  <c:v>10636</c:v>
                </c:pt>
                <c:pt idx="6">
                  <c:v>10704.5</c:v>
                </c:pt>
                <c:pt idx="7">
                  <c:v>17126</c:v>
                </c:pt>
                <c:pt idx="8">
                  <c:v>17138</c:v>
                </c:pt>
                <c:pt idx="9">
                  <c:v>17147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6.8950000422773883E-4</c:v>
                </c:pt>
                <c:pt idx="2">
                  <c:v>-9.7499999537831172E-4</c:v>
                </c:pt>
                <c:pt idx="3">
                  <c:v>-1.6245000006165355E-3</c:v>
                </c:pt>
                <c:pt idx="4">
                  <c:v>-2.3469999941880815E-3</c:v>
                </c:pt>
                <c:pt idx="5">
                  <c:v>2.4359999952139333E-3</c:v>
                </c:pt>
                <c:pt idx="6">
                  <c:v>2.3545000003650784E-3</c:v>
                </c:pt>
                <c:pt idx="7">
                  <c:v>9.1260000190231949E-3</c:v>
                </c:pt>
                <c:pt idx="8">
                  <c:v>9.1380001904326491E-3</c:v>
                </c:pt>
                <c:pt idx="9">
                  <c:v>1.0646999988239259E-2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7A-4A57-BC5A-4A65408720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7439.5</c:v>
                </c:pt>
                <c:pt idx="2">
                  <c:v>8625</c:v>
                </c:pt>
                <c:pt idx="3">
                  <c:v>8625.5</c:v>
                </c:pt>
                <c:pt idx="4">
                  <c:v>1953</c:v>
                </c:pt>
                <c:pt idx="5">
                  <c:v>10636</c:v>
                </c:pt>
                <c:pt idx="6">
                  <c:v>10704.5</c:v>
                </c:pt>
                <c:pt idx="7">
                  <c:v>17126</c:v>
                </c:pt>
                <c:pt idx="8">
                  <c:v>17138</c:v>
                </c:pt>
                <c:pt idx="9">
                  <c:v>17147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7A-4A57-BC5A-4A65408720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7439.5</c:v>
                </c:pt>
                <c:pt idx="2">
                  <c:v>8625</c:v>
                </c:pt>
                <c:pt idx="3">
                  <c:v>8625.5</c:v>
                </c:pt>
                <c:pt idx="4">
                  <c:v>1953</c:v>
                </c:pt>
                <c:pt idx="5">
                  <c:v>10636</c:v>
                </c:pt>
                <c:pt idx="6">
                  <c:v>10704.5</c:v>
                </c:pt>
                <c:pt idx="7">
                  <c:v>17126</c:v>
                </c:pt>
                <c:pt idx="8">
                  <c:v>17138</c:v>
                </c:pt>
                <c:pt idx="9">
                  <c:v>17147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7A-4A57-BC5A-4A65408720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1.5E-3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7439.5</c:v>
                </c:pt>
                <c:pt idx="2">
                  <c:v>8625</c:v>
                </c:pt>
                <c:pt idx="3">
                  <c:v>8625.5</c:v>
                </c:pt>
                <c:pt idx="4">
                  <c:v>1953</c:v>
                </c:pt>
                <c:pt idx="5">
                  <c:v>10636</c:v>
                </c:pt>
                <c:pt idx="6">
                  <c:v>10704.5</c:v>
                </c:pt>
                <c:pt idx="7">
                  <c:v>17126</c:v>
                </c:pt>
                <c:pt idx="8">
                  <c:v>17138</c:v>
                </c:pt>
                <c:pt idx="9">
                  <c:v>17147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7A-4A57-BC5A-4A65408720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7439.5</c:v>
                </c:pt>
                <c:pt idx="2">
                  <c:v>8625</c:v>
                </c:pt>
                <c:pt idx="3">
                  <c:v>8625.5</c:v>
                </c:pt>
                <c:pt idx="4">
                  <c:v>1953</c:v>
                </c:pt>
                <c:pt idx="5">
                  <c:v>10636</c:v>
                </c:pt>
                <c:pt idx="6">
                  <c:v>10704.5</c:v>
                </c:pt>
                <c:pt idx="7">
                  <c:v>17126</c:v>
                </c:pt>
                <c:pt idx="8">
                  <c:v>17138</c:v>
                </c:pt>
                <c:pt idx="9">
                  <c:v>17147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-4.0706927163906862E-3</c:v>
                </c:pt>
                <c:pt idx="1">
                  <c:v>1.180015762732748E-3</c:v>
                </c:pt>
                <c:pt idx="2">
                  <c:v>2.0167272221051297E-3</c:v>
                </c:pt>
                <c:pt idx="3">
                  <c:v>2.0170801160146077E-3</c:v>
                </c:pt>
                <c:pt idx="4">
                  <c:v>-2.692289105969547E-3</c:v>
                </c:pt>
                <c:pt idx="5">
                  <c:v>3.4360665260257193E-3</c:v>
                </c:pt>
                <c:pt idx="6">
                  <c:v>3.4844129916242073E-3</c:v>
                </c:pt>
                <c:pt idx="7">
                  <c:v>8.0166294710503974E-3</c:v>
                </c:pt>
                <c:pt idx="8">
                  <c:v>8.0250989248778701E-3</c:v>
                </c:pt>
                <c:pt idx="9">
                  <c:v>8.0314510152484746E-3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7A-4A57-BC5A-4A65408720A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7439.5</c:v>
                </c:pt>
                <c:pt idx="2">
                  <c:v>8625</c:v>
                </c:pt>
                <c:pt idx="3">
                  <c:v>8625.5</c:v>
                </c:pt>
                <c:pt idx="4">
                  <c:v>1953</c:v>
                </c:pt>
                <c:pt idx="5">
                  <c:v>10636</c:v>
                </c:pt>
                <c:pt idx="6">
                  <c:v>10704.5</c:v>
                </c:pt>
                <c:pt idx="7">
                  <c:v>17126</c:v>
                </c:pt>
                <c:pt idx="8">
                  <c:v>17138</c:v>
                </c:pt>
                <c:pt idx="9">
                  <c:v>17147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7A-4A57-BC5A-4A654087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589584"/>
        <c:axId val="1"/>
      </c:scatterChart>
      <c:valAx>
        <c:axId val="54358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81203007518797"/>
              <c:y val="0.921052631578947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589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0.90058479532163738"/>
          <c:w val="0.77443609022556392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7157D7E-5838-D05E-E43C-CCDE05C6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  <c r="E2" t="s">
        <v>42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54173.379000000001</v>
      </c>
      <c r="D7" s="29" t="s">
        <v>45</v>
      </c>
    </row>
    <row r="8" spans="1:6" x14ac:dyDescent="0.2">
      <c r="A8" t="s">
        <v>7</v>
      </c>
      <c r="C8" s="8">
        <v>0.33649899999999999</v>
      </c>
      <c r="D8" s="29" t="s">
        <v>45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-4.0706927163906862E-3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7.0578781895603661E-7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59943.335384451013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0.33649970578781896</v>
      </c>
      <c r="E16" s="14" t="s">
        <v>34</v>
      </c>
      <c r="F16" s="15">
        <f ca="1">NOW()+15018.5+$C$5/24</f>
        <v>60177.774275810181</v>
      </c>
    </row>
    <row r="17" spans="1:21" ht="13.5" thickBot="1" x14ac:dyDescent="0.25">
      <c r="A17" s="14" t="s">
        <v>31</v>
      </c>
      <c r="B17" s="10"/>
      <c r="C17" s="10">
        <f>COUNT(C21:C2191)</f>
        <v>10</v>
      </c>
      <c r="E17" s="14" t="s">
        <v>39</v>
      </c>
      <c r="F17" s="15">
        <f ca="1">ROUND(2*(F16-$C$7)/$C$8,0)/2+F15</f>
        <v>17844.5</v>
      </c>
    </row>
    <row r="18" spans="1:21" ht="14.25" thickTop="1" thickBot="1" x14ac:dyDescent="0.25">
      <c r="A18" s="16" t="s">
        <v>9</v>
      </c>
      <c r="B18" s="10"/>
      <c r="C18" s="19">
        <f ca="1">+C15</f>
        <v>59943.335384451013</v>
      </c>
      <c r="D18" s="20">
        <f ca="1">+C16</f>
        <v>0.33649970578781896</v>
      </c>
      <c r="E18" s="14" t="s">
        <v>40</v>
      </c>
      <c r="F18" s="23">
        <f ca="1">ROUND(2*(F16-$C$15)/$C$16,0)/2+F15</f>
        <v>697.5</v>
      </c>
    </row>
    <row r="19" spans="1:21" ht="13.5" thickTop="1" x14ac:dyDescent="0.2">
      <c r="E19" s="14" t="s">
        <v>35</v>
      </c>
      <c r="F19" s="18">
        <f ca="1">+$C$15+$C$16*F18-15018.5-$C$5/24</f>
        <v>45159.939762571354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tr">
        <f>D7</f>
        <v>BRNO</v>
      </c>
      <c r="C21" s="8">
        <f>C$7</f>
        <v>54173.379000000001</v>
      </c>
      <c r="D21" s="8" t="s">
        <v>17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-4.0706927163906862E-3</v>
      </c>
      <c r="Q21" s="2">
        <f t="shared" ref="Q21:Q27" si="4">+C21-15018.5</f>
        <v>39154.879000000001</v>
      </c>
    </row>
    <row r="22" spans="1:21" x14ac:dyDescent="0.2">
      <c r="A22" s="30" t="s">
        <v>47</v>
      </c>
      <c r="C22" s="8">
        <v>56676.764000000003</v>
      </c>
      <c r="D22" s="8">
        <v>1E-3</v>
      </c>
      <c r="E22">
        <f t="shared" si="0"/>
        <v>7439.5020490402712</v>
      </c>
      <c r="F22">
        <f t="shared" si="1"/>
        <v>7439.5</v>
      </c>
      <c r="G22">
        <f t="shared" si="2"/>
        <v>6.8950000422773883E-4</v>
      </c>
      <c r="K22">
        <f t="shared" ref="K22:K27" si="5">+G22</f>
        <v>6.8950000422773883E-4</v>
      </c>
      <c r="O22">
        <f t="shared" ca="1" si="3"/>
        <v>1.180015762732748E-3</v>
      </c>
      <c r="Q22" s="2">
        <f t="shared" si="4"/>
        <v>41658.264000000003</v>
      </c>
    </row>
    <row r="23" spans="1:21" x14ac:dyDescent="0.2">
      <c r="A23" s="31" t="s">
        <v>48</v>
      </c>
      <c r="B23" s="32" t="s">
        <v>49</v>
      </c>
      <c r="C23" s="33">
        <v>57075.681900000003</v>
      </c>
      <c r="D23" s="33">
        <v>2.0000000000000001E-4</v>
      </c>
      <c r="E23">
        <f t="shared" si="0"/>
        <v>8624.9971025174</v>
      </c>
      <c r="F23">
        <f t="shared" si="1"/>
        <v>8625</v>
      </c>
      <c r="G23">
        <f t="shared" si="2"/>
        <v>-9.7499999537831172E-4</v>
      </c>
      <c r="K23">
        <f t="shared" si="5"/>
        <v>-9.7499999537831172E-4</v>
      </c>
      <c r="O23">
        <f t="shared" ca="1" si="3"/>
        <v>2.0167272221051297E-3</v>
      </c>
      <c r="Q23" s="2">
        <f t="shared" si="4"/>
        <v>42057.181900000003</v>
      </c>
    </row>
    <row r="24" spans="1:21" x14ac:dyDescent="0.2">
      <c r="A24" s="31" t="s">
        <v>48</v>
      </c>
      <c r="B24" s="32" t="s">
        <v>50</v>
      </c>
      <c r="C24" s="33">
        <v>57075.849499999997</v>
      </c>
      <c r="D24" s="33">
        <v>2.0000000000000001E-4</v>
      </c>
      <c r="E24">
        <f t="shared" si="0"/>
        <v>8625.4951723481972</v>
      </c>
      <c r="F24">
        <f t="shared" si="1"/>
        <v>8625.5</v>
      </c>
      <c r="G24">
        <f t="shared" si="2"/>
        <v>-1.6245000006165355E-3</v>
      </c>
      <c r="K24">
        <f t="shared" si="5"/>
        <v>-1.6245000006165355E-3</v>
      </c>
      <c r="O24">
        <f t="shared" ca="1" si="3"/>
        <v>2.0170801160146077E-3</v>
      </c>
      <c r="Q24" s="2">
        <f t="shared" si="4"/>
        <v>42057.349499999997</v>
      </c>
    </row>
    <row r="25" spans="1:21" x14ac:dyDescent="0.2">
      <c r="A25" s="34" t="s">
        <v>0</v>
      </c>
      <c r="B25" s="35" t="s">
        <v>49</v>
      </c>
      <c r="C25" s="35">
        <v>54830.559200000003</v>
      </c>
      <c r="D25" s="35">
        <v>1.5E-3</v>
      </c>
      <c r="E25">
        <f t="shared" si="0"/>
        <v>1952.9930252393099</v>
      </c>
      <c r="F25">
        <f t="shared" si="1"/>
        <v>1953</v>
      </c>
      <c r="G25">
        <f t="shared" si="2"/>
        <v>-2.3469999941880815E-3</v>
      </c>
      <c r="K25">
        <f t="shared" si="5"/>
        <v>-2.3469999941880815E-3</v>
      </c>
      <c r="O25">
        <f t="shared" ca="1" si="3"/>
        <v>-2.692289105969547E-3</v>
      </c>
      <c r="Q25" s="2">
        <f t="shared" si="4"/>
        <v>39812.059200000003</v>
      </c>
    </row>
    <row r="26" spans="1:21" x14ac:dyDescent="0.2">
      <c r="A26" s="34" t="s">
        <v>0</v>
      </c>
      <c r="B26" s="35" t="s">
        <v>49</v>
      </c>
      <c r="C26" s="35">
        <v>57752.3848</v>
      </c>
      <c r="D26" s="35">
        <v>8.0000000000000004E-4</v>
      </c>
      <c r="E26">
        <f t="shared" si="0"/>
        <v>10636.007239248851</v>
      </c>
      <c r="F26">
        <f t="shared" si="1"/>
        <v>10636</v>
      </c>
      <c r="G26">
        <f t="shared" si="2"/>
        <v>2.4359999952139333E-3</v>
      </c>
      <c r="K26">
        <f t="shared" si="5"/>
        <v>2.4359999952139333E-3</v>
      </c>
      <c r="O26">
        <f t="shared" ca="1" si="3"/>
        <v>3.4360665260257193E-3</v>
      </c>
      <c r="Q26" s="2">
        <f t="shared" si="4"/>
        <v>42733.8848</v>
      </c>
    </row>
    <row r="27" spans="1:21" x14ac:dyDescent="0.2">
      <c r="A27" s="34" t="s">
        <v>0</v>
      </c>
      <c r="B27" s="35" t="s">
        <v>49</v>
      </c>
      <c r="C27" s="35">
        <v>57775.4349</v>
      </c>
      <c r="D27" s="35">
        <v>8.0000000000000004E-4</v>
      </c>
      <c r="E27">
        <f t="shared" si="0"/>
        <v>10704.506997049024</v>
      </c>
      <c r="F27">
        <f t="shared" si="1"/>
        <v>10704.5</v>
      </c>
      <c r="G27">
        <f t="shared" si="2"/>
        <v>2.3545000003650784E-3</v>
      </c>
      <c r="K27">
        <f t="shared" si="5"/>
        <v>2.3545000003650784E-3</v>
      </c>
      <c r="O27">
        <f t="shared" ca="1" si="3"/>
        <v>3.4844129916242073E-3</v>
      </c>
      <c r="Q27" s="2">
        <f t="shared" si="4"/>
        <v>42756.9349</v>
      </c>
    </row>
    <row r="28" spans="1:21" x14ac:dyDescent="0.2">
      <c r="A28" s="36" t="s">
        <v>52</v>
      </c>
      <c r="B28" s="37" t="s">
        <v>49</v>
      </c>
      <c r="C28" s="38">
        <v>59936.270000000019</v>
      </c>
      <c r="D28" s="8"/>
      <c r="E28">
        <f t="shared" ref="E28:E30" si="6">+(C28-C$7)/C$8</f>
        <v>17126.027120437262</v>
      </c>
      <c r="F28">
        <f t="shared" ref="F28:F30" si="7">ROUND(2*E28,0)/2</f>
        <v>17126</v>
      </c>
      <c r="G28">
        <f t="shared" ref="G28:G30" si="8">+C28-(C$7+F28*C$8)</f>
        <v>9.1260000190231949E-3</v>
      </c>
      <c r="K28">
        <f t="shared" ref="K28:K30" si="9">+G28</f>
        <v>9.1260000190231949E-3</v>
      </c>
      <c r="O28">
        <f t="shared" ref="O28:O30" ca="1" si="10">+C$11+C$12*$F28</f>
        <v>8.0166294710503974E-3</v>
      </c>
      <c r="Q28" s="2">
        <f t="shared" ref="Q28:Q30" si="11">+C28-15018.5</f>
        <v>44917.770000000019</v>
      </c>
    </row>
    <row r="29" spans="1:21" x14ac:dyDescent="0.2">
      <c r="A29" s="36" t="s">
        <v>52</v>
      </c>
      <c r="B29" s="37" t="s">
        <v>49</v>
      </c>
      <c r="C29" s="38">
        <v>59940.308000000194</v>
      </c>
      <c r="D29" s="8"/>
      <c r="E29">
        <f t="shared" si="6"/>
        <v>17138.027156099106</v>
      </c>
      <c r="F29">
        <f t="shared" si="7"/>
        <v>17138</v>
      </c>
      <c r="G29">
        <f t="shared" si="8"/>
        <v>9.1380001904326491E-3</v>
      </c>
      <c r="K29">
        <f t="shared" si="9"/>
        <v>9.1380001904326491E-3</v>
      </c>
      <c r="O29">
        <f t="shared" ca="1" si="10"/>
        <v>8.0250989248778701E-3</v>
      </c>
      <c r="Q29" s="2">
        <f t="shared" si="11"/>
        <v>44921.808000000194</v>
      </c>
    </row>
    <row r="30" spans="1:21" x14ac:dyDescent="0.2">
      <c r="A30" s="36" t="s">
        <v>52</v>
      </c>
      <c r="B30" s="37" t="s">
        <v>49</v>
      </c>
      <c r="C30" s="38">
        <v>59943.337999999989</v>
      </c>
      <c r="D30" s="8"/>
      <c r="E30">
        <f t="shared" si="6"/>
        <v>17147.031640510042</v>
      </c>
      <c r="F30">
        <f t="shared" si="7"/>
        <v>17147</v>
      </c>
      <c r="G30">
        <f t="shared" si="8"/>
        <v>1.0646999988239259E-2</v>
      </c>
      <c r="K30">
        <f t="shared" si="9"/>
        <v>1.0646999988239259E-2</v>
      </c>
      <c r="O30">
        <f t="shared" ca="1" si="10"/>
        <v>8.0314510152484746E-3</v>
      </c>
      <c r="Q30" s="2">
        <f t="shared" si="11"/>
        <v>44924.837999999989</v>
      </c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422" r:id="rId1" display="http://vsolj.cetus-net.org/bulletin.html"/>
    <hyperlink ref="H64415" r:id="rId2" display="https://www.aavso.org/ejaavso"/>
    <hyperlink ref="AP566" r:id="rId3" display="http://cdsbib.u-strasbg.fr/cgi-bin/cdsbib?1990RMxAA..21..381G"/>
    <hyperlink ref="AP570" r:id="rId4" display="http://cdsbib.u-strasbg.fr/cgi-bin/cdsbib?1990RMxAA..21..381G"/>
    <hyperlink ref="AP569" r:id="rId5" display="http://cdsbib.u-strasbg.fr/cgi-bin/cdsbib?1990RMxAA..21..381G"/>
    <hyperlink ref="AP550" r:id="rId6" display="http://cdsbib.u-strasbg.fr/cgi-bin/cdsbib?1990RMxAA..21..381G"/>
    <hyperlink ref="I64422" r:id="rId7" display="http://vsolj.cetus-net.org/bulletin.html"/>
    <hyperlink ref="AQ706" r:id="rId8" display="http://cdsbib.u-strasbg.fr/cgi-bin/cdsbib?1990RMxAA..21..381G"/>
    <hyperlink ref="AQ55472" r:id="rId9" display="http://cdsbib.u-strasbg.fr/cgi-bin/cdsbib?1990RMxAA..21..381G"/>
    <hyperlink ref="AQ707" r:id="rId10" display="http://cdsbib.u-strasbg.fr/cgi-bin/cdsbib?1990RMxAA..21..381G"/>
    <hyperlink ref="H64419" r:id="rId11" display="https://www.aavso.org/ejaavso"/>
    <hyperlink ref="H1592" r:id="rId12" display="http://vsolj.cetus-net.org/bulletin.html"/>
    <hyperlink ref="AP2836" r:id="rId13" display="http://cdsbib.u-strasbg.fr/cgi-bin/cdsbib?1990RMxAA..21..381G"/>
    <hyperlink ref="AP2839" r:id="rId14" display="http://cdsbib.u-strasbg.fr/cgi-bin/cdsbib?1990RMxAA..21..381G"/>
    <hyperlink ref="AP2837" r:id="rId15" display="http://cdsbib.u-strasbg.fr/cgi-bin/cdsbib?1990RMxAA..21..381G"/>
    <hyperlink ref="AP2821" r:id="rId16" display="http://cdsbib.u-strasbg.fr/cgi-bin/cdsbib?1990RMxAA..21..381G"/>
    <hyperlink ref="I1592" r:id="rId17" display="http://vsolj.cetus-net.org/bulletin.html"/>
    <hyperlink ref="AQ3050" r:id="rId18" display="http://cdsbib.u-strasbg.fr/cgi-bin/cdsbib?1990RMxAA..21..381G"/>
    <hyperlink ref="AQ65287" r:id="rId19" display="http://cdsbib.u-strasbg.fr/cgi-bin/cdsbib?1990RMxAA..21..381G"/>
    <hyperlink ref="AQ305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2023-08-21T06:34:57Z</dcterms:modified>
</cp:coreProperties>
</file>