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1767CEE-86C9-45BB-B1CB-FB775E27B904}" xr6:coauthVersionLast="47" xr6:coauthVersionMax="47" xr10:uidLastSave="{00000000-0000-0000-0000-000000000000}"/>
  <bookViews>
    <workbookView xWindow="13575" yWindow="930" windowWidth="1342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<sst xmlns="http://schemas.openxmlformats.org/spreadsheetml/2006/main" count="53" uniqueCount="50">
  <si>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</si>
  <si>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</si>
  <si>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</si>
  <si>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</si>
  <si>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</si>
  <si>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</si>
  <si>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</si>
  <si>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</si>
  <si>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</si>
  <si>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</si>
  <si>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</si>
  <si>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</si>
  <si>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</si>
  <si>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</si>
  <si>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</si>
  <si>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</si>
  <si>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</si>
  <si>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</si>
  <si>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</si>
  <si>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</si>
  <si>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</si>
  <si>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</si>
  <si>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</si>
  <si>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</si>
  <si>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</si>
  <si>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</si>
  <si>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</si>
  <si>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</si>
  <si>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</si>
  <si>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</si>
  <si>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</si>
  <si>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</si>
  <si>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</si>
  <si>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</si>
  <si>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</si>
  <si>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</si>
  <si>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</si>
  <si>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</si>
  <si>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</si>
  <si>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</si>
  <si>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</si>
  <si>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</si>
  <si>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</si>
  <si>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</si>
  <si>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</si>
  <si>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</si>
  <si>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</si>
  <si>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ASASSN-V J184026.32+255512.4 Her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</si>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</sst>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70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70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ASASSN-V J184026.32+255512.4 Her </a:t>
            </a:r>
            <a:r>
              <a:rPr lang="en-AU" b="1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23609022556390977"/>
          <c:y val="2.39877776471970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2.3663999993004836E-2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2.3663999993004836E-2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7616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56866.887000000002</v>
      </c>
      <c r="D7" s="39" t="s">
        <v>46</v>
      </c>
    </row>
    <row r="8" spans="1:15" x14ac:dyDescent="0.2">
      <c r="A8" t="s">
        <v>3</v>
      </c>
      <c r="C8" s="6">
        <v>0.37914599999999998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3.1071428562243747E-6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59754.486599999997</v>
      </c>
      <c r="E15" s="10" t="s">
        <v>30</v>
      </c>
      <c r="F15" s="25">
        <f ca="1">NOW()+15018.5+$C$5/24</f>
        <v>60171.787726273149</v>
      </c>
    </row>
    <row r="16" spans="1:15" x14ac:dyDescent="0.2">
      <c r="A16" s="12" t="s">
        <v>4</v>
      </c>
      <c r="B16" s="7"/>
      <c r="C16" s="13">
        <f ca="1">+C8+C12</f>
        <v>0.37914910714285621</v>
      </c>
      <c r="E16" s="10" t="s">
        <v>35</v>
      </c>
      <c r="F16" s="11">
        <f ca="1">ROUND(2*(F15-$C$7)/$C$8,0)/2+F14</f>
        <v>8717.5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1101.5</v>
      </c>
    </row>
    <row r="18" spans="1:21" ht="14.25" thickTop="1" thickBot="1" x14ac:dyDescent="0.25">
      <c r="A18" s="12" t="s">
        <v>5</v>
      </c>
      <c r="B18" s="7"/>
      <c r="C18" s="15">
        <f ca="1">+C15</f>
        <v>59754.486599999997</v>
      </c>
      <c r="D18" s="16">
        <f ca="1">+C16</f>
        <v>0.37914910714285621</v>
      </c>
      <c r="E18" s="10" t="s">
        <v>31</v>
      </c>
      <c r="F18" s="14">
        <f ca="1">+$C$15+$C$16*F17-15018.5-$C$5/24</f>
        <v>45154.015174851185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56866.887000000002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41848.387000000002</v>
      </c>
    </row>
    <row r="22" spans="1:21" x14ac:dyDescent="0.2">
      <c r="A22" s="41" t="s">
        <v>48</v>
      </c>
      <c r="B22" s="42" t="s">
        <v>49</v>
      </c>
      <c r="C22" s="43">
        <v>59754.486599999997</v>
      </c>
      <c r="D22" s="41">
        <v>3.5000000000000001E-3</v>
      </c>
      <c r="E22">
        <f>+(C22-C$7)/C$8</f>
        <v>7616.0624139513384</v>
      </c>
      <c r="F22">
        <f>ROUND(2*E22,0)/2</f>
        <v>7616</v>
      </c>
      <c r="G22">
        <f>+C22-(C$7+F22*C$8)</f>
        <v>2.3663999993004836E-2</v>
      </c>
      <c r="K22">
        <f>+G22</f>
        <v>2.3663999993004836E-2</v>
      </c>
      <c r="O22">
        <f ca="1">+C$11+C$12*$F22</f>
        <v>2.3663999993004836E-2</v>
      </c>
      <c r="Q22" s="1">
        <f>+C22-15018.5</f>
        <v>44735.986599999997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2023-08-15T06:54:19Z</dcterms:modified>
</cp:coreProperties>
</file>