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78FCAE27-4F73-4971-A177-4D7B9EA08D1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Q22" i="1"/>
  <c r="Q23" i="1"/>
  <c r="Q24" i="1"/>
  <c r="Q25" i="1"/>
  <c r="F11" i="1"/>
  <c r="C21" i="1"/>
  <c r="E21" i="1"/>
  <c r="F21" i="1"/>
  <c r="A21" i="1"/>
  <c r="H20" i="1"/>
  <c r="G11" i="1"/>
  <c r="E14" i="1"/>
  <c r="Q21" i="1"/>
  <c r="G21" i="1"/>
  <c r="C17" i="1"/>
  <c r="H21" i="1"/>
  <c r="C11" i="1"/>
  <c r="E15" i="1" l="1"/>
  <c r="C12" i="1"/>
  <c r="C16" i="1" l="1"/>
  <c r="D18" i="1" s="1"/>
  <c r="O23" i="1"/>
  <c r="S23" i="1" s="1"/>
  <c r="C15" i="1"/>
  <c r="O24" i="1"/>
  <c r="S24" i="1" s="1"/>
  <c r="O25" i="1"/>
  <c r="S25" i="1" s="1"/>
  <c r="O21" i="1"/>
  <c r="S21" i="1" s="1"/>
  <c r="O22" i="1"/>
  <c r="S22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<sst xmlns="http://schemas.openxmlformats.org/spreadsheetml/2006/main" count="62" uniqueCount="53">
  <si>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</si>
  <si>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</si>
  <si>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</si>
  <si>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</si>
  <si>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</si>
  <si>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</si>
  <si>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</si>
  <si>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</si>
  <si>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</si>
  <si>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</si>
  <si>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</si>
  <si>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</si>
  <si>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</si>
  <si>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</si>
  <si>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</si>
  <si>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</si>
  <si>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</si>
  <si>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</si>
  <si>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</si>
  <si>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</si>
  <si>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</si>
  <si>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</si>
  <si>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</si>
  <si>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</si>
  <si>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</si>
  <si>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</si>
  <si>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</si>
  <si>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</si>
  <si>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</si>
  <si>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</si>
  <si>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</si>
  <si>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</si>
  <si>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</si>
  <si>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</si>
  <si>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</si>
  <si>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</si>
  <si>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</si>
  <si>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</si>
  <si>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</si>
  <si>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</si>
  <si>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</si>
  <si>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TT Hor</t>
  </si>
  <si>
    <t>TT Hor / GSC 8059-0747</t>
  </si>
  <si>
    <t>Hor_TT.xls</t>
  </si>
  <si>
    <t>EA</t>
  </si>
  <si>
    <t>Hor</t>
  </si>
  <si>
    <t>G8059-0747</t>
  </si>
  <si>
    <t>Malkov</t>
  </si>
  <si>
    <t>VSS_2013-01-28</t>
  </si>
  <si>
    <t>I</t>
  </si>
  <si>
    <t>II</t>
  </si>
  <si>
    <t>VSS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</si>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</sst>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0" fillId="2" borderId="1" xfId="0" applyFill="1" applyBorder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TT Hor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3.0999999999999999E-3</c:v>
                  </c:pt>
                  <c:pt idx="2">
                    <c:v>2.3500000000000001E-3</c:v>
                  </c:pt>
                  <c:pt idx="3">
                    <c:v>9.6699999999999998E-3</c:v>
                  </c:pt>
                  <c:pt idx="4">
                    <c:v>3.5400000000000002E-3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3.0999999999999999E-3</c:v>
                  </c:pt>
                  <c:pt idx="2">
                    <c:v>2.3500000000000001E-3</c:v>
                  </c:pt>
                  <c:pt idx="3">
                    <c:v>9.6699999999999998E-3</c:v>
                  </c:pt>
                  <c:pt idx="4">
                    <c:v>3.5400000000000002E-3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10546</c:v>
                </c:pt>
                <c:pt idx="2">
                  <c:v>10551</c:v>
                </c:pt>
                <c:pt idx="3">
                  <c:v>10557.5</c:v>
                </c:pt>
                <c:pt idx="4">
                  <c:v>10666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03-4E5C-9A57-E82C16AE811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2.3500000000000001E-3</c:v>
                  </c:pt>
                  <c:pt idx="3">
                    <c:v>9.6699999999999998E-3</c:v>
                  </c:pt>
                  <c:pt idx="4">
                    <c:v>3.5400000000000002E-3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2.3500000000000001E-3</c:v>
                  </c:pt>
                  <c:pt idx="3">
                    <c:v>9.6699999999999998E-3</c:v>
                  </c:pt>
                  <c:pt idx="4">
                    <c:v>3.5400000000000002E-3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10546</c:v>
                </c:pt>
                <c:pt idx="2">
                  <c:v>10551</c:v>
                </c:pt>
                <c:pt idx="3">
                  <c:v>10557.5</c:v>
                </c:pt>
                <c:pt idx="4">
                  <c:v>10666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0.41076579999935348</c:v>
                </c:pt>
                <c:pt idx="2">
                  <c:v>0.41091230000165524</c:v>
                </c:pt>
                <c:pt idx="3">
                  <c:v>0.4112897500017425</c:v>
                </c:pt>
                <c:pt idx="4">
                  <c:v>0.42302180000115186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03-4E5C-9A57-E82C16AE811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2.3500000000000001E-3</c:v>
                  </c:pt>
                  <c:pt idx="3">
                    <c:v>9.6699999999999998E-3</c:v>
                  </c:pt>
                  <c:pt idx="4">
                    <c:v>3.5400000000000002E-3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2.3500000000000001E-3</c:v>
                  </c:pt>
                  <c:pt idx="3">
                    <c:v>9.6699999999999998E-3</c:v>
                  </c:pt>
                  <c:pt idx="4">
                    <c:v>3.5400000000000002E-3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10546</c:v>
                </c:pt>
                <c:pt idx="2">
                  <c:v>10551</c:v>
                </c:pt>
                <c:pt idx="3">
                  <c:v>10557.5</c:v>
                </c:pt>
                <c:pt idx="4">
                  <c:v>10666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703-4E5C-9A57-E82C16AE811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2.3500000000000001E-3</c:v>
                  </c:pt>
                  <c:pt idx="3">
                    <c:v>9.6699999999999998E-3</c:v>
                  </c:pt>
                  <c:pt idx="4">
                    <c:v>3.5400000000000002E-3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2.3500000000000001E-3</c:v>
                  </c:pt>
                  <c:pt idx="3">
                    <c:v>9.6699999999999998E-3</c:v>
                  </c:pt>
                  <c:pt idx="4">
                    <c:v>3.5400000000000002E-3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10546</c:v>
                </c:pt>
                <c:pt idx="2">
                  <c:v>10551</c:v>
                </c:pt>
                <c:pt idx="3">
                  <c:v>10557.5</c:v>
                </c:pt>
                <c:pt idx="4">
                  <c:v>10666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703-4E5C-9A57-E82C16AE811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2.3500000000000001E-3</c:v>
                  </c:pt>
                  <c:pt idx="3">
                    <c:v>9.6699999999999998E-3</c:v>
                  </c:pt>
                  <c:pt idx="4">
                    <c:v>3.5400000000000002E-3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2.3500000000000001E-3</c:v>
                  </c:pt>
                  <c:pt idx="3">
                    <c:v>9.6699999999999998E-3</c:v>
                  </c:pt>
                  <c:pt idx="4">
                    <c:v>3.5400000000000002E-3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10546</c:v>
                </c:pt>
                <c:pt idx="2">
                  <c:v>10551</c:v>
                </c:pt>
                <c:pt idx="3">
                  <c:v>10557.5</c:v>
                </c:pt>
                <c:pt idx="4">
                  <c:v>10666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703-4E5C-9A57-E82C16AE811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2.3500000000000001E-3</c:v>
                  </c:pt>
                  <c:pt idx="3">
                    <c:v>9.6699999999999998E-3</c:v>
                  </c:pt>
                  <c:pt idx="4">
                    <c:v>3.5400000000000002E-3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2.3500000000000001E-3</c:v>
                  </c:pt>
                  <c:pt idx="3">
                    <c:v>9.6699999999999998E-3</c:v>
                  </c:pt>
                  <c:pt idx="4">
                    <c:v>3.5400000000000002E-3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10546</c:v>
                </c:pt>
                <c:pt idx="2">
                  <c:v>10551</c:v>
                </c:pt>
                <c:pt idx="3">
                  <c:v>10557.5</c:v>
                </c:pt>
                <c:pt idx="4">
                  <c:v>10666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703-4E5C-9A57-E82C16AE811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2.3500000000000001E-3</c:v>
                  </c:pt>
                  <c:pt idx="3">
                    <c:v>9.6699999999999998E-3</c:v>
                  </c:pt>
                  <c:pt idx="4">
                    <c:v>3.5400000000000002E-3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2.3500000000000001E-3</c:v>
                  </c:pt>
                  <c:pt idx="3">
                    <c:v>9.6699999999999998E-3</c:v>
                  </c:pt>
                  <c:pt idx="4">
                    <c:v>3.5400000000000002E-3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10546</c:v>
                </c:pt>
                <c:pt idx="2">
                  <c:v>10551</c:v>
                </c:pt>
                <c:pt idx="3">
                  <c:v>10557.5</c:v>
                </c:pt>
                <c:pt idx="4">
                  <c:v>10666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703-4E5C-9A57-E82C16AE811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aCTIVE!$F$22:$F$999</c:f>
              <c:numCache>
                <c:formatCode>General</c:formatCode>
                <c:ptCount val="978"/>
                <c:pt idx="0">
                  <c:v>10546</c:v>
                </c:pt>
                <c:pt idx="1">
                  <c:v>10551</c:v>
                </c:pt>
                <c:pt idx="2">
                  <c:v>10557.5</c:v>
                </c:pt>
                <c:pt idx="3">
                  <c:v>10666</c:v>
                </c:pt>
              </c:numCache>
            </c:numRef>
          </c:xVal>
          <c:yVal>
            <c:numRef>
              <c:f>aCTIVE!$O$22:$O$999</c:f>
              <c:numCache>
                <c:formatCode>General</c:formatCode>
                <c:ptCount val="978"/>
                <c:pt idx="0">
                  <c:v>0.41267719715316686</c:v>
                </c:pt>
                <c:pt idx="1">
                  <c:v>0.4128728820255248</c:v>
                </c:pt>
                <c:pt idx="2">
                  <c:v>0.41312727235959007</c:v>
                </c:pt>
                <c:pt idx="3">
                  <c:v>0.4173736340897567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703-4E5C-9A57-E82C16AE811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10546</c:v>
                </c:pt>
                <c:pt idx="2">
                  <c:v>10551</c:v>
                </c:pt>
                <c:pt idx="3">
                  <c:v>10557.5</c:v>
                </c:pt>
                <c:pt idx="4">
                  <c:v>10666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703-4E5C-9A57-E82C16AE8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0534456"/>
        <c:axId val="1"/>
      </c:scatterChart>
      <c:valAx>
        <c:axId val="400534456"/>
        <c:scaling>
          <c:orientation val="minMax"/>
          <c:min val="10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05344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699248120300752"/>
          <c:y val="0.92375366568914952"/>
          <c:w val="0.7473684210526315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TT Hor - O-C Diagr.</a:t>
            </a:r>
          </a:p>
        </c:rich>
      </c:tx>
      <c:layout>
        <c:manualLayout>
          <c:xMode val="edge"/>
          <c:yMode val="edge"/>
          <c:x val="0.3888895194407004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6338295822623"/>
          <c:y val="0.14035127795846455"/>
          <c:w val="0.8198210219316317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3.0999999999999999E-3</c:v>
                  </c:pt>
                  <c:pt idx="2">
                    <c:v>2.3500000000000001E-3</c:v>
                  </c:pt>
                  <c:pt idx="3">
                    <c:v>9.6699999999999998E-3</c:v>
                  </c:pt>
                  <c:pt idx="4">
                    <c:v>3.5400000000000002E-3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3.0999999999999999E-3</c:v>
                  </c:pt>
                  <c:pt idx="2">
                    <c:v>2.3500000000000001E-3</c:v>
                  </c:pt>
                  <c:pt idx="3">
                    <c:v>9.6699999999999998E-3</c:v>
                  </c:pt>
                  <c:pt idx="4">
                    <c:v>3.5400000000000002E-3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10546</c:v>
                </c:pt>
                <c:pt idx="2">
                  <c:v>10551</c:v>
                </c:pt>
                <c:pt idx="3">
                  <c:v>10557.5</c:v>
                </c:pt>
                <c:pt idx="4">
                  <c:v>10666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DA-4917-A0CB-22338EFF2AC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2.3500000000000001E-3</c:v>
                  </c:pt>
                  <c:pt idx="3">
                    <c:v>9.6699999999999998E-3</c:v>
                  </c:pt>
                  <c:pt idx="4">
                    <c:v>3.5400000000000002E-3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2.3500000000000001E-3</c:v>
                  </c:pt>
                  <c:pt idx="3">
                    <c:v>9.6699999999999998E-3</c:v>
                  </c:pt>
                  <c:pt idx="4">
                    <c:v>3.5400000000000002E-3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10546</c:v>
                </c:pt>
                <c:pt idx="2">
                  <c:v>10551</c:v>
                </c:pt>
                <c:pt idx="3">
                  <c:v>10557.5</c:v>
                </c:pt>
                <c:pt idx="4">
                  <c:v>10666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0.41076579999935348</c:v>
                </c:pt>
                <c:pt idx="2">
                  <c:v>0.41091230000165524</c:v>
                </c:pt>
                <c:pt idx="3">
                  <c:v>0.4112897500017425</c:v>
                </c:pt>
                <c:pt idx="4">
                  <c:v>0.42302180000115186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DA-4917-A0CB-22338EFF2AC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2.3500000000000001E-3</c:v>
                  </c:pt>
                  <c:pt idx="3">
                    <c:v>9.6699999999999998E-3</c:v>
                  </c:pt>
                  <c:pt idx="4">
                    <c:v>3.5400000000000002E-3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2.3500000000000001E-3</c:v>
                  </c:pt>
                  <c:pt idx="3">
                    <c:v>9.6699999999999998E-3</c:v>
                  </c:pt>
                  <c:pt idx="4">
                    <c:v>3.5400000000000002E-3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10546</c:v>
                </c:pt>
                <c:pt idx="2">
                  <c:v>10551</c:v>
                </c:pt>
                <c:pt idx="3">
                  <c:v>10557.5</c:v>
                </c:pt>
                <c:pt idx="4">
                  <c:v>10666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7DA-4917-A0CB-22338EFF2AC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2.3500000000000001E-3</c:v>
                  </c:pt>
                  <c:pt idx="3">
                    <c:v>9.6699999999999998E-3</c:v>
                  </c:pt>
                  <c:pt idx="4">
                    <c:v>3.5400000000000002E-3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2.3500000000000001E-3</c:v>
                  </c:pt>
                  <c:pt idx="3">
                    <c:v>9.6699999999999998E-3</c:v>
                  </c:pt>
                  <c:pt idx="4">
                    <c:v>3.5400000000000002E-3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10546</c:v>
                </c:pt>
                <c:pt idx="2">
                  <c:v>10551</c:v>
                </c:pt>
                <c:pt idx="3">
                  <c:v>10557.5</c:v>
                </c:pt>
                <c:pt idx="4">
                  <c:v>10666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7DA-4917-A0CB-22338EFF2AC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2.3500000000000001E-3</c:v>
                  </c:pt>
                  <c:pt idx="3">
                    <c:v>9.6699999999999998E-3</c:v>
                  </c:pt>
                  <c:pt idx="4">
                    <c:v>3.5400000000000002E-3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2.3500000000000001E-3</c:v>
                  </c:pt>
                  <c:pt idx="3">
                    <c:v>9.6699999999999998E-3</c:v>
                  </c:pt>
                  <c:pt idx="4">
                    <c:v>3.5400000000000002E-3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10546</c:v>
                </c:pt>
                <c:pt idx="2">
                  <c:v>10551</c:v>
                </c:pt>
                <c:pt idx="3">
                  <c:v>10557.5</c:v>
                </c:pt>
                <c:pt idx="4">
                  <c:v>10666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7DA-4917-A0CB-22338EFF2AC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2.3500000000000001E-3</c:v>
                  </c:pt>
                  <c:pt idx="3">
                    <c:v>9.6699999999999998E-3</c:v>
                  </c:pt>
                  <c:pt idx="4">
                    <c:v>3.5400000000000002E-3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2.3500000000000001E-3</c:v>
                  </c:pt>
                  <c:pt idx="3">
                    <c:v>9.6699999999999998E-3</c:v>
                  </c:pt>
                  <c:pt idx="4">
                    <c:v>3.5400000000000002E-3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10546</c:v>
                </c:pt>
                <c:pt idx="2">
                  <c:v>10551</c:v>
                </c:pt>
                <c:pt idx="3">
                  <c:v>10557.5</c:v>
                </c:pt>
                <c:pt idx="4">
                  <c:v>10666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7DA-4917-A0CB-22338EFF2AC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2.3500000000000001E-3</c:v>
                  </c:pt>
                  <c:pt idx="3">
                    <c:v>9.6699999999999998E-3</c:v>
                  </c:pt>
                  <c:pt idx="4">
                    <c:v>3.5400000000000002E-3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2.3500000000000001E-3</c:v>
                  </c:pt>
                  <c:pt idx="3">
                    <c:v>9.6699999999999998E-3</c:v>
                  </c:pt>
                  <c:pt idx="4">
                    <c:v>3.5400000000000002E-3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10546</c:v>
                </c:pt>
                <c:pt idx="2">
                  <c:v>10551</c:v>
                </c:pt>
                <c:pt idx="3">
                  <c:v>10557.5</c:v>
                </c:pt>
                <c:pt idx="4">
                  <c:v>10666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7DA-4917-A0CB-22338EFF2AC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10546</c:v>
                </c:pt>
                <c:pt idx="2">
                  <c:v>10551</c:v>
                </c:pt>
                <c:pt idx="3">
                  <c:v>10557.5</c:v>
                </c:pt>
                <c:pt idx="4">
                  <c:v>10666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-6.1335624135461231E-5</c:v>
                </c:pt>
                <c:pt idx="1">
                  <c:v>0.41267719715316686</c:v>
                </c:pt>
                <c:pt idx="2">
                  <c:v>0.4128728820255248</c:v>
                </c:pt>
                <c:pt idx="3">
                  <c:v>0.41312727235959007</c:v>
                </c:pt>
                <c:pt idx="4">
                  <c:v>0.4173736340897567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7DA-4917-A0CB-22338EFF2AC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10546</c:v>
                </c:pt>
                <c:pt idx="2">
                  <c:v>10551</c:v>
                </c:pt>
                <c:pt idx="3">
                  <c:v>10557.5</c:v>
                </c:pt>
                <c:pt idx="4">
                  <c:v>10666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7DA-4917-A0CB-22338EFF2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626096"/>
        <c:axId val="1"/>
      </c:scatterChart>
      <c:valAx>
        <c:axId val="640626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24812213788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06260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66970119726025"/>
          <c:y val="0.92397937099967764"/>
          <c:w val="0.7462473497119166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BF11A503-379A-C7D0-CC12-ACECBEFE43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400050</xdr:colOff>
      <xdr:row>0</xdr:row>
      <xdr:rowOff>28575</xdr:rowOff>
    </xdr:from>
    <xdr:to>
      <xdr:col>26</xdr:col>
      <xdr:colOff>571500</xdr:colOff>
      <xdr:row>19</xdr:row>
      <xdr:rowOff>38100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5214C4DB-E3F2-11BA-30B3-48DA73275A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  <c r="E1" t="s">
        <v>43</v>
      </c>
    </row>
    <row r="2" spans="1:7" x14ac:dyDescent="0.2">
      <c r="A2" t="s">
        <v>23</v>
      </c>
      <c r="B2" t="s">
        <v>44</v>
      </c>
      <c r="C2" s="31" t="s">
        <v>40</v>
      </c>
      <c r="D2" s="3" t="s">
        <v>45</v>
      </c>
      <c r="E2" s="32" t="s">
        <v>41</v>
      </c>
      <c r="F2" t="s">
        <v>46</v>
      </c>
    </row>
    <row r="3" spans="1:7" ht="13.5" thickBot="1" x14ac:dyDescent="0.25">
      <c r="E3" t="s">
        <v>46</v>
      </c>
    </row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36">
        <v>28761.511999999999</v>
      </c>
      <c r="D7" s="30" t="s">
        <v>47</v>
      </c>
    </row>
    <row r="8" spans="1:7" x14ac:dyDescent="0.2">
      <c r="A8" t="s">
        <v>3</v>
      </c>
      <c r="C8" s="36">
        <v>2.6081127</v>
      </c>
      <c r="D8" s="30" t="s">
        <v>47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-6.1335624135461231E-5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3.9136974471581863E-5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60326.555927430556</v>
      </c>
    </row>
    <row r="15" spans="1:7" x14ac:dyDescent="0.2">
      <c r="A15" s="12" t="s">
        <v>17</v>
      </c>
      <c r="B15" s="10"/>
      <c r="C15" s="13">
        <f ca="1">(C7+C11)+(C8+C12)*INT(MAX(F21:F3533))</f>
        <v>56580.059431834088</v>
      </c>
      <c r="D15" s="14" t="s">
        <v>37</v>
      </c>
      <c r="E15" s="15">
        <f ca="1">ROUND(2*(E14-$C$7)/$C$8,0)/2+E13</f>
        <v>12103.5</v>
      </c>
    </row>
    <row r="16" spans="1:7" x14ac:dyDescent="0.2">
      <c r="A16" s="16" t="s">
        <v>4</v>
      </c>
      <c r="B16" s="10"/>
      <c r="C16" s="17">
        <f ca="1">+C8+C12</f>
        <v>2.6081518369744714</v>
      </c>
      <c r="D16" s="14" t="s">
        <v>38</v>
      </c>
      <c r="E16" s="24">
        <f ca="1">ROUND(2*(E14-$C$15)/$C$16,0)/2+E13</f>
        <v>1437.5</v>
      </c>
    </row>
    <row r="17" spans="1:19" ht="13.5" thickBot="1" x14ac:dyDescent="0.25">
      <c r="A17" s="14" t="s">
        <v>28</v>
      </c>
      <c r="B17" s="10"/>
      <c r="C17" s="10">
        <f>COUNT(C21:C2191)</f>
        <v>5</v>
      </c>
      <c r="D17" s="14" t="s">
        <v>32</v>
      </c>
      <c r="E17" s="18">
        <f ca="1">+$C$15+$C$16*E16-15018.5-$C$9/24</f>
        <v>45311.173530818225</v>
      </c>
    </row>
    <row r="18" spans="1:19" ht="14.25" thickTop="1" thickBot="1" x14ac:dyDescent="0.25">
      <c r="A18" s="16" t="s">
        <v>5</v>
      </c>
      <c r="B18" s="10"/>
      <c r="C18" s="19">
        <f ca="1">+C15</f>
        <v>56580.059431834088</v>
      </c>
      <c r="D18" s="20">
        <f ca="1">+C16</f>
        <v>2.6081518369744714</v>
      </c>
      <c r="E18" s="21" t="s">
        <v>33</v>
      </c>
    </row>
    <row r="19" spans="1:19" ht="13.5" thickTop="1" x14ac:dyDescent="0.2">
      <c r="A19" s="25" t="s">
        <v>34</v>
      </c>
      <c r="E19" s="26">
        <v>21</v>
      </c>
      <c r="S19">
        <f ca="1">SQRT(SUM(S21:S50)/(COUNT(S21:S50)-1))</f>
        <v>3.2702962246924402E-3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Malkov</v>
      </c>
      <c r="I20" s="7" t="s">
        <v>51</v>
      </c>
      <c r="J20" s="7" t="s">
        <v>52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9" x14ac:dyDescent="0.2">
      <c r="A21" t="str">
        <f>D7</f>
        <v>Malkov</v>
      </c>
      <c r="C21" s="8">
        <f>C$7</f>
        <v>28761.511999999999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-6.1335624135461231E-5</v>
      </c>
      <c r="Q21" s="2">
        <f>+C21-15018.5</f>
        <v>13743.011999999999</v>
      </c>
      <c r="S21">
        <f ca="1">+(O21-G21)^2</f>
        <v>3.762058788086574E-9</v>
      </c>
    </row>
    <row r="22" spans="1:19" x14ac:dyDescent="0.2">
      <c r="A22" s="33" t="s">
        <v>48</v>
      </c>
      <c r="B22" s="34" t="s">
        <v>49</v>
      </c>
      <c r="C22" s="35">
        <v>56267.079299999998</v>
      </c>
      <c r="D22" s="35">
        <v>3.0999999999999999E-3</v>
      </c>
      <c r="E22">
        <f>+(C22-C$7)/C$8</f>
        <v>10546.157495418047</v>
      </c>
      <c r="F22">
        <f>ROUND(2*E22,0)/2</f>
        <v>10546</v>
      </c>
      <c r="G22">
        <f>+C22-(C$7+F22*C$8)</f>
        <v>0.41076579999935348</v>
      </c>
      <c r="I22">
        <f>+G22</f>
        <v>0.41076579999935348</v>
      </c>
      <c r="O22">
        <f ca="1">+C$11+C$12*$F22</f>
        <v>0.41267719715316686</v>
      </c>
      <c r="Q22" s="2">
        <f>+C22-15018.5</f>
        <v>41248.579299999998</v>
      </c>
      <c r="S22">
        <f ca="1">+(O22-G22)^2</f>
        <v>3.6534390796059195E-6</v>
      </c>
    </row>
    <row r="23" spans="1:19" x14ac:dyDescent="0.2">
      <c r="A23" s="33" t="s">
        <v>48</v>
      </c>
      <c r="B23" s="34" t="s">
        <v>49</v>
      </c>
      <c r="C23" s="35">
        <v>56280.120009999999</v>
      </c>
      <c r="D23" s="35">
        <v>2.3500000000000001E-3</v>
      </c>
      <c r="E23">
        <f>+(C23-C$7)/C$8</f>
        <v>10551.157551588933</v>
      </c>
      <c r="F23">
        <f>ROUND(2*E23,0)/2</f>
        <v>10551</v>
      </c>
      <c r="G23">
        <f>+C23-(C$7+F23*C$8)</f>
        <v>0.41091230000165524</v>
      </c>
      <c r="I23">
        <f>+G23</f>
        <v>0.41091230000165524</v>
      </c>
      <c r="O23">
        <f ca="1">+C$11+C$12*$F23</f>
        <v>0.4128728820255248</v>
      </c>
      <c r="Q23" s="2">
        <f>+C23-15018.5</f>
        <v>41261.620009999999</v>
      </c>
      <c r="S23">
        <f ca="1">+(O23-G23)^2</f>
        <v>3.8438818723204656E-6</v>
      </c>
    </row>
    <row r="24" spans="1:19" x14ac:dyDescent="0.2">
      <c r="A24" s="33" t="s">
        <v>48</v>
      </c>
      <c r="B24" s="34" t="s">
        <v>50</v>
      </c>
      <c r="C24" s="35">
        <v>56297.073120000001</v>
      </c>
      <c r="D24" s="35">
        <v>9.6699999999999998E-3</v>
      </c>
      <c r="E24">
        <f>+(C24-C$7)/C$8</f>
        <v>10557.65769631044</v>
      </c>
      <c r="F24">
        <f>ROUND(2*E24,0)/2</f>
        <v>10557.5</v>
      </c>
      <c r="G24">
        <f>+C24-(C$7+F24*C$8)</f>
        <v>0.4112897500017425</v>
      </c>
      <c r="I24">
        <f>+G24</f>
        <v>0.4112897500017425</v>
      </c>
      <c r="O24">
        <f ca="1">+C$11+C$12*$F24</f>
        <v>0.41312727235959007</v>
      </c>
      <c r="Q24" s="2">
        <f>+C24-15018.5</f>
        <v>41278.573120000001</v>
      </c>
      <c r="S24">
        <f ca="1">+(O24-G24)^2</f>
        <v>3.3764884155896757E-6</v>
      </c>
    </row>
    <row r="25" spans="1:19" x14ac:dyDescent="0.2">
      <c r="A25" s="33" t="s">
        <v>48</v>
      </c>
      <c r="B25" s="34" t="s">
        <v>49</v>
      </c>
      <c r="C25" s="35">
        <v>56580.06508</v>
      </c>
      <c r="D25" s="35">
        <v>3.5400000000000002E-3</v>
      </c>
      <c r="E25">
        <f>+(C25-C$7)/C$8</f>
        <v>10666.162194601484</v>
      </c>
      <c r="F25">
        <f>ROUND(2*E25,0)/2</f>
        <v>10666</v>
      </c>
      <c r="G25">
        <f>+C25-(C$7+F25*C$8)</f>
        <v>0.42302180000115186</v>
      </c>
      <c r="I25">
        <f>+G25</f>
        <v>0.42302180000115186</v>
      </c>
      <c r="O25">
        <f ca="1">+C$11+C$12*$F25</f>
        <v>0.4173736340897567</v>
      </c>
      <c r="Q25" s="2">
        <f>+C25-15018.5</f>
        <v>41561.56508</v>
      </c>
      <c r="S25">
        <f ca="1">+(O25-G25)^2</f>
        <v>3.1901778162646365E-5</v>
      </c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2024-01-17T00:20:32Z</dcterms:modified>
</cp:coreProperties>
</file>