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5BECFD8-F6A0-417E-BA96-93E522406D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K22" i="1" s="1"/>
  <c r="D9" i="1"/>
  <c r="E9" i="1"/>
  <c r="F16" i="1"/>
  <c r="F17" i="1" s="1"/>
  <c r="C17" i="1"/>
  <c r="Q21" i="1"/>
  <c r="E21" i="1"/>
  <c r="F21" i="1" s="1"/>
  <c r="G21" i="1" s="1"/>
  <c r="I21" i="1" s="1"/>
  <c r="C11" i="1"/>
  <c r="C12" i="1"/>
  <c r="C16" i="1" l="1"/>
  <c r="D18" i="1" s="1"/>
  <c r="O22" i="1"/>
  <c r="O21" i="1"/>
  <c r="C15" i="1"/>
  <c r="F18" i="1" s="1"/>
  <c r="C18" i="1" l="1"/>
  <c r="F19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<sst xmlns="http://schemas.openxmlformats.org/spreadsheetml/2006/main" count="55" uniqueCount="50">
  <si>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</si>
  <si>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</si>
  <si>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</si>
  <si>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</si>
  <si>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</si>
  <si>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</si>
  <si>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</si>
  <si>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</si>
  <si>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</si>
  <si>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</si>
  <si>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</si>
  <si>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</si>
  <si>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</si>
  <si>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</si>
  <si>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</si>
  <si>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</si>
  <si>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</si>
  <si>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</si>
  <si>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</si>
  <si>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</si>
  <si>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</si>
  <si>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</si>
  <si>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</si>
  <si>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</si>
  <si>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</si>
  <si>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</si>
  <si>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</si>
  <si>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</si>
  <si>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</si>
  <si>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</si>
  <si>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</si>
  <si>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</si>
  <si>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</si>
  <si>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</si>
  <si>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</si>
  <si>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</si>
  <si>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</si>
  <si>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</si>
  <si>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</si>
  <si>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</si>
  <si>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</si>
  <si>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UX Hor</t>
  </si>
  <si>
    <t>G8065-0460</t>
  </si>
  <si>
    <t>EW</t>
  </si>
  <si>
    <t>pr_0</t>
  </si>
  <si>
    <t>~</t>
  </si>
  <si>
    <t>UX Hor / GSC 8065-0460</t>
  </si>
  <si>
    <t>GCVS</t>
  </si>
  <si>
    <t>OEJV 0179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</si>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</sst>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7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Hor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91-4C33-A590-FF9EF093F2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91-4C33-A590-FF9EF093F2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91-4C33-A590-FF9EF093F2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-0.14372999999613967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91-4C33-A590-FF9EF093F2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91-4C33-A590-FF9EF093F2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91-4C33-A590-FF9EF093F2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91-4C33-A590-FF9EF093F2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-0.14372999999613967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91-4C33-A590-FF9EF093F29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37025.5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91-4C33-A590-FF9EF093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54080"/>
        <c:axId val="1"/>
      </c:scatterChart>
      <c:valAx>
        <c:axId val="397354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354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C19AD7-BBF9-A8FE-B560-47B4BCC96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G31" sqref="G3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8" t="s">
        <v>41</v>
      </c>
      <c r="G1" s="31">
        <v>0</v>
      </c>
      <c r="H1" s="32"/>
      <c r="I1" s="39" t="s">
        <v>42</v>
      </c>
      <c r="J1" s="38" t="s">
        <v>41</v>
      </c>
      <c r="K1" s="40">
        <v>3.2753900000000002</v>
      </c>
      <c r="L1" s="34">
        <v>-51.5244</v>
      </c>
      <c r="M1" s="35">
        <v>30585.587</v>
      </c>
      <c r="N1" s="35">
        <v>0.71275999999999995</v>
      </c>
      <c r="O1" s="33" t="s">
        <v>43</v>
      </c>
      <c r="P1" s="41">
        <v>14</v>
      </c>
      <c r="Q1" s="41">
        <v>14.4</v>
      </c>
      <c r="R1" s="42" t="s">
        <v>44</v>
      </c>
      <c r="S1" s="43" t="s">
        <v>45</v>
      </c>
    </row>
    <row r="2" spans="1:19" x14ac:dyDescent="0.2">
      <c r="A2" t="s">
        <v>23</v>
      </c>
      <c r="B2" t="s">
        <v>43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>
        <v>30585.587</v>
      </c>
      <c r="D4" s="28">
        <v>0.71275999999999995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30585.587</v>
      </c>
      <c r="D7" s="29" t="s">
        <v>47</v>
      </c>
    </row>
    <row r="8" spans="1:19" x14ac:dyDescent="0.2">
      <c r="A8" t="s">
        <v>3</v>
      </c>
      <c r="C8" s="47">
        <v>0.71275999999999995</v>
      </c>
      <c r="D8" s="29" t="s">
        <v>47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SLOPE(INDIRECT($E$9):G992,INDIRECT($D$9):F992)</f>
        <v>-3.8819192177320946E-6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56975.382271940965</v>
      </c>
      <c r="E15" s="14" t="s">
        <v>34</v>
      </c>
      <c r="F15" s="36">
        <v>1</v>
      </c>
    </row>
    <row r="16" spans="1:19" x14ac:dyDescent="0.2">
      <c r="A16" s="16" t="s">
        <v>4</v>
      </c>
      <c r="B16" s="10"/>
      <c r="C16" s="17">
        <f ca="1">+C8+C12</f>
        <v>0.71275611808078221</v>
      </c>
      <c r="E16" s="14" t="s">
        <v>30</v>
      </c>
      <c r="F16" s="37">
        <f ca="1">NOW()+15018.5+$C$5/24</f>
        <v>60326.556531712959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41727.5</v>
      </c>
    </row>
    <row r="18" spans="1:21" ht="14.25" thickTop="1" thickBot="1" x14ac:dyDescent="0.25">
      <c r="A18" s="16" t="s">
        <v>5</v>
      </c>
      <c r="B18" s="10"/>
      <c r="C18" s="19">
        <f ca="1">+C15</f>
        <v>56975.382271940965</v>
      </c>
      <c r="D18" s="20">
        <f ca="1">+C16</f>
        <v>0.71275611808078221</v>
      </c>
      <c r="E18" s="14" t="s">
        <v>36</v>
      </c>
      <c r="F18" s="23">
        <f ca="1">ROUND(2*(F16-$C$15)/$C$16,0)/2+F15</f>
        <v>4702.5</v>
      </c>
    </row>
    <row r="19" spans="1:21" ht="13.5" thickTop="1" x14ac:dyDescent="0.2">
      <c r="E19" s="14" t="s">
        <v>31</v>
      </c>
      <c r="F19" s="18">
        <f ca="1">+$C$15+$C$16*F18-15018.5-$C$5/24</f>
        <v>45309.01375054918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47</v>
      </c>
      <c r="C21" s="8">
        <v>30585.587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15567.087</v>
      </c>
    </row>
    <row r="22" spans="1:21" x14ac:dyDescent="0.2">
      <c r="A22" s="44" t="s">
        <v>48</v>
      </c>
      <c r="B22" s="45" t="s">
        <v>49</v>
      </c>
      <c r="C22" s="46">
        <v>56975.738649999999</v>
      </c>
      <c r="D22" s="46">
        <v>8.9999999999999998E-4</v>
      </c>
      <c r="E22">
        <f>+(C22-C$7)/C$8</f>
        <v>37025.298347269767</v>
      </c>
      <c r="F22">
        <f>ROUND(2*E22,0)/2</f>
        <v>37025.5</v>
      </c>
      <c r="G22">
        <f>+C22-(C$7+F22*C$8)</f>
        <v>-0.14372999999613967</v>
      </c>
      <c r="K22">
        <f>+G22</f>
        <v>-0.14372999999613967</v>
      </c>
      <c r="O22">
        <f ca="1">+C$11+C$12*$F22</f>
        <v>-0.14372999999613967</v>
      </c>
      <c r="Q22" s="2">
        <f>+C22-15018.5</f>
        <v>41957.238649999999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2024-01-17T00:21:24Z</dcterms:modified>
</cp:coreProperties>
</file>