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1E40E91-450C-4A6F-831D-A567A2DE234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<sst xmlns="http://schemas.openxmlformats.org/spreadsheetml/2006/main" count="53" uniqueCount="48">
  <si>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</si>
  <si>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</si>
  <si>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</si>
  <si>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</si>
  <si>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</si>
  <si>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</si>
  <si>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</si>
  <si>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</si>
  <si>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</si>
  <si>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</si>
  <si>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</si>
  <si>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</si>
  <si>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</si>
  <si>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</si>
  <si>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</si>
  <si>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</si>
  <si>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</si>
  <si>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</si>
  <si>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</si>
  <si>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</si>
  <si>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</si>
  <si>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</si>
  <si>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</si>
  <si>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</si>
  <si>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</si>
  <si>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</si>
  <si>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</si>
  <si>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</si>
  <si>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</si>
  <si>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</si>
  <si>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</si>
  <si>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</si>
  <si>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</si>
  <si>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</si>
  <si>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</si>
  <si>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</si>
  <si>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</si>
  <si>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</si>
  <si>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</si>
  <si>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</si>
  <si>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</si>
  <si>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</si>
  <si>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</si>
  <si>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FW Hya</t>
  </si>
  <si>
    <t>G7204-1343</t>
  </si>
  <si>
    <t>EB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</si>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</sst>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-3.7653999970643781E-3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-3.7653999970643781E-3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43</v>
      </c>
      <c r="F1" s="30" t="s">
        <v>43</v>
      </c>
      <c r="G1" s="26">
        <v>0</v>
      </c>
      <c r="H1" s="22"/>
      <c r="I1" s="31" t="s">
        <v>44</v>
      </c>
      <c r="J1" s="32" t="s">
        <v>43</v>
      </c>
      <c r="K1" s="25">
        <v>11.041980000000001</v>
      </c>
      <c r="L1" s="27">
        <v>-33.264699999999998</v>
      </c>
      <c r="M1" s="28">
        <v>52500.254999999997</v>
      </c>
      <c r="N1" s="28">
        <v>0.40613329999999997</v>
      </c>
      <c r="O1" s="29" t="s">
        <v>45</v>
      </c>
    </row>
    <row r="2" spans="1:15" x14ac:dyDescent="0.2">
      <c r="A2" t="s">
        <v>23</v>
      </c>
      <c r="B2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52500.254999999997</v>
      </c>
      <c r="D7" s="38"/>
    </row>
    <row r="8" spans="1:15" x14ac:dyDescent="0.2">
      <c r="A8" t="s">
        <v>3</v>
      </c>
      <c r="C8" s="5">
        <v>0.40613329999999997</v>
      </c>
      <c r="D8" s="38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-2.1684043449710089E-19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-2.5039233921162242E-7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58607.683799999999</v>
      </c>
      <c r="E15" s="9" t="s">
        <v>30</v>
      </c>
      <c r="F15" s="24">
        <f ca="1">NOW()+15018.5+$C$5/24</f>
        <v>60162.850523958332</v>
      </c>
    </row>
    <row r="16" spans="1:15" x14ac:dyDescent="0.2">
      <c r="A16" s="11" t="s">
        <v>4</v>
      </c>
      <c r="B16" s="6"/>
      <c r="C16" s="12">
        <f ca="1">+C8+C12</f>
        <v>0.40613304960766078</v>
      </c>
      <c r="E16" s="9" t="s">
        <v>35</v>
      </c>
      <c r="F16" s="10">
        <f ca="1">ROUND(2*(F15-$C$7)/$C$8,0)/2+F14</f>
        <v>18868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3830</v>
      </c>
    </row>
    <row r="18" spans="1:21" ht="14.25" thickTop="1" thickBot="1" x14ac:dyDescent="0.25">
      <c r="A18" s="11" t="s">
        <v>5</v>
      </c>
      <c r="B18" s="6"/>
      <c r="C18" s="14">
        <f ca="1">+C15</f>
        <v>58607.683799999999</v>
      </c>
      <c r="D18" s="15">
        <f ca="1">+C16</f>
        <v>0.40613304960766078</v>
      </c>
      <c r="E18" s="9" t="s">
        <v>31</v>
      </c>
      <c r="F18" s="13">
        <f ca="1">+$C$15+$C$16*F17-15018.5-$C$5/24</f>
        <v>45145.069213330673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>
        <f>D7</f>
        <v>0</v>
      </c>
      <c r="C21" s="42">
        <f>C$7</f>
        <v>52500.254999999997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-2.1684043449710089E-19</v>
      </c>
      <c r="Q21" s="43">
        <f>+C21-15018.5</f>
        <v>37481.754999999997</v>
      </c>
    </row>
    <row r="22" spans="1:21" s="41" customFormat="1" ht="12" customHeight="1" x14ac:dyDescent="0.2">
      <c r="A22" s="39" t="s">
        <v>47</v>
      </c>
      <c r="B22" s="40" t="s">
        <v>46</v>
      </c>
      <c r="C22" s="44">
        <v>58607.683799999999</v>
      </c>
      <c r="D22" s="45">
        <v>1.6000000000000001E-3</v>
      </c>
      <c r="E22" s="41">
        <f>+(C22-C$7)/C$8</f>
        <v>15037.990728659783</v>
      </c>
      <c r="F22" s="41">
        <f>ROUND(2*E22,0)/2</f>
        <v>15038</v>
      </c>
      <c r="G22" s="41">
        <f>+C22-(C$7+F22*C$8)</f>
        <v>-3.7653999970643781E-3</v>
      </c>
      <c r="I22" s="41">
        <f>+G22</f>
        <v>-3.7653999970643781E-3</v>
      </c>
      <c r="O22" s="41">
        <f ca="1">+C$11+C$12*$F22</f>
        <v>-3.7653999970643781E-3</v>
      </c>
      <c r="Q22" s="43">
        <f>+C22-15018.5</f>
        <v>43589.183799999999</v>
      </c>
    </row>
    <row r="23" spans="1:21" s="41" customFormat="1" ht="12" customHeight="1" x14ac:dyDescent="0.2">
      <c r="C23" s="42"/>
      <c r="D23" s="42"/>
      <c r="Q23" s="43"/>
    </row>
    <row r="24" spans="1:21" s="41" customFormat="1" ht="12" customHeight="1" x14ac:dyDescent="0.2">
      <c r="C24" s="42"/>
      <c r="D24" s="42"/>
      <c r="Q24" s="43"/>
    </row>
    <row r="25" spans="1:21" s="41" customFormat="1" ht="12" customHeight="1" x14ac:dyDescent="0.2">
      <c r="C25" s="42"/>
      <c r="D25" s="42"/>
      <c r="Q25" s="43"/>
    </row>
    <row r="26" spans="1:21" s="41" customFormat="1" ht="12" customHeight="1" x14ac:dyDescent="0.2">
      <c r="C26" s="42"/>
      <c r="D26" s="42"/>
      <c r="Q26" s="43"/>
    </row>
    <row r="27" spans="1:21" s="41" customFormat="1" ht="12" customHeight="1" x14ac:dyDescent="0.2">
      <c r="C27" s="42"/>
      <c r="D27" s="42"/>
      <c r="Q27" s="43"/>
    </row>
    <row r="28" spans="1:21" s="41" customFormat="1" ht="12" customHeight="1" x14ac:dyDescent="0.2">
      <c r="C28" s="42"/>
      <c r="D28" s="42"/>
      <c r="Q28" s="43"/>
    </row>
    <row r="29" spans="1:21" s="41" customFormat="1" ht="12" customHeight="1" x14ac:dyDescent="0.2">
      <c r="C29" s="42"/>
      <c r="D29" s="42"/>
      <c r="Q29" s="43"/>
    </row>
    <row r="30" spans="1:21" s="41" customFormat="1" ht="12" customHeight="1" x14ac:dyDescent="0.2">
      <c r="C30" s="42"/>
      <c r="D30" s="42"/>
      <c r="Q30" s="43"/>
    </row>
    <row r="31" spans="1:21" s="41" customFormat="1" ht="12" customHeight="1" x14ac:dyDescent="0.2">
      <c r="C31" s="42"/>
      <c r="D31" s="42"/>
      <c r="Q31" s="43"/>
    </row>
    <row r="32" spans="1:21" s="41" customFormat="1" ht="12" customHeight="1" x14ac:dyDescent="0.2">
      <c r="C32" s="42"/>
      <c r="D32" s="42"/>
      <c r="Q32" s="43"/>
    </row>
    <row r="33" spans="3:17" s="41" customFormat="1" ht="12" customHeight="1" x14ac:dyDescent="0.2">
      <c r="C33" s="42"/>
      <c r="D33" s="42"/>
      <c r="Q33" s="43"/>
    </row>
    <row r="34" spans="3:17" s="41" customFormat="1" ht="12" customHeight="1" x14ac:dyDescent="0.2">
      <c r="C34" s="42"/>
      <c r="D34" s="42"/>
    </row>
    <row r="35" spans="3:17" s="41" customFormat="1" ht="12" customHeight="1" x14ac:dyDescent="0.2">
      <c r="C35" s="42"/>
      <c r="D35" s="42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2023-08-06T08:24:45Z</dcterms:modified>
</cp:coreProperties>
</file>