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0412126A-82EC-49B5-8435-6E3C57D6DC3E}" xr6:coauthVersionLast="47" xr6:coauthVersionMax="47" xr10:uidLastSave="{00000000-0000-0000-0000-000000000000}"/>
  <bookViews>
    <workbookView xWindow="13815" yWindow="51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8" i="1" l="1"/>
  <c r="F178" i="1" s="1"/>
  <c r="G178" i="1" s="1"/>
  <c r="J178" i="1" s="1"/>
  <c r="Q178" i="1"/>
  <c r="E179" i="1"/>
  <c r="F179" i="1"/>
  <c r="G179" i="1"/>
  <c r="J179" i="1" s="1"/>
  <c r="Q179" i="1"/>
  <c r="E21" i="1"/>
  <c r="F21" i="1"/>
  <c r="G21" i="1" s="1"/>
  <c r="J21" i="1" s="1"/>
  <c r="E22" i="1"/>
  <c r="E13" i="2" s="1"/>
  <c r="F22" i="1"/>
  <c r="G22" i="1" s="1"/>
  <c r="J22" i="1" s="1"/>
  <c r="E23" i="1"/>
  <c r="F23" i="1"/>
  <c r="U23" i="1" s="1"/>
  <c r="E24" i="1"/>
  <c r="F24" i="1"/>
  <c r="G24" i="1"/>
  <c r="J24" i="1" s="1"/>
  <c r="E25" i="1"/>
  <c r="F25" i="1"/>
  <c r="G25" i="1"/>
  <c r="J25" i="1" s="1"/>
  <c r="E26" i="1"/>
  <c r="F26" i="1"/>
  <c r="G26" i="1"/>
  <c r="J26" i="1" s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 s="1"/>
  <c r="J33" i="1" s="1"/>
  <c r="E34" i="1"/>
  <c r="F34" i="1"/>
  <c r="G34" i="1"/>
  <c r="J34" i="1"/>
  <c r="E35" i="1"/>
  <c r="F35" i="1"/>
  <c r="G35" i="1" s="1"/>
  <c r="J35" i="1" s="1"/>
  <c r="E36" i="1"/>
  <c r="F36" i="1" s="1"/>
  <c r="G36" i="1" s="1"/>
  <c r="J36" i="1" s="1"/>
  <c r="E37" i="1"/>
  <c r="F37" i="1" s="1"/>
  <c r="G37" i="1" s="1"/>
  <c r="J37" i="1" s="1"/>
  <c r="E38" i="1"/>
  <c r="F38" i="1" s="1"/>
  <c r="G38" i="1" s="1"/>
  <c r="J38" i="1" s="1"/>
  <c r="E39" i="1"/>
  <c r="F39" i="1" s="1"/>
  <c r="G39" i="1" s="1"/>
  <c r="J39" i="1" s="1"/>
  <c r="E40" i="1"/>
  <c r="F40" i="1" s="1"/>
  <c r="G40" i="1" s="1"/>
  <c r="J40" i="1" s="1"/>
  <c r="E41" i="1"/>
  <c r="F41" i="1" s="1"/>
  <c r="G41" i="1" s="1"/>
  <c r="J41" i="1" s="1"/>
  <c r="E42" i="1"/>
  <c r="F42" i="1" s="1"/>
  <c r="G42" i="1" s="1"/>
  <c r="J42" i="1" s="1"/>
  <c r="E43" i="1"/>
  <c r="F43" i="1" s="1"/>
  <c r="G43" i="1" s="1"/>
  <c r="J43" i="1" s="1"/>
  <c r="E44" i="1"/>
  <c r="F44" i="1" s="1"/>
  <c r="G44" i="1" s="1"/>
  <c r="J44" i="1" s="1"/>
  <c r="E45" i="1"/>
  <c r="F45" i="1" s="1"/>
  <c r="G45" i="1" s="1"/>
  <c r="J45" i="1" s="1"/>
  <c r="E46" i="1"/>
  <c r="F46" i="1"/>
  <c r="G46" i="1" s="1"/>
  <c r="J46" i="1" s="1"/>
  <c r="E47" i="1"/>
  <c r="F47" i="1"/>
  <c r="G47" i="1" s="1"/>
  <c r="J47" i="1" s="1"/>
  <c r="E48" i="1"/>
  <c r="F48" i="1"/>
  <c r="G48" i="1" s="1"/>
  <c r="J48" i="1" s="1"/>
  <c r="E49" i="1"/>
  <c r="E40" i="2" s="1"/>
  <c r="F49" i="1"/>
  <c r="G49" i="1" s="1"/>
  <c r="J49" i="1" s="1"/>
  <c r="E50" i="1"/>
  <c r="F50" i="1"/>
  <c r="G50" i="1" s="1"/>
  <c r="J50" i="1" s="1"/>
  <c r="E51" i="1"/>
  <c r="E42" i="2" s="1"/>
  <c r="F51" i="1"/>
  <c r="G51" i="1" s="1"/>
  <c r="J51" i="1" s="1"/>
  <c r="E52" i="1"/>
  <c r="F52" i="1"/>
  <c r="G52" i="1" s="1"/>
  <c r="J52" i="1" s="1"/>
  <c r="E53" i="1"/>
  <c r="E44" i="2" s="1"/>
  <c r="F53" i="1"/>
  <c r="G53" i="1" s="1"/>
  <c r="J53" i="1" s="1"/>
  <c r="E54" i="1"/>
  <c r="F54" i="1"/>
  <c r="G54" i="1" s="1"/>
  <c r="J54" i="1" s="1"/>
  <c r="E55" i="1"/>
  <c r="F55" i="1"/>
  <c r="G55" i="1" s="1"/>
  <c r="J55" i="1" s="1"/>
  <c r="E56" i="1"/>
  <c r="F56" i="1"/>
  <c r="G56" i="1" s="1"/>
  <c r="J56" i="1" s="1"/>
  <c r="E57" i="1"/>
  <c r="E48" i="2" s="1"/>
  <c r="F57" i="1"/>
  <c r="G57" i="1" s="1"/>
  <c r="J57" i="1" s="1"/>
  <c r="E58" i="1"/>
  <c r="F58" i="1"/>
  <c r="G58" i="1" s="1"/>
  <c r="J58" i="1" s="1"/>
  <c r="E59" i="1"/>
  <c r="F59" i="1"/>
  <c r="G59" i="1"/>
  <c r="J59" i="1" s="1"/>
  <c r="E60" i="1"/>
  <c r="F60" i="1"/>
  <c r="G60" i="1"/>
  <c r="J60" i="1" s="1"/>
  <c r="E61" i="1"/>
  <c r="F61" i="1"/>
  <c r="G61" i="1"/>
  <c r="J61" i="1" s="1"/>
  <c r="E62" i="1"/>
  <c r="F62" i="1"/>
  <c r="G62" i="1"/>
  <c r="J62" i="1" s="1"/>
  <c r="E63" i="1"/>
  <c r="F63" i="1"/>
  <c r="G63" i="1"/>
  <c r="J63" i="1" s="1"/>
  <c r="E64" i="1"/>
  <c r="F64" i="1"/>
  <c r="G64" i="1"/>
  <c r="J64" i="1" s="1"/>
  <c r="E65" i="1"/>
  <c r="F65" i="1"/>
  <c r="G65" i="1"/>
  <c r="J65" i="1" s="1"/>
  <c r="E66" i="1"/>
  <c r="F66" i="1"/>
  <c r="G66" i="1"/>
  <c r="J66" i="1" s="1"/>
  <c r="E67" i="1"/>
  <c r="F67" i="1"/>
  <c r="G67" i="1"/>
  <c r="J67" i="1" s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J72" i="1"/>
  <c r="E73" i="1"/>
  <c r="F73" i="1"/>
  <c r="G73" i="1"/>
  <c r="J73" i="1"/>
  <c r="E74" i="1"/>
  <c r="F74" i="1"/>
  <c r="G74" i="1"/>
  <c r="J74" i="1"/>
  <c r="E75" i="1"/>
  <c r="F75" i="1"/>
  <c r="G75" i="1"/>
  <c r="J75" i="1"/>
  <c r="E76" i="1"/>
  <c r="F76" i="1"/>
  <c r="G76" i="1"/>
  <c r="J76" i="1"/>
  <c r="E77" i="1"/>
  <c r="F77" i="1"/>
  <c r="G77" i="1"/>
  <c r="J77" i="1" s="1"/>
  <c r="E78" i="1"/>
  <c r="F78" i="1" s="1"/>
  <c r="G78" i="1" s="1"/>
  <c r="J78" i="1" s="1"/>
  <c r="E79" i="1"/>
  <c r="F79" i="1" s="1"/>
  <c r="G79" i="1" s="1"/>
  <c r="J79" i="1" s="1"/>
  <c r="E80" i="1"/>
  <c r="F80" i="1" s="1"/>
  <c r="G80" i="1" s="1"/>
  <c r="J80" i="1" s="1"/>
  <c r="E81" i="1"/>
  <c r="F81" i="1" s="1"/>
  <c r="G81" i="1" s="1"/>
  <c r="J81" i="1" s="1"/>
  <c r="E82" i="1"/>
  <c r="F82" i="1" s="1"/>
  <c r="G82" i="1" s="1"/>
  <c r="J82" i="1" s="1"/>
  <c r="E83" i="1"/>
  <c r="F83" i="1" s="1"/>
  <c r="G83" i="1" s="1"/>
  <c r="J83" i="1" s="1"/>
  <c r="E84" i="1"/>
  <c r="F84" i="1" s="1"/>
  <c r="G84" i="1" s="1"/>
  <c r="J84" i="1" s="1"/>
  <c r="E85" i="1"/>
  <c r="F85" i="1" s="1"/>
  <c r="G85" i="1" s="1"/>
  <c r="J85" i="1" s="1"/>
  <c r="E86" i="1"/>
  <c r="F86" i="1" s="1"/>
  <c r="G86" i="1" s="1"/>
  <c r="J86" i="1" s="1"/>
  <c r="E87" i="1"/>
  <c r="F87" i="1" s="1"/>
  <c r="G87" i="1" s="1"/>
  <c r="J87" i="1" s="1"/>
  <c r="E88" i="1"/>
  <c r="F88" i="1" s="1"/>
  <c r="G88" i="1" s="1"/>
  <c r="J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J91" i="1" s="1"/>
  <c r="E92" i="1"/>
  <c r="F92" i="1"/>
  <c r="G92" i="1" s="1"/>
  <c r="J92" i="1" s="1"/>
  <c r="E93" i="1"/>
  <c r="F93" i="1"/>
  <c r="G93" i="1" s="1"/>
  <c r="J93" i="1" s="1"/>
  <c r="E94" i="1"/>
  <c r="E85" i="2" s="1"/>
  <c r="F94" i="1"/>
  <c r="G94" i="1" s="1"/>
  <c r="J94" i="1" s="1"/>
  <c r="E95" i="1"/>
  <c r="F95" i="1"/>
  <c r="G95" i="1" s="1"/>
  <c r="J95" i="1" s="1"/>
  <c r="E96" i="1"/>
  <c r="E87" i="2" s="1"/>
  <c r="F96" i="1"/>
  <c r="G96" i="1" s="1"/>
  <c r="J96" i="1" s="1"/>
  <c r="E97" i="1"/>
  <c r="F97" i="1"/>
  <c r="G97" i="1" s="1"/>
  <c r="J97" i="1" s="1"/>
  <c r="E98" i="1"/>
  <c r="E89" i="2" s="1"/>
  <c r="F98" i="1"/>
  <c r="G98" i="1" s="1"/>
  <c r="J98" i="1" s="1"/>
  <c r="E99" i="1"/>
  <c r="F99" i="1"/>
  <c r="G99" i="1" s="1"/>
  <c r="J99" i="1" s="1"/>
  <c r="E100" i="1"/>
  <c r="F100" i="1"/>
  <c r="G100" i="1" s="1"/>
  <c r="J100" i="1" s="1"/>
  <c r="E101" i="1"/>
  <c r="F101" i="1"/>
  <c r="G101" i="1" s="1"/>
  <c r="J101" i="1" s="1"/>
  <c r="E102" i="1"/>
  <c r="F102" i="1"/>
  <c r="G102" i="1"/>
  <c r="J102" i="1" s="1"/>
  <c r="E103" i="1"/>
  <c r="F103" i="1"/>
  <c r="G103" i="1"/>
  <c r="J103" i="1" s="1"/>
  <c r="E104" i="1"/>
  <c r="F104" i="1"/>
  <c r="G104" i="1"/>
  <c r="J104" i="1" s="1"/>
  <c r="E105" i="1"/>
  <c r="F105" i="1"/>
  <c r="G105" i="1"/>
  <c r="J105" i="1" s="1"/>
  <c r="E106" i="1"/>
  <c r="F106" i="1"/>
  <c r="G106" i="1"/>
  <c r="J106" i="1" s="1"/>
  <c r="E107" i="1"/>
  <c r="F107" i="1"/>
  <c r="G107" i="1"/>
  <c r="J107" i="1" s="1"/>
  <c r="E108" i="1"/>
  <c r="F108" i="1"/>
  <c r="U108" i="1"/>
  <c r="J108" i="1" s="1"/>
  <c r="E109" i="1"/>
  <c r="F109" i="1"/>
  <c r="G109" i="1"/>
  <c r="E110" i="1"/>
  <c r="F110" i="1"/>
  <c r="G110" i="1"/>
  <c r="J110" i="1"/>
  <c r="E111" i="1"/>
  <c r="F111" i="1"/>
  <c r="G111" i="1"/>
  <c r="J111" i="1"/>
  <c r="E112" i="1"/>
  <c r="F112" i="1"/>
  <c r="G112" i="1"/>
  <c r="J112" i="1"/>
  <c r="E113" i="1"/>
  <c r="F113" i="1"/>
  <c r="G113" i="1"/>
  <c r="J113" i="1"/>
  <c r="E114" i="1"/>
  <c r="F114" i="1"/>
  <c r="G114" i="1"/>
  <c r="J114" i="1" s="1"/>
  <c r="E115" i="1"/>
  <c r="F115" i="1" s="1"/>
  <c r="G115" i="1" s="1"/>
  <c r="J115" i="1" s="1"/>
  <c r="E116" i="1"/>
  <c r="F116" i="1" s="1"/>
  <c r="G116" i="1" s="1"/>
  <c r="J116" i="1" s="1"/>
  <c r="E117" i="1"/>
  <c r="F117" i="1" s="1"/>
  <c r="G117" i="1" s="1"/>
  <c r="J117" i="1" s="1"/>
  <c r="E118" i="1"/>
  <c r="F118" i="1" s="1"/>
  <c r="G118" i="1" s="1"/>
  <c r="J118" i="1" s="1"/>
  <c r="E119" i="1"/>
  <c r="F119" i="1" s="1"/>
  <c r="G119" i="1" s="1"/>
  <c r="J119" i="1" s="1"/>
  <c r="E120" i="1"/>
  <c r="F120" i="1" s="1"/>
  <c r="G120" i="1" s="1"/>
  <c r="J120" i="1" s="1"/>
  <c r="E121" i="1"/>
  <c r="F121" i="1" s="1"/>
  <c r="G121" i="1" s="1"/>
  <c r="J121" i="1" s="1"/>
  <c r="E122" i="1"/>
  <c r="F122" i="1" s="1"/>
  <c r="G122" i="1" s="1"/>
  <c r="J122" i="1" s="1"/>
  <c r="E123" i="1"/>
  <c r="F123" i="1" s="1"/>
  <c r="G123" i="1" s="1"/>
  <c r="J123" i="1" s="1"/>
  <c r="E124" i="1"/>
  <c r="F124" i="1" s="1"/>
  <c r="G124" i="1" s="1"/>
  <c r="J124" i="1" s="1"/>
  <c r="E125" i="1"/>
  <c r="F125" i="1" s="1"/>
  <c r="G125" i="1" s="1"/>
  <c r="J125" i="1" s="1"/>
  <c r="E126" i="1"/>
  <c r="F126" i="1" s="1"/>
  <c r="G126" i="1" s="1"/>
  <c r="J126" i="1" s="1"/>
  <c r="E127" i="1"/>
  <c r="F127" i="1"/>
  <c r="G127" i="1" s="1"/>
  <c r="J127" i="1" s="1"/>
  <c r="E128" i="1"/>
  <c r="F128" i="1"/>
  <c r="G128" i="1" s="1"/>
  <c r="J128" i="1" s="1"/>
  <c r="E129" i="1"/>
  <c r="E120" i="2" s="1"/>
  <c r="F129" i="1"/>
  <c r="G129" i="1" s="1"/>
  <c r="J129" i="1" s="1"/>
  <c r="E130" i="1"/>
  <c r="F130" i="1"/>
  <c r="G130" i="1" s="1"/>
  <c r="J130" i="1" s="1"/>
  <c r="E131" i="1"/>
  <c r="E122" i="2" s="1"/>
  <c r="F131" i="1"/>
  <c r="G131" i="1" s="1"/>
  <c r="J131" i="1" s="1"/>
  <c r="E132" i="1"/>
  <c r="F132" i="1"/>
  <c r="G132" i="1" s="1"/>
  <c r="J132" i="1" s="1"/>
  <c r="E133" i="1"/>
  <c r="E124" i="2" s="1"/>
  <c r="F133" i="1"/>
  <c r="G133" i="1" s="1"/>
  <c r="J133" i="1" s="1"/>
  <c r="E134" i="1"/>
  <c r="F134" i="1"/>
  <c r="G134" i="1" s="1"/>
  <c r="J134" i="1" s="1"/>
  <c r="E135" i="1"/>
  <c r="F135" i="1"/>
  <c r="G135" i="1" s="1"/>
  <c r="J135" i="1" s="1"/>
  <c r="E136" i="1"/>
  <c r="F136" i="1"/>
  <c r="G136" i="1" s="1"/>
  <c r="J136" i="1" s="1"/>
  <c r="E137" i="1"/>
  <c r="E128" i="2" s="1"/>
  <c r="F137" i="1"/>
  <c r="G137" i="1" s="1"/>
  <c r="J137" i="1" s="1"/>
  <c r="E138" i="1"/>
  <c r="F138" i="1"/>
  <c r="G138" i="1" s="1"/>
  <c r="J138" i="1" s="1"/>
  <c r="E139" i="1"/>
  <c r="F139" i="1"/>
  <c r="G139" i="1"/>
  <c r="J139" i="1" s="1"/>
  <c r="E140" i="1"/>
  <c r="F140" i="1"/>
  <c r="G140" i="1"/>
  <c r="J140" i="1" s="1"/>
  <c r="E141" i="1"/>
  <c r="F141" i="1"/>
  <c r="G141" i="1"/>
  <c r="J141" i="1" s="1"/>
  <c r="E142" i="1"/>
  <c r="F142" i="1"/>
  <c r="G142" i="1"/>
  <c r="J142" i="1" s="1"/>
  <c r="E143" i="1"/>
  <c r="F143" i="1"/>
  <c r="G143" i="1"/>
  <c r="J143" i="1" s="1"/>
  <c r="E144" i="1"/>
  <c r="F144" i="1"/>
  <c r="G144" i="1"/>
  <c r="J144" i="1" s="1"/>
  <c r="E145" i="1"/>
  <c r="F145" i="1"/>
  <c r="G145" i="1"/>
  <c r="J145" i="1" s="1"/>
  <c r="E146" i="1"/>
  <c r="F146" i="1"/>
  <c r="G146" i="1"/>
  <c r="J146" i="1" s="1"/>
  <c r="E147" i="1"/>
  <c r="F147" i="1"/>
  <c r="G147" i="1"/>
  <c r="J147" i="1" s="1"/>
  <c r="E148" i="1"/>
  <c r="F148" i="1"/>
  <c r="G148" i="1"/>
  <c r="J148" i="1" s="1"/>
  <c r="E149" i="1"/>
  <c r="F149" i="1"/>
  <c r="G149" i="1"/>
  <c r="J149" i="1" s="1"/>
  <c r="E150" i="1"/>
  <c r="F150" i="1"/>
  <c r="G150" i="1"/>
  <c r="J150" i="1"/>
  <c r="E151" i="1"/>
  <c r="F151" i="1"/>
  <c r="G151" i="1"/>
  <c r="J151" i="1"/>
  <c r="E152" i="1"/>
  <c r="F152" i="1"/>
  <c r="G152" i="1"/>
  <c r="J152" i="1"/>
  <c r="E153" i="1"/>
  <c r="F153" i="1"/>
  <c r="G153" i="1"/>
  <c r="J153" i="1"/>
  <c r="E154" i="1"/>
  <c r="F154" i="1"/>
  <c r="G154" i="1"/>
  <c r="J154" i="1"/>
  <c r="E155" i="1"/>
  <c r="F155" i="1"/>
  <c r="G155" i="1"/>
  <c r="J155" i="1"/>
  <c r="E156" i="1"/>
  <c r="F156" i="1"/>
  <c r="G156" i="1"/>
  <c r="J156" i="1"/>
  <c r="E157" i="1"/>
  <c r="F157" i="1"/>
  <c r="G157" i="1"/>
  <c r="J157" i="1"/>
  <c r="E158" i="1"/>
  <c r="F158" i="1"/>
  <c r="G158" i="1"/>
  <c r="J158" i="1"/>
  <c r="E159" i="1"/>
  <c r="F159" i="1"/>
  <c r="G159" i="1"/>
  <c r="J159" i="1"/>
  <c r="E160" i="1"/>
  <c r="F160" i="1"/>
  <c r="G160" i="1"/>
  <c r="J160" i="1"/>
  <c r="E161" i="1"/>
  <c r="F161" i="1"/>
  <c r="G161" i="1"/>
  <c r="J161" i="1"/>
  <c r="E162" i="1"/>
  <c r="F162" i="1"/>
  <c r="G162" i="1"/>
  <c r="J162" i="1"/>
  <c r="E163" i="1"/>
  <c r="F163" i="1"/>
  <c r="G163" i="1"/>
  <c r="J163" i="1"/>
  <c r="E164" i="1"/>
  <c r="F164" i="1"/>
  <c r="G164" i="1"/>
  <c r="J164" i="1"/>
  <c r="E165" i="1"/>
  <c r="F165" i="1"/>
  <c r="G165" i="1"/>
  <c r="J165" i="1"/>
  <c r="E166" i="1"/>
  <c r="F166" i="1"/>
  <c r="G166" i="1"/>
  <c r="J166" i="1"/>
  <c r="E167" i="1"/>
  <c r="F167" i="1"/>
  <c r="G167" i="1"/>
  <c r="J167" i="1"/>
  <c r="E168" i="1"/>
  <c r="F168" i="1"/>
  <c r="G168" i="1"/>
  <c r="J168" i="1"/>
  <c r="E170" i="1"/>
  <c r="F170" i="1"/>
  <c r="G170" i="1"/>
  <c r="J170" i="1"/>
  <c r="E171" i="1"/>
  <c r="F171" i="1"/>
  <c r="G171" i="1"/>
  <c r="J171" i="1"/>
  <c r="E172" i="1"/>
  <c r="F172" i="1"/>
  <c r="G172" i="1"/>
  <c r="J172" i="1"/>
  <c r="E173" i="1"/>
  <c r="F173" i="1"/>
  <c r="G173" i="1"/>
  <c r="J173" i="1"/>
  <c r="E174" i="1"/>
  <c r="F174" i="1"/>
  <c r="G174" i="1"/>
  <c r="J174" i="1" s="1"/>
  <c r="E175" i="1"/>
  <c r="F175" i="1" s="1"/>
  <c r="G175" i="1" s="1"/>
  <c r="J175" i="1" s="1"/>
  <c r="E176" i="1"/>
  <c r="F176" i="1" s="1"/>
  <c r="G176" i="1" s="1"/>
  <c r="J176" i="1" s="1"/>
  <c r="E177" i="1"/>
  <c r="F177" i="1" s="1"/>
  <c r="G177" i="1" s="1"/>
  <c r="J177" i="1" s="1"/>
  <c r="E169" i="1"/>
  <c r="F169" i="1" s="1"/>
  <c r="G169" i="1" s="1"/>
  <c r="H169" i="1" s="1"/>
  <c r="G11" i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70" i="1"/>
  <c r="Q171" i="1"/>
  <c r="Q172" i="1"/>
  <c r="Q173" i="1"/>
  <c r="Q174" i="1"/>
  <c r="Q175" i="1"/>
  <c r="Q176" i="1"/>
  <c r="Q177" i="1"/>
  <c r="G11" i="2"/>
  <c r="C11" i="2"/>
  <c r="E11" i="2"/>
  <c r="G167" i="2"/>
  <c r="C167" i="2"/>
  <c r="G166" i="2"/>
  <c r="C166" i="2"/>
  <c r="E166" i="2"/>
  <c r="G165" i="2"/>
  <c r="C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G141" i="2"/>
  <c r="C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G127" i="2"/>
  <c r="C127" i="2"/>
  <c r="E127" i="2"/>
  <c r="G126" i="2"/>
  <c r="C126" i="2"/>
  <c r="E126" i="2"/>
  <c r="G125" i="2"/>
  <c r="C125" i="2"/>
  <c r="E125" i="2"/>
  <c r="G124" i="2"/>
  <c r="C124" i="2"/>
  <c r="G123" i="2"/>
  <c r="C123" i="2"/>
  <c r="E123" i="2"/>
  <c r="G122" i="2"/>
  <c r="C122" i="2"/>
  <c r="G121" i="2"/>
  <c r="C121" i="2"/>
  <c r="E121" i="2"/>
  <c r="G120" i="2"/>
  <c r="C120" i="2"/>
  <c r="G119" i="2"/>
  <c r="C119" i="2"/>
  <c r="E119" i="2"/>
  <c r="G118" i="2"/>
  <c r="C118" i="2"/>
  <c r="E118" i="2"/>
  <c r="G117" i="2"/>
  <c r="C117" i="2"/>
  <c r="E117" i="2"/>
  <c r="G116" i="2"/>
  <c r="C116" i="2"/>
  <c r="G115" i="2"/>
  <c r="C115" i="2"/>
  <c r="E115" i="2"/>
  <c r="G114" i="2"/>
  <c r="C114" i="2"/>
  <c r="G113" i="2"/>
  <c r="C113" i="2"/>
  <c r="E113" i="2"/>
  <c r="G112" i="2"/>
  <c r="C112" i="2"/>
  <c r="G111" i="2"/>
  <c r="C111" i="2"/>
  <c r="E111" i="2"/>
  <c r="G110" i="2"/>
  <c r="C110" i="2"/>
  <c r="E110" i="2"/>
  <c r="G109" i="2"/>
  <c r="C109" i="2"/>
  <c r="G108" i="2"/>
  <c r="C108" i="2"/>
  <c r="G107" i="2"/>
  <c r="C107" i="2"/>
  <c r="E107" i="2"/>
  <c r="G106" i="2"/>
  <c r="C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G88" i="2"/>
  <c r="C88" i="2"/>
  <c r="E88" i="2"/>
  <c r="G87" i="2"/>
  <c r="C87" i="2"/>
  <c r="G86" i="2"/>
  <c r="C86" i="2"/>
  <c r="E86" i="2"/>
  <c r="G85" i="2"/>
  <c r="C85" i="2"/>
  <c r="G84" i="2"/>
  <c r="C84" i="2"/>
  <c r="E84" i="2"/>
  <c r="G83" i="2"/>
  <c r="C83" i="2"/>
  <c r="E83" i="2"/>
  <c r="G82" i="2"/>
  <c r="C82" i="2"/>
  <c r="E82" i="2"/>
  <c r="G81" i="2"/>
  <c r="C81" i="2"/>
  <c r="G80" i="2"/>
  <c r="C80" i="2"/>
  <c r="E80" i="2"/>
  <c r="G79" i="2"/>
  <c r="C79" i="2"/>
  <c r="G78" i="2"/>
  <c r="C78" i="2"/>
  <c r="E78" i="2"/>
  <c r="G77" i="2"/>
  <c r="C77" i="2"/>
  <c r="G76" i="2"/>
  <c r="C76" i="2"/>
  <c r="E76" i="2"/>
  <c r="G75" i="2"/>
  <c r="C75" i="2"/>
  <c r="E75" i="2"/>
  <c r="G74" i="2"/>
  <c r="C74" i="2"/>
  <c r="E74" i="2"/>
  <c r="G73" i="2"/>
  <c r="C73" i="2"/>
  <c r="G72" i="2"/>
  <c r="C72" i="2"/>
  <c r="E72" i="2"/>
  <c r="G71" i="2"/>
  <c r="C71" i="2"/>
  <c r="G70" i="2"/>
  <c r="C70" i="2"/>
  <c r="E70" i="2"/>
  <c r="G69" i="2"/>
  <c r="C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G47" i="2"/>
  <c r="C47" i="2"/>
  <c r="E47" i="2"/>
  <c r="G46" i="2"/>
  <c r="C46" i="2"/>
  <c r="E46" i="2"/>
  <c r="G45" i="2"/>
  <c r="C45" i="2"/>
  <c r="E45" i="2"/>
  <c r="G44" i="2"/>
  <c r="C44" i="2"/>
  <c r="G43" i="2"/>
  <c r="C43" i="2"/>
  <c r="E43" i="2"/>
  <c r="G42" i="2"/>
  <c r="C42" i="2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G35" i="2"/>
  <c r="C35" i="2"/>
  <c r="E35" i="2"/>
  <c r="G34" i="2"/>
  <c r="C34" i="2"/>
  <c r="G33" i="2"/>
  <c r="C33" i="2"/>
  <c r="E33" i="2"/>
  <c r="G32" i="2"/>
  <c r="C32" i="2"/>
  <c r="G31" i="2"/>
  <c r="C31" i="2"/>
  <c r="E31" i="2"/>
  <c r="G30" i="2"/>
  <c r="C30" i="2"/>
  <c r="G29" i="2"/>
  <c r="C29" i="2"/>
  <c r="E29" i="2"/>
  <c r="G28" i="2"/>
  <c r="C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G12" i="2"/>
  <c r="C12" i="2"/>
  <c r="E12" i="2"/>
  <c r="H11" i="2"/>
  <c r="B11" i="2"/>
  <c r="D11" i="2"/>
  <c r="A11" i="2"/>
  <c r="H167" i="2"/>
  <c r="D167" i="2"/>
  <c r="B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D159" i="2"/>
  <c r="B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D131" i="2"/>
  <c r="B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F80" i="2"/>
  <c r="D80" i="2"/>
  <c r="B80" i="2"/>
  <c r="A80" i="2"/>
  <c r="H79" i="2"/>
  <c r="B79" i="2"/>
  <c r="F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E14" i="1"/>
  <c r="E15" i="1" s="1"/>
  <c r="C17" i="1"/>
  <c r="Q169" i="1"/>
  <c r="E141" i="2"/>
  <c r="E142" i="2"/>
  <c r="E109" i="2"/>
  <c r="C11" i="1"/>
  <c r="C12" i="1"/>
  <c r="E30" i="2" l="1"/>
  <c r="E167" i="2"/>
  <c r="E73" i="2"/>
  <c r="E81" i="2"/>
  <c r="E116" i="2"/>
  <c r="E28" i="2"/>
  <c r="E36" i="2"/>
  <c r="E108" i="2"/>
  <c r="E165" i="2"/>
  <c r="E71" i="2"/>
  <c r="E79" i="2"/>
  <c r="E114" i="2"/>
  <c r="E34" i="2"/>
  <c r="E106" i="2"/>
  <c r="E69" i="2"/>
  <c r="E77" i="2"/>
  <c r="E112" i="2"/>
  <c r="E32" i="2"/>
  <c r="C16" i="1"/>
  <c r="D18" i="1" s="1"/>
  <c r="O150" i="1"/>
  <c r="O176" i="1"/>
  <c r="C15" i="1"/>
  <c r="O133" i="1"/>
  <c r="O110" i="1"/>
  <c r="O175" i="1"/>
  <c r="O58" i="1"/>
  <c r="O21" i="1"/>
  <c r="O64" i="1"/>
  <c r="O154" i="1"/>
  <c r="O118" i="1"/>
  <c r="O32" i="1"/>
  <c r="O83" i="1"/>
  <c r="O158" i="1"/>
  <c r="O171" i="1"/>
  <c r="O111" i="1"/>
  <c r="O63" i="1"/>
  <c r="O153" i="1"/>
  <c r="O48" i="1"/>
  <c r="O116" i="1"/>
  <c r="O109" i="1"/>
  <c r="O148" i="1"/>
  <c r="O76" i="1"/>
  <c r="O161" i="1"/>
  <c r="O98" i="1"/>
  <c r="O136" i="1"/>
  <c r="O49" i="1"/>
  <c r="O126" i="1"/>
  <c r="O164" i="1"/>
  <c r="O41" i="1"/>
  <c r="O82" i="1"/>
  <c r="O138" i="1"/>
  <c r="O131" i="1"/>
  <c r="O100" i="1"/>
  <c r="O52" i="1"/>
  <c r="O128" i="1"/>
  <c r="O56" i="1"/>
  <c r="O155" i="1"/>
  <c r="O106" i="1"/>
  <c r="O124" i="1"/>
  <c r="O140" i="1"/>
  <c r="O54" i="1"/>
  <c r="O81" i="1"/>
  <c r="O143" i="1"/>
  <c r="O112" i="1"/>
  <c r="O130" i="1"/>
  <c r="O123" i="1"/>
  <c r="O30" i="1"/>
  <c r="O72" i="1"/>
  <c r="O26" i="1"/>
  <c r="O53" i="1"/>
  <c r="O67" i="1"/>
  <c r="O147" i="1"/>
  <c r="O149" i="1"/>
  <c r="O47" i="1"/>
  <c r="O107" i="1"/>
  <c r="O55" i="1"/>
  <c r="O28" i="1"/>
  <c r="O179" i="1"/>
  <c r="O177" i="1"/>
  <c r="O122" i="1"/>
  <c r="O121" i="1"/>
  <c r="O31" i="1"/>
  <c r="O162" i="1"/>
  <c r="O163" i="1"/>
  <c r="O39" i="1"/>
  <c r="O88" i="1"/>
  <c r="O113" i="1"/>
  <c r="O108" i="1"/>
  <c r="O92" i="1"/>
  <c r="O78" i="1"/>
  <c r="O145" i="1"/>
  <c r="O99" i="1"/>
  <c r="O114" i="1"/>
  <c r="O50" i="1"/>
  <c r="O134" i="1"/>
  <c r="O104" i="1"/>
  <c r="O90" i="1"/>
  <c r="O159" i="1"/>
  <c r="O144" i="1"/>
  <c r="O105" i="1"/>
  <c r="O141" i="1"/>
  <c r="O96" i="1"/>
  <c r="O142" i="1"/>
  <c r="O60" i="1"/>
  <c r="O157" i="1"/>
  <c r="O86" i="1"/>
  <c r="O75" i="1"/>
  <c r="O27" i="1"/>
  <c r="O66" i="1"/>
  <c r="O73" i="1"/>
  <c r="O37" i="1"/>
  <c r="O35" i="1"/>
  <c r="O132" i="1"/>
  <c r="O151" i="1"/>
  <c r="O117" i="1"/>
  <c r="O25" i="1"/>
  <c r="O46" i="1"/>
  <c r="O102" i="1"/>
  <c r="O38" i="1"/>
  <c r="O77" i="1"/>
  <c r="O65" i="1"/>
  <c r="O169" i="1"/>
  <c r="O24" i="1"/>
  <c r="O166" i="1"/>
  <c r="O146" i="1"/>
  <c r="O40" i="1"/>
  <c r="O62" i="1"/>
  <c r="O42" i="1"/>
  <c r="O178" i="1"/>
  <c r="O45" i="1"/>
  <c r="O69" i="1"/>
  <c r="O84" i="1"/>
  <c r="O103" i="1"/>
  <c r="O71" i="1"/>
  <c r="O74" i="1"/>
  <c r="O101" i="1"/>
  <c r="O170" i="1"/>
  <c r="O70" i="1"/>
  <c r="O36" i="1"/>
  <c r="O29" i="1"/>
  <c r="O89" i="1"/>
  <c r="O43" i="1"/>
  <c r="O22" i="1"/>
  <c r="O34" i="1"/>
  <c r="O87" i="1"/>
  <c r="O94" i="1"/>
  <c r="O61" i="1"/>
  <c r="O93" i="1"/>
  <c r="O125" i="1"/>
  <c r="O174" i="1"/>
  <c r="O135" i="1"/>
  <c r="O33" i="1"/>
  <c r="O44" i="1"/>
  <c r="O79" i="1"/>
  <c r="O167" i="1"/>
  <c r="O68" i="1"/>
  <c r="O156" i="1"/>
  <c r="O173" i="1"/>
  <c r="O51" i="1"/>
  <c r="O172" i="1"/>
  <c r="O129" i="1"/>
  <c r="O168" i="1"/>
  <c r="O85" i="1"/>
  <c r="O152" i="1"/>
  <c r="O23" i="1"/>
  <c r="O165" i="1"/>
  <c r="O91" i="1"/>
  <c r="O139" i="1"/>
  <c r="O119" i="1"/>
  <c r="O127" i="1"/>
  <c r="O120" i="1"/>
  <c r="O95" i="1"/>
  <c r="O137" i="1"/>
  <c r="O160" i="1"/>
  <c r="O80" i="1"/>
  <c r="O57" i="1"/>
  <c r="O59" i="1"/>
  <c r="O115" i="1"/>
  <c r="O97" i="1"/>
  <c r="C18" i="1" l="1"/>
  <c r="E16" i="1"/>
  <c r="E17" i="1" s="1"/>
</calcChain>
</file>

<file path=xl/sharedStrings.xml><?xml version="1.0" encoding="utf-8"?>
<sst xmlns="http://schemas.openxmlformats.org/spreadsheetml/2006/main" count="1630" uniqueCount="530">
  <si>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</si>
  <si>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</si>
  <si>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</si>
  <si>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</si>
  <si>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</si>
  <si>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</si>
  <si>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</si>
  <si>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</si>
  <si>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</si>
  <si>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</si>
  <si>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</si>
  <si>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</si>
  <si>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</si>
  <si>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</si>
  <si>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</si>
  <si>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</si>
  <si>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</si>
  <si>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</si>
  <si>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</si>
  <si>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</si>
  <si>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</si>
  <si>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</si>
  <si>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</si>
  <si>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</si>
  <si>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</si>
  <si>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</si>
  <si>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</si>
  <si>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</si>
  <si>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</si>
  <si>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</si>
  <si>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</si>
  <si>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</si>
  <si>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</si>
  <si>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</si>
  <si>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</si>
  <si>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</si>
  <si>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</si>
  <si>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</si>
  <si>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</si>
  <si>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</si>
  <si>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</si>
  <si>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</si>
  <si>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GK Hya</t>
  </si>
  <si>
    <t>GK Hya / GSC 0214-0506</t>
  </si>
  <si>
    <t>G0214-0506</t>
  </si>
  <si>
    <t>EA/DM/RS</t>
  </si>
  <si>
    <t>Kreiner</t>
  </si>
  <si>
    <t>J.M. Kreiner, 2004, Acta Astronomica, vol. 54, pp 207-210.</t>
  </si>
  <si>
    <t>IBVS 5992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</si>
  <si>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</si>
  <si>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</si>
  <si>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</si>
  <si>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</si>
  <si>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</si>
  <si>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</si>
  <si>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</si>
  <si>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</si>
  <si>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</si>
  <si>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</si>
  <si>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</si>
  <si>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</si>
  <si>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2414968.916 </t>
  </si>
  <si>
    <t> 10.11.1899 09:59 </t>
  </si>
  <si>
    <t> 0.053 </t>
  </si>
  <si>
    <t>P </t>
  </si>
  <si>
    <t> M.Wälder </t>
  </si>
  <si>
    <t> VB 10.108 </t>
  </si>
  <si>
    <t>2415072.792 </t>
  </si>
  <si>
    <t> 22.02.1900 07:00 </t>
  </si>
  <si>
    <t> -0.096 </t>
  </si>
  <si>
    <t>2415620.888 </t>
  </si>
  <si>
    <t> 24.08.1901 09:18 </t>
  </si>
  <si>
    <t> -0.818 </t>
  </si>
  <si>
    <t>2415750.799 </t>
  </si>
  <si>
    <t> 01.01.1902 07:10 </t>
  </si>
  <si>
    <t> -0.041 </t>
  </si>
  <si>
    <t>2416037.900 </t>
  </si>
  <si>
    <t> 15.10.1902 09:36 </t>
  </si>
  <si>
    <t> 0.096 </t>
  </si>
  <si>
    <t>2416116.764 </t>
  </si>
  <si>
    <t> 02.01.1903 06:20 </t>
  </si>
  <si>
    <t> 0.044 </t>
  </si>
  <si>
    <t>2416134.721 </t>
  </si>
  <si>
    <t> 20.01.1903 05:18 </t>
  </si>
  <si>
    <t> 0.066 </t>
  </si>
  <si>
    <t>2416159.666 </t>
  </si>
  <si>
    <t> 14.02.1903 03:59 </t>
  </si>
  <si>
    <t> -0.098 </t>
  </si>
  <si>
    <t>2416471.782 </t>
  </si>
  <si>
    <t> 23.12.1903 06:46 </t>
  </si>
  <si>
    <t> -0.056 </t>
  </si>
  <si>
    <t>2416471.827 </t>
  </si>
  <si>
    <t> 23.12.1903 07:50 </t>
  </si>
  <si>
    <t> -0.011 </t>
  </si>
  <si>
    <t>2416498.740 </t>
  </si>
  <si>
    <t> 19.01.1904 05:45 </t>
  </si>
  <si>
    <t> -0.001 </t>
  </si>
  <si>
    <t>2416507.688 </t>
  </si>
  <si>
    <t> 28.01.1904 04:30 </t>
  </si>
  <si>
    <t> -0.020 </t>
  </si>
  <si>
    <t>2416801.872 </t>
  </si>
  <si>
    <t> 17.11.1904 08:55 </t>
  </si>
  <si>
    <t> 0.025 </t>
  </si>
  <si>
    <t>2416801.919 </t>
  </si>
  <si>
    <t> 17.11.1904 10:03 </t>
  </si>
  <si>
    <t> 0.072 </t>
  </si>
  <si>
    <t>2416934.629 </t>
  </si>
  <si>
    <t> 30.03.1905 03:05 </t>
  </si>
  <si>
    <t> 0.062 </t>
  </si>
  <si>
    <t>2416959.567 </t>
  </si>
  <si>
    <t> 24.04.1905 01:36 </t>
  </si>
  <si>
    <t> -0.110 </t>
  </si>
  <si>
    <t>2417558.801 </t>
  </si>
  <si>
    <t> 14.12.1906 07:13 </t>
  </si>
  <si>
    <t> 0.086 </t>
  </si>
  <si>
    <t>2417619.688 </t>
  </si>
  <si>
    <t> 13.02.1907 04:30 </t>
  </si>
  <si>
    <t> -0.006 </t>
  </si>
  <si>
    <t>2417974.710 </t>
  </si>
  <si>
    <t> 03.02.1908 05:02 </t>
  </si>
  <si>
    <t> -0.103 </t>
  </si>
  <si>
    <t>2418046.544 </t>
  </si>
  <si>
    <t> 15.04.1908 01:03 </t>
  </si>
  <si>
    <t> -0.010 </t>
  </si>
  <si>
    <t>2418073.511 </t>
  </si>
  <si>
    <t> 12.05.1908 00:15 </t>
  </si>
  <si>
    <t> 0.054 </t>
  </si>
  <si>
    <t>2418659.847 </t>
  </si>
  <si>
    <t> 19.12.1909 08:19 </t>
  </si>
  <si>
    <t> -0.093 </t>
  </si>
  <si>
    <t>2419391.772 </t>
  </si>
  <si>
    <t> 21.12.1911 06:31 </t>
  </si>
  <si>
    <t> 0.074 </t>
  </si>
  <si>
    <t>2419782.751 </t>
  </si>
  <si>
    <t> 15.01.1913 06:01 </t>
  </si>
  <si>
    <t> 0.064 </t>
  </si>
  <si>
    <t>2420227.573 </t>
  </si>
  <si>
    <t> 05.04.1914 01:45 </t>
  </si>
  <si>
    <t> 0.092 </t>
  </si>
  <si>
    <t>2420485.821 </t>
  </si>
  <si>
    <t> 19.12.1914 07:42 </t>
  </si>
  <si>
    <t>2420546.651 </t>
  </si>
  <si>
    <t> 18.02.1915 03:37 </t>
  </si>
  <si>
    <t> -0.078 </t>
  </si>
  <si>
    <t>2420564.672 </t>
  </si>
  <si>
    <t> 08.03.1915 04:07 </t>
  </si>
  <si>
    <t> 0.008 </t>
  </si>
  <si>
    <t>2420589.638 </t>
  </si>
  <si>
    <t> 02.04.1915 03:18 </t>
  </si>
  <si>
    <t> -0.135 </t>
  </si>
  <si>
    <t>2421009.494 </t>
  </si>
  <si>
    <t> 25.05.1916 23:51 </t>
  </si>
  <si>
    <t> 0.035 </t>
  </si>
  <si>
    <t>2421134.894 </t>
  </si>
  <si>
    <t> 28.09.1916 09:27 </t>
  </si>
  <si>
    <t> -0.111 </t>
  </si>
  <si>
    <t>2421604.810 </t>
  </si>
  <si>
    <t> 11.01.1918 07:26 </t>
  </si>
  <si>
    <t> -0.099 </t>
  </si>
  <si>
    <t>2421927.791 </t>
  </si>
  <si>
    <t> 30.11.1918 06:59 </t>
  </si>
  <si>
    <t> 0.047 </t>
  </si>
  <si>
    <t>2422239.897 </t>
  </si>
  <si>
    <t> 08.10.1919 09:31 </t>
  </si>
  <si>
    <t> 0.080 </t>
  </si>
  <si>
    <t>2422298.907 </t>
  </si>
  <si>
    <t> 06.12.1919 09:46 </t>
  </si>
  <si>
    <t> -0.097 </t>
  </si>
  <si>
    <t>2423484.551 </t>
  </si>
  <si>
    <t> 06.03.1923 01:13 </t>
  </si>
  <si>
    <t> 0.027 </t>
  </si>
  <si>
    <t>2424230.545 </t>
  </si>
  <si>
    <t> 21.03.1925 01:04 </t>
  </si>
  <si>
    <t> -0.086 </t>
  </si>
  <si>
    <t>2424230.587 </t>
  </si>
  <si>
    <t> 21.03.1925 02:05 </t>
  </si>
  <si>
    <t> -0.044 </t>
  </si>
  <si>
    <t>2424230.630 </t>
  </si>
  <si>
    <t> 21.03.1925 03:07 </t>
  </si>
  <si>
    <t>2424506.711 </t>
  </si>
  <si>
    <t> 22.12.1925 05:03 </t>
  </si>
  <si>
    <t> -0.123 </t>
  </si>
  <si>
    <t>2424524.683 </t>
  </si>
  <si>
    <t> 09.01.1926 04:23 </t>
  </si>
  <si>
    <t> -0.087 </t>
  </si>
  <si>
    <t>2424576.603 </t>
  </si>
  <si>
    <t> 02.03.1926 02:28 </t>
  </si>
  <si>
    <t> -0.179 </t>
  </si>
  <si>
    <t>2424576.646 </t>
  </si>
  <si>
    <t> 02.03.1926 03:30 </t>
  </si>
  <si>
    <t> -0.136 </t>
  </si>
  <si>
    <t>2424621.548 </t>
  </si>
  <si>
    <t> 16.04.1926 01:09 </t>
  </si>
  <si>
    <t> -0.072 </t>
  </si>
  <si>
    <t>2424639.565 </t>
  </si>
  <si>
    <t> 04.05.1926 01:33 </t>
  </si>
  <si>
    <t> 0.010 </t>
  </si>
  <si>
    <t>2424854.838 </t>
  </si>
  <si>
    <t> 05.12.1926 08:06 </t>
  </si>
  <si>
    <t> 0.060 </t>
  </si>
  <si>
    <t>2424879.748 </t>
  </si>
  <si>
    <t> 30.12.1926 05:57 </t>
  </si>
  <si>
    <t> -0.140 </t>
  </si>
  <si>
    <t>2424944.515 </t>
  </si>
  <si>
    <t> 05.03.1927 00:21 </t>
  </si>
  <si>
    <t>2424944.529 </t>
  </si>
  <si>
    <t> 05.03.1927 00:41 </t>
  </si>
  <si>
    <t>2425274.426 </t>
  </si>
  <si>
    <t> 28.01.1928 22:13 </t>
  </si>
  <si>
    <t> -0.037 </t>
  </si>
  <si>
    <t>2425292.405 </t>
  </si>
  <si>
    <t> 15.02.1928 21:43 </t>
  </si>
  <si>
    <t> 0.006 </t>
  </si>
  <si>
    <t>2425600.906 </t>
  </si>
  <si>
    <t> 20.12.1928 09:44 </t>
  </si>
  <si>
    <t> 0.021 </t>
  </si>
  <si>
    <t>2425618.762 </t>
  </si>
  <si>
    <t> 07.01.1929 06:17 </t>
  </si>
  <si>
    <t> -0.058 </t>
  </si>
  <si>
    <t>2425654.677 </t>
  </si>
  <si>
    <t> 12.02.1929 04:14 </t>
  </si>
  <si>
    <t> -0.014 </t>
  </si>
  <si>
    <t>2425984.787 </t>
  </si>
  <si>
    <t> 08.01.1930 06:53 </t>
  </si>
  <si>
    <t> 0.087 </t>
  </si>
  <si>
    <t>2426357.720 </t>
  </si>
  <si>
    <t> 16.01.1931 05:16 </t>
  </si>
  <si>
    <t> -0.033 </t>
  </si>
  <si>
    <t>2426357.761 </t>
  </si>
  <si>
    <t> 16.01.1931 06:15 </t>
  </si>
  <si>
    <t>2426411.486 </t>
  </si>
  <si>
    <t> 10.03.1931 23:39 </t>
  </si>
  <si>
    <t> -0.073 </t>
  </si>
  <si>
    <t> Strohmeier&amp;Knigge </t>
  </si>
  <si>
    <t> VB 5.10 </t>
  </si>
  <si>
    <t>2426651.857 </t>
  </si>
  <si>
    <t> 06.11.1931 08:34 </t>
  </si>
  <si>
    <t> -0.034 </t>
  </si>
  <si>
    <t>2426802.539 </t>
  </si>
  <si>
    <t> 05.04.1932 00:56 </t>
  </si>
  <si>
    <t> -0.009 </t>
  </si>
  <si>
    <t>2426802.580 </t>
  </si>
  <si>
    <t> 05.04.1932 01:55 </t>
  </si>
  <si>
    <t> 0.032 </t>
  </si>
  <si>
    <t>2427042.865 </t>
  </si>
  <si>
    <t> 01.12.1932 08:45 </t>
  </si>
  <si>
    <t> -0.015 </t>
  </si>
  <si>
    <t>2427042.890 </t>
  </si>
  <si>
    <t> 01.12.1932 09:21 </t>
  </si>
  <si>
    <t>2427159.384 </t>
  </si>
  <si>
    <t> 27.03.1933 21:12 </t>
  </si>
  <si>
    <t> -0.075 </t>
  </si>
  <si>
    <t>2427177.338 </t>
  </si>
  <si>
    <t> 14.04.1933 20:06 </t>
  </si>
  <si>
    <t>2427397.868 </t>
  </si>
  <si>
    <t> 21.11.1933 08:49 </t>
  </si>
  <si>
    <t> -0.130 </t>
  </si>
  <si>
    <t>2427487.668 </t>
  </si>
  <si>
    <t> 19.02.1934 04:01 </t>
  </si>
  <si>
    <t>2427516.304 </t>
  </si>
  <si>
    <t> 19.03.1934 19:17 </t>
  </si>
  <si>
    <t> -0.067 </t>
  </si>
  <si>
    <t>2427516.326 </t>
  </si>
  <si>
    <t> 19.03.1934 19:49 </t>
  </si>
  <si>
    <t> -0.045 </t>
  </si>
  <si>
    <t>2427516.390 </t>
  </si>
  <si>
    <t> 19.03.1934 21:21 </t>
  </si>
  <si>
    <t> 0.019 </t>
  </si>
  <si>
    <t>2428100.885 </t>
  </si>
  <si>
    <t> 25.10.1935 09:14 </t>
  </si>
  <si>
    <t> -0.175 </t>
  </si>
  <si>
    <t>2428154.850 </t>
  </si>
  <si>
    <t> 18.12.1935 08:24 </t>
  </si>
  <si>
    <t> -0.016 </t>
  </si>
  <si>
    <t>2428197.730 </t>
  </si>
  <si>
    <t> 30.01.1936 05:31 </t>
  </si>
  <si>
    <t> -0.181 </t>
  </si>
  <si>
    <t>2428217.644 </t>
  </si>
  <si>
    <t> 19.02.1936 03:27 </t>
  </si>
  <si>
    <t> 0.004 </t>
  </si>
  <si>
    <t>2428217.651 </t>
  </si>
  <si>
    <t> 19.02.1936 03:37 </t>
  </si>
  <si>
    <t> 0.011 </t>
  </si>
  <si>
    <t>2428246.302 </t>
  </si>
  <si>
    <t> 18.03.1936 19:14 </t>
  </si>
  <si>
    <t>2428491.893 </t>
  </si>
  <si>
    <t> 19.11.1936 09:25 </t>
  </si>
  <si>
    <t> -0.156 </t>
  </si>
  <si>
    <t>2428491.906 </t>
  </si>
  <si>
    <t> 19.11.1936 09:44 </t>
  </si>
  <si>
    <t> -0.143 </t>
  </si>
  <si>
    <t>2428821.897 </t>
  </si>
  <si>
    <t> 15.10.1937 09:31 </t>
  </si>
  <si>
    <t> -0.161 </t>
  </si>
  <si>
    <t>2428875.773 </t>
  </si>
  <si>
    <t> 08.12.1937 06:33 </t>
  </si>
  <si>
    <t> -0.091 </t>
  </si>
  <si>
    <t>2428983.351 </t>
  </si>
  <si>
    <t> 25.03.1938 20:25 </t>
  </si>
  <si>
    <t> -0.124 </t>
  </si>
  <si>
    <t>2428990.554 </t>
  </si>
  <si>
    <t> 02.04.1938 01:17 </t>
  </si>
  <si>
    <t> -0.095 </t>
  </si>
  <si>
    <t>2429230.900 </t>
  </si>
  <si>
    <t> 28.11.1938 09:36 </t>
  </si>
  <si>
    <t> -0.082 </t>
  </si>
  <si>
    <t>2429248.811 </t>
  </si>
  <si>
    <t> 16.12.1938 07:27 </t>
  </si>
  <si>
    <t> -0.106 </t>
  </si>
  <si>
    <t>2429313.328 </t>
  </si>
  <si>
    <t> 18.02.1939 19:52 </t>
  </si>
  <si>
    <t>2429318.715 </t>
  </si>
  <si>
    <t> 24.02.1939 05:09 </t>
  </si>
  <si>
    <t> -0.150 </t>
  </si>
  <si>
    <t>2429318.756 </t>
  </si>
  <si>
    <t> 24.02.1939 06:08 </t>
  </si>
  <si>
    <t> -0.109 </t>
  </si>
  <si>
    <t>2429346.313 </t>
  </si>
  <si>
    <t> 23.03.1939 19:30 </t>
  </si>
  <si>
    <t> 0.546 </t>
  </si>
  <si>
    <t>2429639.838 </t>
  </si>
  <si>
    <t> 11.01.1940 08:06 </t>
  </si>
  <si>
    <t> -0.068 </t>
  </si>
  <si>
    <t>2429639.879 </t>
  </si>
  <si>
    <t> 11.01.1940 09:05 </t>
  </si>
  <si>
    <t> -0.027 </t>
  </si>
  <si>
    <t>2429657.682 </t>
  </si>
  <si>
    <t> 29.01.1940 04:22 </t>
  </si>
  <si>
    <t> -0.159 </t>
  </si>
  <si>
    <t>2429702.626 </t>
  </si>
  <si>
    <t> 14.03.1940 03:01 </t>
  </si>
  <si>
    <t> -0.053 </t>
  </si>
  <si>
    <t>2429969.867 </t>
  </si>
  <si>
    <t> 06.12.1940 08:48 </t>
  </si>
  <si>
    <t> -0.047 </t>
  </si>
  <si>
    <t>2430023.701 </t>
  </si>
  <si>
    <t> 29.01.1941 04:49 </t>
  </si>
  <si>
    <t> -0.019 </t>
  </si>
  <si>
    <t>2430048.709 </t>
  </si>
  <si>
    <t> 23.02.1941 05:00 </t>
  </si>
  <si>
    <t> -0.121 </t>
  </si>
  <si>
    <t>2430059.628 </t>
  </si>
  <si>
    <t> 06.03.1941 03:04 </t>
  </si>
  <si>
    <t> 0.037 </t>
  </si>
  <si>
    <t>2430084.581 </t>
  </si>
  <si>
    <t> 31.03.1941 01:56 </t>
  </si>
  <si>
    <t> -0.119 </t>
  </si>
  <si>
    <t>2430084.658 </t>
  </si>
  <si>
    <t> 31.03.1941 03:47 </t>
  </si>
  <si>
    <t> -0.042 </t>
  </si>
  <si>
    <t>2430106.233 </t>
  </si>
  <si>
    <t> 21.04.1941 17:35 </t>
  </si>
  <si>
    <t>2430317.832 </t>
  </si>
  <si>
    <t> 19.11.1941 07:58 </t>
  </si>
  <si>
    <t>2430423.536 </t>
  </si>
  <si>
    <t> 05.03.1942 00:51 </t>
  </si>
  <si>
    <t> -0.141 </t>
  </si>
  <si>
    <t>2430441.603 </t>
  </si>
  <si>
    <t> 23.03.1942 02:28 </t>
  </si>
  <si>
    <t>2430497.221 </t>
  </si>
  <si>
    <t> 17.05.1942 17:18 </t>
  </si>
  <si>
    <t>2430515.218 </t>
  </si>
  <si>
    <t> 04.06.1942 17:13 </t>
  </si>
  <si>
    <t>2430735.743 </t>
  </si>
  <si>
    <t> 11.01.1943 05:49 </t>
  </si>
  <si>
    <t> -0.007 </t>
  </si>
  <si>
    <t>2431081.745 </t>
  </si>
  <si>
    <t> 23.12.1943 05:52 </t>
  </si>
  <si>
    <t>2431081.793 </t>
  </si>
  <si>
    <t> 23.12.1943 07:01 </t>
  </si>
  <si>
    <t> -0.108 </t>
  </si>
  <si>
    <t>2431081.885 </t>
  </si>
  <si>
    <t> 23.12.1943 09:14 </t>
  </si>
  <si>
    <t>2431081.935 </t>
  </si>
  <si>
    <t> 23.12.1943 10:26 </t>
  </si>
  <si>
    <t> 0.034 </t>
  </si>
  <si>
    <t>2431110.330 </t>
  </si>
  <si>
    <t> 20.01.1944 19:55 </t>
  </si>
  <si>
    <t> -0.267 </t>
  </si>
  <si>
    <t>2431144.586 </t>
  </si>
  <si>
    <t> 24.02.1944 02:03 </t>
  </si>
  <si>
    <t> -0.088 </t>
  </si>
  <si>
    <t>2431243.236 </t>
  </si>
  <si>
    <t> 01.06.1944 17:39 </t>
  </si>
  <si>
    <t>2431415.459 </t>
  </si>
  <si>
    <t> 20.11.1944 23:00 </t>
  </si>
  <si>
    <t>2431429.774 </t>
  </si>
  <si>
    <t> 05.12.1944 06:34 </t>
  </si>
  <si>
    <t> -0.071 </t>
  </si>
  <si>
    <t>2431429.816 </t>
  </si>
  <si>
    <t> 05.12.1944 07:35 </t>
  </si>
  <si>
    <t> -0.029 </t>
  </si>
  <si>
    <t>2431465.736 </t>
  </si>
  <si>
    <t> 10.01.1945 05:39 </t>
  </si>
  <si>
    <t>2431490.672 </t>
  </si>
  <si>
    <t> 04.02.1945 04:07 </t>
  </si>
  <si>
    <t> -0.153 </t>
  </si>
  <si>
    <t>2431526.664 </t>
  </si>
  <si>
    <t> 12.03.1945 03:56 </t>
  </si>
  <si>
    <t> -0.031 </t>
  </si>
  <si>
    <t>2431766.868 </t>
  </si>
  <si>
    <t> 07.11.1945 08:49 </t>
  </si>
  <si>
    <t> -0.160 </t>
  </si>
  <si>
    <t>2431856.653 </t>
  </si>
  <si>
    <t> 05.02.1946 03:40 </t>
  </si>
  <si>
    <t> -0.051 </t>
  </si>
  <si>
    <t>2431899.549 </t>
  </si>
  <si>
    <t> 20.03.1946 01:10 </t>
  </si>
  <si>
    <t> -0.199 </t>
  </si>
  <si>
    <t>2432118.536 </t>
  </si>
  <si>
    <t> 25.10.1946 00:51 </t>
  </si>
  <si>
    <t> -0.023 </t>
  </si>
  <si>
    <t>2432211.687 </t>
  </si>
  <si>
    <t> 26.01.1947 04:29 </t>
  </si>
  <si>
    <t>2432211.771 </t>
  </si>
  <si>
    <t> 26.01.1947 06:30 </t>
  </si>
  <si>
    <t>2432584.712 </t>
  </si>
  <si>
    <t> 03.02.1948 05:05 </t>
  </si>
  <si>
    <t> -0.163 </t>
  </si>
  <si>
    <t>2432882.476 </t>
  </si>
  <si>
    <t> 26.11.1948 23:25 </t>
  </si>
  <si>
    <t> -0.125 </t>
  </si>
  <si>
    <t>2432882.539 </t>
  </si>
  <si>
    <t> 27.11.1948 00:56 </t>
  </si>
  <si>
    <t> -0.062 </t>
  </si>
  <si>
    <t>2432885.999 </t>
  </si>
  <si>
    <t> 30.11.1948 11:58 </t>
  </si>
  <si>
    <t> -0.189 </t>
  </si>
  <si>
    <t>2432950.671 </t>
  </si>
  <si>
    <t> 03.02.1949 04:06 </t>
  </si>
  <si>
    <t> -0.084 </t>
  </si>
  <si>
    <t>2433244.862 </t>
  </si>
  <si>
    <t> 24.11.1949 08:41 </t>
  </si>
  <si>
    <t>2433273.677 </t>
  </si>
  <si>
    <t> 23.12.1949 04:14 </t>
  </si>
  <si>
    <t> 0.088 </t>
  </si>
  <si>
    <t>2433359.584 </t>
  </si>
  <si>
    <t> 19.03.1950 02:00 </t>
  </si>
  <si>
    <t>2433406.223 </t>
  </si>
  <si>
    <t> 04.05.1950 17:21 </t>
  </si>
  <si>
    <t>2433599.855 </t>
  </si>
  <si>
    <t> 14.11.1950 08:31 </t>
  </si>
  <si>
    <t>2433743.298 </t>
  </si>
  <si>
    <t> 06.04.1951 19:09 </t>
  </si>
  <si>
    <t> -0.195 </t>
  </si>
  <si>
    <t>2434062.498 </t>
  </si>
  <si>
    <t> 19.02.1952 23:57 </t>
  </si>
  <si>
    <t> -0.243 </t>
  </si>
  <si>
    <t>2434091.349 </t>
  </si>
  <si>
    <t> 19.03.1952 20:22 </t>
  </si>
  <si>
    <t>2434385.354 </t>
  </si>
  <si>
    <t> 07.01.1953 20:29 </t>
  </si>
  <si>
    <t> -0.221 </t>
  </si>
  <si>
    <t>2434414.284 </t>
  </si>
  <si>
    <t> 05.02.1953 18:48 </t>
  </si>
  <si>
    <t> 0.012 </t>
  </si>
  <si>
    <t>2436982.383 </t>
  </si>
  <si>
    <t> 17.02.1960 21:11 </t>
  </si>
  <si>
    <t> -0.218 </t>
  </si>
  <si>
    <t>2436982.429 </t>
  </si>
  <si>
    <t> 17.02.1960 22:17 </t>
  </si>
  <si>
    <t> -0.172 </t>
  </si>
  <si>
    <t>2437018.308 </t>
  </si>
  <si>
    <t> 24.03.1960 19:23 </t>
  </si>
  <si>
    <t> -0.164 </t>
  </si>
  <si>
    <t>2437312.499 </t>
  </si>
  <si>
    <t> 12.01.1961 23:58 </t>
  </si>
  <si>
    <t>2437312.535 </t>
  </si>
  <si>
    <t> 13.01.1961 00:50 </t>
  </si>
  <si>
    <t>2437319.550 </t>
  </si>
  <si>
    <t> 20.01.1961 01:12 </t>
  </si>
  <si>
    <t> -0.234 </t>
  </si>
  <si>
    <t>2446091.849 </t>
  </si>
  <si>
    <t> 26.01.1985 08:22 </t>
  </si>
  <si>
    <t>V </t>
  </si>
  <si>
    <t> J.E.Isles </t>
  </si>
  <si>
    <t> VSSC 64.23 </t>
  </si>
  <si>
    <t>2446095.502 </t>
  </si>
  <si>
    <t> 30.01.1985 00:02 </t>
  </si>
  <si>
    <t> -0.005 </t>
  </si>
  <si>
    <t> T.Brelstaff </t>
  </si>
  <si>
    <t>2452367.334 </t>
  </si>
  <si>
    <t> 02.04.2002 20:00 </t>
  </si>
  <si>
    <t> -0.133 </t>
  </si>
  <si>
    <t> R.Meyer </t>
  </si>
  <si>
    <t>BAVM 154 </t>
  </si>
  <si>
    <t>2452654.2469 </t>
  </si>
  <si>
    <t> 14.01.2003 17:55 </t>
  </si>
  <si>
    <t> -0.1844 </t>
  </si>
  <si>
    <t>E </t>
  </si>
  <si>
    <t>?</t>
  </si>
  <si>
    <t> Nakajima </t>
  </si>
  <si>
    <t>VSB 42 </t>
  </si>
  <si>
    <t>2453020.061 </t>
  </si>
  <si>
    <t> 15.01.2004 13:27 </t>
  </si>
  <si>
    <t> -0.250 </t>
  </si>
  <si>
    <t> Kanai </t>
  </si>
  <si>
    <t>VSB 43 </t>
  </si>
  <si>
    <t>2453052.418 </t>
  </si>
  <si>
    <t> 16.02.2004 22:01 </t>
  </si>
  <si>
    <t> -0.176 </t>
  </si>
  <si>
    <t>BAVM 171 </t>
  </si>
  <si>
    <t>2453063.094 </t>
  </si>
  <si>
    <t> 27.02.2004 14:15 </t>
  </si>
  <si>
    <t> -0.261 </t>
  </si>
  <si>
    <t>2453314.243 </t>
  </si>
  <si>
    <t> 04.11.2004 17:49 </t>
  </si>
  <si>
    <t> -0.206 </t>
  </si>
  <si>
    <t>2453332.181 </t>
  </si>
  <si>
    <t> 22.11.2004 16:20 </t>
  </si>
  <si>
    <t> -0.203 </t>
  </si>
  <si>
    <t>2454114.154 </t>
  </si>
  <si>
    <t> 13.01.2007 15:41 </t>
  </si>
  <si>
    <t> -0.207 </t>
  </si>
  <si>
    <t> K.Kanai </t>
  </si>
  <si>
    <t>VSB 46 </t>
  </si>
  <si>
    <t>2454873.0318 </t>
  </si>
  <si>
    <t> 10.02.2009 12:45 </t>
  </si>
  <si>
    <t> 0.0088 </t>
  </si>
  <si>
    <t>C </t>
  </si>
  <si>
    <t>Ic</t>
  </si>
  <si>
    <t> K.Nagai </t>
  </si>
  <si>
    <t>VSB 50 </t>
  </si>
  <si>
    <t>2455638.685 </t>
  </si>
  <si>
    <t> 18.03.2011 04:26 </t>
  </si>
  <si>
    <t> -0.174 </t>
  </si>
  <si>
    <t> R.Diethelm </t>
  </si>
  <si>
    <t>IBVS 5992 </t>
  </si>
  <si>
    <t>II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</si>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</sst>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1" xfId="0" applyFill="1" applyBorder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Hya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4-4E5A-8233-A96BFE906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4-4E5A-8233-A96BFE906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0.16441600000143808</c:v>
                </c:pt>
                <c:pt idx="1">
                  <c:v>1.6139999997903942E-2</c:v>
                </c:pt>
                <c:pt idx="3">
                  <c:v>7.1824000000560773E-2</c:v>
                </c:pt>
                <c:pt idx="4">
                  <c:v>0.20930400000179361</c:v>
                </c:pt>
                <c:pt idx="5">
                  <c:v>0.15833599999677972</c:v>
                </c:pt>
                <c:pt idx="6">
                  <c:v>0.18011599999772443</c:v>
                </c:pt>
                <c:pt idx="7">
                  <c:v>1.5807999998287414E-2</c:v>
                </c:pt>
                <c:pt idx="8">
                  <c:v>5.8980000001611188E-2</c:v>
                </c:pt>
                <c:pt idx="9">
                  <c:v>0.10398000000350294</c:v>
                </c:pt>
                <c:pt idx="10">
                  <c:v>0.11414999999760767</c:v>
                </c:pt>
                <c:pt idx="11">
                  <c:v>9.4539999994594837E-2</c:v>
                </c:pt>
                <c:pt idx="12">
                  <c:v>0.14093199999842909</c:v>
                </c:pt>
                <c:pt idx="13">
                  <c:v>0.18793200000072829</c:v>
                </c:pt>
                <c:pt idx="14">
                  <c:v>0.17730399999709334</c:v>
                </c:pt>
                <c:pt idx="15">
                  <c:v>5.995999996230239E-3</c:v>
                </c:pt>
                <c:pt idx="16">
                  <c:v>0.20364800000243122</c:v>
                </c:pt>
                <c:pt idx="17">
                  <c:v>0.11089999999603606</c:v>
                </c:pt>
                <c:pt idx="18">
                  <c:v>1.5544000001682434E-2</c:v>
                </c:pt>
                <c:pt idx="19">
                  <c:v>0.10866399999940768</c:v>
                </c:pt>
                <c:pt idx="20">
                  <c:v>0.1728339999972377</c:v>
                </c:pt>
                <c:pt idx="21">
                  <c:v>2.7139999998325948E-2</c:v>
                </c:pt>
                <c:pt idx="22">
                  <c:v>0.19516400000065914</c:v>
                </c:pt>
                <c:pt idx="23">
                  <c:v>0.1863679999987653</c:v>
                </c:pt>
                <c:pt idx="24">
                  <c:v>0.2149119999994582</c:v>
                </c:pt>
                <c:pt idx="25">
                  <c:v>0.19574400000055903</c:v>
                </c:pt>
                <c:pt idx="26">
                  <c:v>4.5996000000741333E-2</c:v>
                </c:pt>
                <c:pt idx="27">
                  <c:v>0.13177599999835365</c:v>
                </c:pt>
                <c:pt idx="28">
                  <c:v>-1.1532000000443077E-2</c:v>
                </c:pt>
                <c:pt idx="29">
                  <c:v>0.16031999999904656</c:v>
                </c:pt>
                <c:pt idx="30">
                  <c:v>1.3780000001133885E-2</c:v>
                </c:pt>
                <c:pt idx="31">
                  <c:v>2.701600000000326E-2</c:v>
                </c:pt>
                <c:pt idx="32">
                  <c:v>0.17405599999983679</c:v>
                </c:pt>
                <c:pt idx="33">
                  <c:v>0.2072279999993043</c:v>
                </c:pt>
                <c:pt idx="34">
                  <c:v>3.1001999999716645E-2</c:v>
                </c:pt>
                <c:pt idx="35">
                  <c:v>0.15696000000025379</c:v>
                </c:pt>
                <c:pt idx="36">
                  <c:v>4.580799999894225E-2</c:v>
                </c:pt>
                <c:pt idx="37">
                  <c:v>8.7808000000222819E-2</c:v>
                </c:pt>
                <c:pt idx="38">
                  <c:v>0.13080800000170711</c:v>
                </c:pt>
                <c:pt idx="39">
                  <c:v>9.4199999984994065E-3</c:v>
                </c:pt>
                <c:pt idx="40">
                  <c:v>4.620000000068103E-2</c:v>
                </c:pt>
                <c:pt idx="41">
                  <c:v>-4.5938000002934132E-2</c:v>
                </c:pt>
                <c:pt idx="42">
                  <c:v>-2.9380000014498364E-3</c:v>
                </c:pt>
                <c:pt idx="43">
                  <c:v>6.1011999998299871E-2</c:v>
                </c:pt>
                <c:pt idx="44">
                  <c:v>0.14279199999873526</c:v>
                </c:pt>
                <c:pt idx="45">
                  <c:v>0.19315199999982724</c:v>
                </c:pt>
                <c:pt idx="46">
                  <c:v>-6.1559999994642567E-3</c:v>
                </c:pt>
                <c:pt idx="47">
                  <c:v>0.1940519999989192</c:v>
                </c:pt>
                <c:pt idx="48">
                  <c:v>0.2080519999981334</c:v>
                </c:pt>
                <c:pt idx="49">
                  <c:v>9.7003999999287771E-2</c:v>
                </c:pt>
                <c:pt idx="50">
                  <c:v>0.1407839999992575</c:v>
                </c:pt>
                <c:pt idx="51">
                  <c:v>0.15599999999903957</c:v>
                </c:pt>
                <c:pt idx="52">
                  <c:v>7.6779999999416759E-2</c:v>
                </c:pt>
                <c:pt idx="53">
                  <c:v>0.12133999999787193</c:v>
                </c:pt>
                <c:pt idx="54">
                  <c:v>0.22329199999876437</c:v>
                </c:pt>
                <c:pt idx="55">
                  <c:v>0.10371600000144099</c:v>
                </c:pt>
                <c:pt idx="56">
                  <c:v>0.14471599999887985</c:v>
                </c:pt>
                <c:pt idx="57">
                  <c:v>6.4055999999254709E-2</c:v>
                </c:pt>
                <c:pt idx="58">
                  <c:v>0.10310799999933806</c:v>
                </c:pt>
                <c:pt idx="59">
                  <c:v>0.12926000000152271</c:v>
                </c:pt>
                <c:pt idx="60">
                  <c:v>0.17026000000259955</c:v>
                </c:pt>
                <c:pt idx="61">
                  <c:v>0.12331199999971432</c:v>
                </c:pt>
                <c:pt idx="62">
                  <c:v>0.14831199999753153</c:v>
                </c:pt>
                <c:pt idx="63">
                  <c:v>6.3381999996636296E-2</c:v>
                </c:pt>
                <c:pt idx="64">
                  <c:v>8.2161999998788815E-2</c:v>
                </c:pt>
                <c:pt idx="65">
                  <c:v>8.9559999978519045E-3</c:v>
                </c:pt>
                <c:pt idx="66">
                  <c:v>0.13285600000017439</c:v>
                </c:pt>
                <c:pt idx="67">
                  <c:v>7.2503999999753432E-2</c:v>
                </c:pt>
                <c:pt idx="68">
                  <c:v>9.4504000000597443E-2</c:v>
                </c:pt>
                <c:pt idx="69">
                  <c:v>0.15850399999908404</c:v>
                </c:pt>
                <c:pt idx="70">
                  <c:v>-3.4668000003875932E-2</c:v>
                </c:pt>
                <c:pt idx="71">
                  <c:v>0.12467199999809964</c:v>
                </c:pt>
                <c:pt idx="72">
                  <c:v>-3.9856000003055669E-2</c:v>
                </c:pt>
                <c:pt idx="73">
                  <c:v>0.14540199999828474</c:v>
                </c:pt>
                <c:pt idx="74">
                  <c:v>0.15240199999971082</c:v>
                </c:pt>
                <c:pt idx="75">
                  <c:v>0.10704999999870779</c:v>
                </c:pt>
                <c:pt idx="76">
                  <c:v>-1.4463999999861699E-2</c:v>
                </c:pt>
                <c:pt idx="77">
                  <c:v>-1.4640000008512288E-3</c:v>
                </c:pt>
                <c:pt idx="78">
                  <c:v>-1.8511999998736428E-2</c:v>
                </c:pt>
                <c:pt idx="79">
                  <c:v>5.1827999999659369E-2</c:v>
                </c:pt>
                <c:pt idx="80">
                  <c:v>1.8507999997382285E-2</c:v>
                </c:pt>
                <c:pt idx="81">
                  <c:v>4.7419999998965068E-2</c:v>
                </c:pt>
                <c:pt idx="82">
                  <c:v>6.1472000001231208E-2</c:v>
                </c:pt>
                <c:pt idx="83">
                  <c:v>3.7252000001899432E-2</c:v>
                </c:pt>
                <c:pt idx="84">
                  <c:v>-1.2539999999717111E-2</c:v>
                </c:pt>
                <c:pt idx="85">
                  <c:v>-6.1060000007273629E-3</c:v>
                </c:pt>
                <c:pt idx="86">
                  <c:v>3.4894000000349479E-2</c:v>
                </c:pt>
                <c:pt idx="87">
                  <c:v>0.68906399999832502</c:v>
                </c:pt>
                <c:pt idx="89">
                  <c:v>0.11745599999994738</c:v>
                </c:pt>
                <c:pt idx="90">
                  <c:v>-1.4763999999559019E-2</c:v>
                </c:pt>
                <c:pt idx="91">
                  <c:v>9.1185999997833278E-2</c:v>
                </c:pt>
                <c:pt idx="92">
                  <c:v>9.7407999997813022E-2</c:v>
                </c:pt>
                <c:pt idx="93">
                  <c:v>0.12574799999856623</c:v>
                </c:pt>
                <c:pt idx="94">
                  <c:v>2.4439999997412087E-2</c:v>
                </c:pt>
                <c:pt idx="95">
                  <c:v>0.18230799999946612</c:v>
                </c:pt>
                <c:pt idx="96">
                  <c:v>2.599999999802094E-2</c:v>
                </c:pt>
                <c:pt idx="97">
                  <c:v>0.10299999999915599</c:v>
                </c:pt>
                <c:pt idx="98">
                  <c:v>0.1557360000006156</c:v>
                </c:pt>
                <c:pt idx="99">
                  <c:v>0.11913999999887892</c:v>
                </c:pt>
                <c:pt idx="100">
                  <c:v>5.3420000003825407E-3</c:v>
                </c:pt>
                <c:pt idx="101">
                  <c:v>0.13712199999645236</c:v>
                </c:pt>
                <c:pt idx="102">
                  <c:v>0.1559400000005553</c:v>
                </c:pt>
                <c:pt idx="103">
                  <c:v>0.21772000000055414</c:v>
                </c:pt>
                <c:pt idx="104">
                  <c:v>0.13951399999859859</c:v>
                </c:pt>
                <c:pt idx="105">
                  <c:v>-8.2320000037725549E-3</c:v>
                </c:pt>
                <c:pt idx="106">
                  <c:v>3.9767999998730375E-2</c:v>
                </c:pt>
                <c:pt idx="107">
                  <c:v>0.13176799999564537</c:v>
                </c:pt>
                <c:pt idx="108">
                  <c:v>0.18176799999855575</c:v>
                </c:pt>
                <c:pt idx="109">
                  <c:v>-0.11958400000003166</c:v>
                </c:pt>
                <c:pt idx="110">
                  <c:v>5.9497999998711748E-2</c:v>
                </c:pt>
                <c:pt idx="111">
                  <c:v>6.578799999988405E-2</c:v>
                </c:pt>
                <c:pt idx="112">
                  <c:v>0.1106759999966016</c:v>
                </c:pt>
                <c:pt idx="113">
                  <c:v>7.7499999999417923E-2</c:v>
                </c:pt>
                <c:pt idx="114">
                  <c:v>0.11949999999706051</c:v>
                </c:pt>
                <c:pt idx="115">
                  <c:v>0.16906000000017229</c:v>
                </c:pt>
                <c:pt idx="116">
                  <c:v>-4.2480000010982621E-3</c:v>
                </c:pt>
                <c:pt idx="117">
                  <c:v>0.11731199999849196</c:v>
                </c:pt>
                <c:pt idx="118">
                  <c:v>-1.0636000002705259E-2</c:v>
                </c:pt>
                <c:pt idx="119">
                  <c:v>9.8263999996561324E-2</c:v>
                </c:pt>
                <c:pt idx="120">
                  <c:v>-5.0264000001334352E-2</c:v>
                </c:pt>
                <c:pt idx="121">
                  <c:v>0.12705199999982142</c:v>
                </c:pt>
                <c:pt idx="122">
                  <c:v>1.4908000001014443E-2</c:v>
                </c:pt>
                <c:pt idx="123">
                  <c:v>9.8907999999937601E-2</c:v>
                </c:pt>
                <c:pt idx="124">
                  <c:v>-1.2668000003031921E-2</c:v>
                </c:pt>
                <c:pt idx="125">
                  <c:v>2.6680000002670567E-2</c:v>
                </c:pt>
                <c:pt idx="126">
                  <c:v>8.9679999997315463E-2</c:v>
                </c:pt>
                <c:pt idx="127">
                  <c:v>-3.7363999996159691E-2</c:v>
                </c:pt>
                <c:pt idx="128">
                  <c:v>6.7844000004697591E-2</c:v>
                </c:pt>
                <c:pt idx="129">
                  <c:v>0.121235999999044</c:v>
                </c:pt>
                <c:pt idx="130">
                  <c:v>0.23988400000234833</c:v>
                </c:pt>
                <c:pt idx="131">
                  <c:v>5.7828000004519708E-2</c:v>
                </c:pt>
                <c:pt idx="132">
                  <c:v>6.5256000001681969E-2</c:v>
                </c:pt>
                <c:pt idx="133">
                  <c:v>-3.1200000012177043E-3</c:v>
                </c:pt>
                <c:pt idx="134">
                  <c:v>-4.1879999997036066E-2</c:v>
                </c:pt>
                <c:pt idx="135">
                  <c:v>-8.8796000003640074E-2</c:v>
                </c:pt>
                <c:pt idx="136">
                  <c:v>6.5851999999722466E-2</c:v>
                </c:pt>
                <c:pt idx="137">
                  <c:v>-6.6756000000168569E-2</c:v>
                </c:pt>
                <c:pt idx="138">
                  <c:v>0.16689199999382254</c:v>
                </c:pt>
                <c:pt idx="139">
                  <c:v>-5.7611999996879604E-2</c:v>
                </c:pt>
                <c:pt idx="140">
                  <c:v>-1.1612000002060086E-2</c:v>
                </c:pt>
                <c:pt idx="141">
                  <c:v>-3.0520000073011033E-3</c:v>
                </c:pt>
                <c:pt idx="142">
                  <c:v>5.0340000001597218E-2</c:v>
                </c:pt>
                <c:pt idx="143">
                  <c:v>8.6340000001655426E-2</c:v>
                </c:pt>
                <c:pt idx="144">
                  <c:v>-7.2747999998682644E-2</c:v>
                </c:pt>
                <c:pt idx="145">
                  <c:v>0.11015000000043074</c:v>
                </c:pt>
                <c:pt idx="146">
                  <c:v>0.17610599999898113</c:v>
                </c:pt>
                <c:pt idx="147">
                  <c:v>6.1672000003454741E-2</c:v>
                </c:pt>
                <c:pt idx="149">
                  <c:v>1.1051999994379003E-2</c:v>
                </c:pt>
                <c:pt idx="150">
                  <c:v>-5.3335999997216277E-2</c:v>
                </c:pt>
                <c:pt idx="151">
                  <c:v>2.0267999992938712E-2</c:v>
                </c:pt>
                <c:pt idx="152">
                  <c:v>-6.4864000007219147E-2</c:v>
                </c:pt>
                <c:pt idx="153">
                  <c:v>-8.944000001065433E-3</c:v>
                </c:pt>
                <c:pt idx="154">
                  <c:v>-6.1640000058105215E-3</c:v>
                </c:pt>
                <c:pt idx="155">
                  <c:v>-8.7560000029043294E-3</c:v>
                </c:pt>
                <c:pt idx="156">
                  <c:v>0.20923799999582116</c:v>
                </c:pt>
                <c:pt idx="157">
                  <c:v>2.8543999993416946E-2</c:v>
                </c:pt>
                <c:pt idx="158">
                  <c:v>2.6063999997859355E-2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4-4E5A-8233-A96BFE906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4-4E5A-8233-A96BFE906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94-4E5A-8233-A96BFE906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94-4E5A-8233-A96BFE906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5.0000000000000001E-3</c:v>
                  </c:pt>
                  <c:pt idx="15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94-4E5A-8233-A96BFE906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0.11867299190202364</c:v>
                </c:pt>
                <c:pt idx="1">
                  <c:v>0.11837965336643717</c:v>
                </c:pt>
                <c:pt idx="2">
                  <c:v>0.11683203971317062</c:v>
                </c:pt>
                <c:pt idx="3">
                  <c:v>0.11646789532416672</c:v>
                </c:pt>
                <c:pt idx="4">
                  <c:v>0.11565868557082473</c:v>
                </c:pt>
                <c:pt idx="5">
                  <c:v>0.11543615288865568</c:v>
                </c:pt>
                <c:pt idx="6">
                  <c:v>0.11538557727907181</c:v>
                </c:pt>
                <c:pt idx="7">
                  <c:v>0.11531477142565438</c:v>
                </c:pt>
                <c:pt idx="8">
                  <c:v>0.11443475581889496</c:v>
                </c:pt>
                <c:pt idx="9">
                  <c:v>0.11443475581889496</c:v>
                </c:pt>
                <c:pt idx="10">
                  <c:v>0.11435889240451916</c:v>
                </c:pt>
                <c:pt idx="11">
                  <c:v>0.11433360459972722</c:v>
                </c:pt>
                <c:pt idx="12">
                  <c:v>0.11350416460255168</c:v>
                </c:pt>
                <c:pt idx="13">
                  <c:v>0.11350416460255168</c:v>
                </c:pt>
                <c:pt idx="14">
                  <c:v>0.11312990509163101</c:v>
                </c:pt>
                <c:pt idx="15">
                  <c:v>0.11305909923821358</c:v>
                </c:pt>
                <c:pt idx="16">
                  <c:v>0.11136987387811219</c:v>
                </c:pt>
                <c:pt idx="17">
                  <c:v>0.11119791680552701</c:v>
                </c:pt>
                <c:pt idx="18">
                  <c:v>0.1101965197357663</c:v>
                </c:pt>
                <c:pt idx="19">
                  <c:v>0.10999421729743081</c:v>
                </c:pt>
                <c:pt idx="20">
                  <c:v>0.10991835388305499</c:v>
                </c:pt>
                <c:pt idx="21">
                  <c:v>0.1082645314496623</c:v>
                </c:pt>
                <c:pt idx="22">
                  <c:v>0.10620104657864023</c:v>
                </c:pt>
                <c:pt idx="23">
                  <c:v>0.10509849828971177</c:v>
                </c:pt>
                <c:pt idx="24">
                  <c:v>0.10384422317203168</c:v>
                </c:pt>
                <c:pt idx="25">
                  <c:v>0.10311593439402389</c:v>
                </c:pt>
                <c:pt idx="26">
                  <c:v>0.10294397732143871</c:v>
                </c:pt>
                <c:pt idx="27">
                  <c:v>0.10289340171185485</c:v>
                </c:pt>
                <c:pt idx="28">
                  <c:v>0.10282259585843742</c:v>
                </c:pt>
                <c:pt idx="29">
                  <c:v>0.10163912659417476</c:v>
                </c:pt>
                <c:pt idx="30">
                  <c:v>0.10128509732708764</c:v>
                </c:pt>
                <c:pt idx="31">
                  <c:v>9.9960016355990139E-2</c:v>
                </c:pt>
                <c:pt idx="32">
                  <c:v>9.9049655383480401E-2</c:v>
                </c:pt>
                <c:pt idx="33">
                  <c:v>9.8169639776720982E-2</c:v>
                </c:pt>
                <c:pt idx="34">
                  <c:v>9.8002740265094201E-2</c:v>
                </c:pt>
                <c:pt idx="35">
                  <c:v>9.465969247160011E-2</c:v>
                </c:pt>
                <c:pt idx="36">
                  <c:v>9.2555747112910938E-2</c:v>
                </c:pt>
                <c:pt idx="37">
                  <c:v>9.2555747112910938E-2</c:v>
                </c:pt>
                <c:pt idx="38">
                  <c:v>9.2555747112910938E-2</c:v>
                </c:pt>
                <c:pt idx="39">
                  <c:v>9.1776882725319267E-2</c:v>
                </c:pt>
                <c:pt idx="40">
                  <c:v>9.17263071157354E-2</c:v>
                </c:pt>
                <c:pt idx="41">
                  <c:v>9.1579637847942152E-2</c:v>
                </c:pt>
                <c:pt idx="42">
                  <c:v>9.1579637847942152E-2</c:v>
                </c:pt>
                <c:pt idx="43">
                  <c:v>9.1453198823982479E-2</c:v>
                </c:pt>
                <c:pt idx="44">
                  <c:v>9.1402623214398598E-2</c:v>
                </c:pt>
                <c:pt idx="45">
                  <c:v>9.0795715899392102E-2</c:v>
                </c:pt>
                <c:pt idx="46">
                  <c:v>9.0724910045974688E-2</c:v>
                </c:pt>
                <c:pt idx="47">
                  <c:v>9.0542837851472741E-2</c:v>
                </c:pt>
                <c:pt idx="48">
                  <c:v>9.0542837851472741E-2</c:v>
                </c:pt>
                <c:pt idx="49">
                  <c:v>8.9612246635129442E-2</c:v>
                </c:pt>
                <c:pt idx="50">
                  <c:v>8.9561671025545575E-2</c:v>
                </c:pt>
                <c:pt idx="51">
                  <c:v>8.869177054070293E-2</c:v>
                </c:pt>
                <c:pt idx="52">
                  <c:v>8.8641194931119063E-2</c:v>
                </c:pt>
                <c:pt idx="53">
                  <c:v>8.8540043711951316E-2</c:v>
                </c:pt>
                <c:pt idx="54">
                  <c:v>8.7609452495608017E-2</c:v>
                </c:pt>
                <c:pt idx="55">
                  <c:v>8.6557479816263438E-2</c:v>
                </c:pt>
                <c:pt idx="56">
                  <c:v>8.6557479816263438E-2</c:v>
                </c:pt>
                <c:pt idx="57">
                  <c:v>8.6405752987511811E-2</c:v>
                </c:pt>
                <c:pt idx="58">
                  <c:v>8.5728039819087901E-2</c:v>
                </c:pt>
                <c:pt idx="59">
                  <c:v>8.5303204698583351E-2</c:v>
                </c:pt>
                <c:pt idx="60">
                  <c:v>8.5303204698583351E-2</c:v>
                </c:pt>
                <c:pt idx="61">
                  <c:v>8.4625491530159441E-2</c:v>
                </c:pt>
                <c:pt idx="62">
                  <c:v>8.4625491530159441E-2</c:v>
                </c:pt>
                <c:pt idx="63">
                  <c:v>8.429675006786426E-2</c:v>
                </c:pt>
                <c:pt idx="64">
                  <c:v>8.4246174458280379E-2</c:v>
                </c:pt>
                <c:pt idx="65">
                  <c:v>8.3624094460398729E-2</c:v>
                </c:pt>
                <c:pt idx="66">
                  <c:v>8.3371216412479354E-2</c:v>
                </c:pt>
                <c:pt idx="67">
                  <c:v>8.3290295437145154E-2</c:v>
                </c:pt>
                <c:pt idx="68">
                  <c:v>8.3290295437145154E-2</c:v>
                </c:pt>
                <c:pt idx="69">
                  <c:v>8.3290295437145154E-2</c:v>
                </c:pt>
                <c:pt idx="70">
                  <c:v>8.1641530564710851E-2</c:v>
                </c:pt>
                <c:pt idx="71">
                  <c:v>8.1489803735959224E-2</c:v>
                </c:pt>
                <c:pt idx="72">
                  <c:v>8.136842227295793E-2</c:v>
                </c:pt>
                <c:pt idx="73">
                  <c:v>8.131278910241567E-2</c:v>
                </c:pt>
                <c:pt idx="74">
                  <c:v>8.131278910241567E-2</c:v>
                </c:pt>
                <c:pt idx="75">
                  <c:v>8.1231868127081469E-2</c:v>
                </c:pt>
                <c:pt idx="76">
                  <c:v>8.0538982275782392E-2</c:v>
                </c:pt>
                <c:pt idx="77">
                  <c:v>8.0538982275782392E-2</c:v>
                </c:pt>
                <c:pt idx="78">
                  <c:v>7.9608391059439107E-2</c:v>
                </c:pt>
                <c:pt idx="79">
                  <c:v>7.9456664230687479E-2</c:v>
                </c:pt>
                <c:pt idx="80">
                  <c:v>7.9153210573184238E-2</c:v>
                </c:pt>
                <c:pt idx="81">
                  <c:v>7.9132980329350691E-2</c:v>
                </c:pt>
                <c:pt idx="82">
                  <c:v>7.8455267160926767E-2</c:v>
                </c:pt>
                <c:pt idx="83">
                  <c:v>7.84046915513429E-2</c:v>
                </c:pt>
                <c:pt idx="84">
                  <c:v>7.8222619356840953E-2</c:v>
                </c:pt>
                <c:pt idx="85">
                  <c:v>7.8207446673965786E-2</c:v>
                </c:pt>
                <c:pt idx="86">
                  <c:v>7.8207446673965786E-2</c:v>
                </c:pt>
                <c:pt idx="87">
                  <c:v>7.8131583259589979E-2</c:v>
                </c:pt>
                <c:pt idx="88">
                  <c:v>7.7302143262414427E-2</c:v>
                </c:pt>
                <c:pt idx="89">
                  <c:v>7.7302143262414427E-2</c:v>
                </c:pt>
                <c:pt idx="90">
                  <c:v>7.7251567652830561E-2</c:v>
                </c:pt>
                <c:pt idx="91">
                  <c:v>7.7125128628870873E-2</c:v>
                </c:pt>
                <c:pt idx="92">
                  <c:v>7.6371552046071142E-2</c:v>
                </c:pt>
                <c:pt idx="93">
                  <c:v>7.6219825217319528E-2</c:v>
                </c:pt>
                <c:pt idx="94">
                  <c:v>7.6149019363902101E-2</c:v>
                </c:pt>
                <c:pt idx="95">
                  <c:v>7.6118673998151781E-2</c:v>
                </c:pt>
                <c:pt idx="96">
                  <c:v>7.6047868144734354E-2</c:v>
                </c:pt>
                <c:pt idx="97">
                  <c:v>7.6047868144734354E-2</c:v>
                </c:pt>
                <c:pt idx="98">
                  <c:v>7.59871774132337E-2</c:v>
                </c:pt>
                <c:pt idx="99">
                  <c:v>7.5390385220143991E-2</c:v>
                </c:pt>
                <c:pt idx="100">
                  <c:v>7.5091989123599129E-2</c:v>
                </c:pt>
                <c:pt idx="101">
                  <c:v>7.5041413514015248E-2</c:v>
                </c:pt>
                <c:pt idx="102">
                  <c:v>7.4884629124305241E-2</c:v>
                </c:pt>
                <c:pt idx="103">
                  <c:v>7.483405351472136E-2</c:v>
                </c:pt>
                <c:pt idx="104">
                  <c:v>7.421197351683971E-2</c:v>
                </c:pt>
                <c:pt idx="105">
                  <c:v>7.3235864251870939E-2</c:v>
                </c:pt>
                <c:pt idx="106">
                  <c:v>7.3235864251870939E-2</c:v>
                </c:pt>
                <c:pt idx="107">
                  <c:v>7.3235864251870939E-2</c:v>
                </c:pt>
                <c:pt idx="108">
                  <c:v>7.3235864251870939E-2</c:v>
                </c:pt>
                <c:pt idx="109">
                  <c:v>7.3154943276536738E-2</c:v>
                </c:pt>
                <c:pt idx="110">
                  <c:v>7.3058849618327371E-2</c:v>
                </c:pt>
                <c:pt idx="111">
                  <c:v>7.2780683765616069E-2</c:v>
                </c:pt>
                <c:pt idx="112">
                  <c:v>7.229515791361088E-2</c:v>
                </c:pt>
                <c:pt idx="113">
                  <c:v>7.2254697425943773E-2</c:v>
                </c:pt>
                <c:pt idx="114">
                  <c:v>7.2254697425943773E-2</c:v>
                </c:pt>
                <c:pt idx="115">
                  <c:v>7.2153546206776026E-2</c:v>
                </c:pt>
                <c:pt idx="116">
                  <c:v>7.2082740353358599E-2</c:v>
                </c:pt>
                <c:pt idx="117">
                  <c:v>7.1981589134190851E-2</c:v>
                </c:pt>
                <c:pt idx="118">
                  <c:v>7.1303875965766941E-2</c:v>
                </c:pt>
                <c:pt idx="119">
                  <c:v>7.1050997917847566E-2</c:v>
                </c:pt>
                <c:pt idx="120">
                  <c:v>7.0929616454846273E-2</c:v>
                </c:pt>
                <c:pt idx="121">
                  <c:v>7.0312594017923002E-2</c:v>
                </c:pt>
                <c:pt idx="122">
                  <c:v>7.0049600848086854E-2</c:v>
                </c:pt>
                <c:pt idx="123">
                  <c:v>7.0049600848086854E-2</c:v>
                </c:pt>
                <c:pt idx="124">
                  <c:v>6.8997628168742275E-2</c:v>
                </c:pt>
                <c:pt idx="125">
                  <c:v>6.8158073049649964E-2</c:v>
                </c:pt>
                <c:pt idx="126">
                  <c:v>6.8158073049649964E-2</c:v>
                </c:pt>
                <c:pt idx="127">
                  <c:v>6.8147957927733177E-2</c:v>
                </c:pt>
                <c:pt idx="128">
                  <c:v>6.7965885733231229E-2</c:v>
                </c:pt>
                <c:pt idx="129">
                  <c:v>6.7136445736055692E-2</c:v>
                </c:pt>
                <c:pt idx="130">
                  <c:v>6.7055524760721491E-2</c:v>
                </c:pt>
                <c:pt idx="131">
                  <c:v>6.6812761834718903E-2</c:v>
                </c:pt>
                <c:pt idx="132">
                  <c:v>6.6681265249800822E-2</c:v>
                </c:pt>
                <c:pt idx="133">
                  <c:v>6.6135048666294979E-2</c:v>
                </c:pt>
                <c:pt idx="134">
                  <c:v>6.5730443789623977E-2</c:v>
                </c:pt>
                <c:pt idx="135">
                  <c:v>6.4830197939031026E-2</c:v>
                </c:pt>
                <c:pt idx="136">
                  <c:v>6.4749276963696825E-2</c:v>
                </c:pt>
                <c:pt idx="137">
                  <c:v>6.3919836966521287E-2</c:v>
                </c:pt>
                <c:pt idx="138">
                  <c:v>6.3838915991187087E-2</c:v>
                </c:pt>
                <c:pt idx="139">
                  <c:v>5.659648869877628E-2</c:v>
                </c:pt>
                <c:pt idx="140">
                  <c:v>5.659648869877628E-2</c:v>
                </c:pt>
                <c:pt idx="141">
                  <c:v>5.6495337479608533E-2</c:v>
                </c:pt>
                <c:pt idx="142">
                  <c:v>5.5665897482432995E-2</c:v>
                </c:pt>
                <c:pt idx="143">
                  <c:v>5.5665897482432995E-2</c:v>
                </c:pt>
                <c:pt idx="144">
                  <c:v>5.5645667238599442E-2</c:v>
                </c:pt>
                <c:pt idx="145">
                  <c:v>3.0909136591126509E-2</c:v>
                </c:pt>
                <c:pt idx="146">
                  <c:v>3.0899021469209732E-2</c:v>
                </c:pt>
                <c:pt idx="147">
                  <c:v>1.3212730797728878E-2</c:v>
                </c:pt>
                <c:pt idx="148">
                  <c:v>1.2828356164891433E-2</c:v>
                </c:pt>
                <c:pt idx="149">
                  <c:v>1.2403521044386889E-2</c:v>
                </c:pt>
                <c:pt idx="150">
                  <c:v>1.1371778608875852E-2</c:v>
                </c:pt>
                <c:pt idx="151">
                  <c:v>1.1280742511624878E-2</c:v>
                </c:pt>
                <c:pt idx="152">
                  <c:v>1.1250397145874554E-2</c:v>
                </c:pt>
                <c:pt idx="153">
                  <c:v>1.0542338611700314E-2</c:v>
                </c:pt>
                <c:pt idx="154">
                  <c:v>1.0491763002116438E-2</c:v>
                </c:pt>
                <c:pt idx="155">
                  <c:v>8.286666424259518E-3</c:v>
                </c:pt>
                <c:pt idx="156">
                  <c:v>6.1473181388616337E-3</c:v>
                </c:pt>
                <c:pt idx="157">
                  <c:v>3.9877396096301993E-3</c:v>
                </c:pt>
                <c:pt idx="158">
                  <c:v>-5.3181725538026768E-3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94-4E5A-8233-A96BFE906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-10464</c:v>
                </c:pt>
                <c:pt idx="1">
                  <c:v>-10435</c:v>
                </c:pt>
                <c:pt idx="2">
                  <c:v>-10282</c:v>
                </c:pt>
                <c:pt idx="3">
                  <c:v>-10246</c:v>
                </c:pt>
                <c:pt idx="4">
                  <c:v>-10166</c:v>
                </c:pt>
                <c:pt idx="5">
                  <c:v>-10144</c:v>
                </c:pt>
                <c:pt idx="6">
                  <c:v>-10139</c:v>
                </c:pt>
                <c:pt idx="7">
                  <c:v>-10132</c:v>
                </c:pt>
                <c:pt idx="8">
                  <c:v>-10045</c:v>
                </c:pt>
                <c:pt idx="9">
                  <c:v>-10045</c:v>
                </c:pt>
                <c:pt idx="10">
                  <c:v>-10037.5</c:v>
                </c:pt>
                <c:pt idx="11">
                  <c:v>-10035</c:v>
                </c:pt>
                <c:pt idx="12">
                  <c:v>-9953</c:v>
                </c:pt>
                <c:pt idx="13">
                  <c:v>-9953</c:v>
                </c:pt>
                <c:pt idx="14">
                  <c:v>-9916</c:v>
                </c:pt>
                <c:pt idx="15">
                  <c:v>-9909</c:v>
                </c:pt>
                <c:pt idx="16">
                  <c:v>-9742</c:v>
                </c:pt>
                <c:pt idx="17">
                  <c:v>-9725</c:v>
                </c:pt>
                <c:pt idx="18">
                  <c:v>-9626</c:v>
                </c:pt>
                <c:pt idx="19">
                  <c:v>-9606</c:v>
                </c:pt>
                <c:pt idx="20">
                  <c:v>-9598.5</c:v>
                </c:pt>
                <c:pt idx="21">
                  <c:v>-9435</c:v>
                </c:pt>
                <c:pt idx="22">
                  <c:v>-9231</c:v>
                </c:pt>
                <c:pt idx="23">
                  <c:v>-9122</c:v>
                </c:pt>
                <c:pt idx="24">
                  <c:v>-8998</c:v>
                </c:pt>
                <c:pt idx="25">
                  <c:v>-8926</c:v>
                </c:pt>
                <c:pt idx="26">
                  <c:v>-8909</c:v>
                </c:pt>
                <c:pt idx="27">
                  <c:v>-8904</c:v>
                </c:pt>
                <c:pt idx="28">
                  <c:v>-8897</c:v>
                </c:pt>
                <c:pt idx="29">
                  <c:v>-8780</c:v>
                </c:pt>
                <c:pt idx="30">
                  <c:v>-8745</c:v>
                </c:pt>
                <c:pt idx="31">
                  <c:v>-8614</c:v>
                </c:pt>
                <c:pt idx="32">
                  <c:v>-8524</c:v>
                </c:pt>
                <c:pt idx="33">
                  <c:v>-8437</c:v>
                </c:pt>
                <c:pt idx="34">
                  <c:v>-8420.5</c:v>
                </c:pt>
                <c:pt idx="35">
                  <c:v>-8090</c:v>
                </c:pt>
                <c:pt idx="36">
                  <c:v>-7882</c:v>
                </c:pt>
                <c:pt idx="37">
                  <c:v>-7882</c:v>
                </c:pt>
                <c:pt idx="38">
                  <c:v>-7882</c:v>
                </c:pt>
                <c:pt idx="39">
                  <c:v>-7805</c:v>
                </c:pt>
                <c:pt idx="40">
                  <c:v>-7800</c:v>
                </c:pt>
                <c:pt idx="41">
                  <c:v>-7785.5</c:v>
                </c:pt>
                <c:pt idx="42">
                  <c:v>-7785.5</c:v>
                </c:pt>
                <c:pt idx="43">
                  <c:v>-7773</c:v>
                </c:pt>
                <c:pt idx="44">
                  <c:v>-7768</c:v>
                </c:pt>
                <c:pt idx="45">
                  <c:v>-7708</c:v>
                </c:pt>
                <c:pt idx="46">
                  <c:v>-7701</c:v>
                </c:pt>
                <c:pt idx="47">
                  <c:v>-7683</c:v>
                </c:pt>
                <c:pt idx="48">
                  <c:v>-7683</c:v>
                </c:pt>
                <c:pt idx="49">
                  <c:v>-7591</c:v>
                </c:pt>
                <c:pt idx="50">
                  <c:v>-7586</c:v>
                </c:pt>
                <c:pt idx="51">
                  <c:v>-7500</c:v>
                </c:pt>
                <c:pt idx="52">
                  <c:v>-7495</c:v>
                </c:pt>
                <c:pt idx="53">
                  <c:v>-7485</c:v>
                </c:pt>
                <c:pt idx="54">
                  <c:v>-7393</c:v>
                </c:pt>
                <c:pt idx="55">
                  <c:v>-7289</c:v>
                </c:pt>
                <c:pt idx="56">
                  <c:v>-7289</c:v>
                </c:pt>
                <c:pt idx="57">
                  <c:v>-7274</c:v>
                </c:pt>
                <c:pt idx="58">
                  <c:v>-7207</c:v>
                </c:pt>
                <c:pt idx="59">
                  <c:v>-7165</c:v>
                </c:pt>
                <c:pt idx="60">
                  <c:v>-7165</c:v>
                </c:pt>
                <c:pt idx="61">
                  <c:v>-7098</c:v>
                </c:pt>
                <c:pt idx="62">
                  <c:v>-7098</c:v>
                </c:pt>
                <c:pt idx="63">
                  <c:v>-7065.5</c:v>
                </c:pt>
                <c:pt idx="64">
                  <c:v>-7060.5</c:v>
                </c:pt>
                <c:pt idx="65">
                  <c:v>-6999</c:v>
                </c:pt>
                <c:pt idx="66">
                  <c:v>-6974</c:v>
                </c:pt>
                <c:pt idx="67">
                  <c:v>-6966</c:v>
                </c:pt>
                <c:pt idx="68">
                  <c:v>-6966</c:v>
                </c:pt>
                <c:pt idx="69">
                  <c:v>-6966</c:v>
                </c:pt>
                <c:pt idx="70">
                  <c:v>-6803</c:v>
                </c:pt>
                <c:pt idx="71">
                  <c:v>-6788</c:v>
                </c:pt>
                <c:pt idx="72">
                  <c:v>-6776</c:v>
                </c:pt>
                <c:pt idx="73">
                  <c:v>-6770.5</c:v>
                </c:pt>
                <c:pt idx="74">
                  <c:v>-6770.5</c:v>
                </c:pt>
                <c:pt idx="75">
                  <c:v>-6762.5</c:v>
                </c:pt>
                <c:pt idx="76">
                  <c:v>-6694</c:v>
                </c:pt>
                <c:pt idx="77">
                  <c:v>-6694</c:v>
                </c:pt>
                <c:pt idx="78">
                  <c:v>-6602</c:v>
                </c:pt>
                <c:pt idx="79">
                  <c:v>-6587</c:v>
                </c:pt>
                <c:pt idx="80">
                  <c:v>-6557</c:v>
                </c:pt>
                <c:pt idx="81">
                  <c:v>-6555</c:v>
                </c:pt>
                <c:pt idx="82">
                  <c:v>-6488</c:v>
                </c:pt>
                <c:pt idx="83">
                  <c:v>-6483</c:v>
                </c:pt>
                <c:pt idx="84">
                  <c:v>-6465</c:v>
                </c:pt>
                <c:pt idx="85">
                  <c:v>-6463.5</c:v>
                </c:pt>
                <c:pt idx="86">
                  <c:v>-6463.5</c:v>
                </c:pt>
                <c:pt idx="87">
                  <c:v>-6456</c:v>
                </c:pt>
                <c:pt idx="88">
                  <c:v>-6374</c:v>
                </c:pt>
                <c:pt idx="89">
                  <c:v>-6374</c:v>
                </c:pt>
                <c:pt idx="90">
                  <c:v>-6369</c:v>
                </c:pt>
                <c:pt idx="91">
                  <c:v>-6356.5</c:v>
                </c:pt>
                <c:pt idx="92">
                  <c:v>-6282</c:v>
                </c:pt>
                <c:pt idx="93">
                  <c:v>-6267</c:v>
                </c:pt>
                <c:pt idx="94">
                  <c:v>-6260</c:v>
                </c:pt>
                <c:pt idx="95">
                  <c:v>-6257</c:v>
                </c:pt>
                <c:pt idx="96">
                  <c:v>-6250</c:v>
                </c:pt>
                <c:pt idx="97">
                  <c:v>-6250</c:v>
                </c:pt>
                <c:pt idx="98">
                  <c:v>-6244</c:v>
                </c:pt>
                <c:pt idx="99">
                  <c:v>-6185</c:v>
                </c:pt>
                <c:pt idx="100">
                  <c:v>-6155.5</c:v>
                </c:pt>
                <c:pt idx="101">
                  <c:v>-6150.5</c:v>
                </c:pt>
                <c:pt idx="102">
                  <c:v>-6135</c:v>
                </c:pt>
                <c:pt idx="103">
                  <c:v>-6130</c:v>
                </c:pt>
                <c:pt idx="104">
                  <c:v>-6068.5</c:v>
                </c:pt>
                <c:pt idx="105">
                  <c:v>-5972</c:v>
                </c:pt>
                <c:pt idx="106">
                  <c:v>-5972</c:v>
                </c:pt>
                <c:pt idx="107">
                  <c:v>-5972</c:v>
                </c:pt>
                <c:pt idx="108">
                  <c:v>-5972</c:v>
                </c:pt>
                <c:pt idx="109">
                  <c:v>-5964</c:v>
                </c:pt>
                <c:pt idx="110">
                  <c:v>-5954.5</c:v>
                </c:pt>
                <c:pt idx="111">
                  <c:v>-5927</c:v>
                </c:pt>
                <c:pt idx="112">
                  <c:v>-5879</c:v>
                </c:pt>
                <c:pt idx="113">
                  <c:v>-5875</c:v>
                </c:pt>
                <c:pt idx="114">
                  <c:v>-5875</c:v>
                </c:pt>
                <c:pt idx="115">
                  <c:v>-5865</c:v>
                </c:pt>
                <c:pt idx="116">
                  <c:v>-5858</c:v>
                </c:pt>
                <c:pt idx="117">
                  <c:v>-5848</c:v>
                </c:pt>
                <c:pt idx="118">
                  <c:v>-5781</c:v>
                </c:pt>
                <c:pt idx="119">
                  <c:v>-5756</c:v>
                </c:pt>
                <c:pt idx="120">
                  <c:v>-5744</c:v>
                </c:pt>
                <c:pt idx="121">
                  <c:v>-5683</c:v>
                </c:pt>
                <c:pt idx="122">
                  <c:v>-5657</c:v>
                </c:pt>
                <c:pt idx="123">
                  <c:v>-5657</c:v>
                </c:pt>
                <c:pt idx="124">
                  <c:v>-5553</c:v>
                </c:pt>
                <c:pt idx="125">
                  <c:v>-5470</c:v>
                </c:pt>
                <c:pt idx="126">
                  <c:v>-5470</c:v>
                </c:pt>
                <c:pt idx="127">
                  <c:v>-5469</c:v>
                </c:pt>
                <c:pt idx="128">
                  <c:v>-5451</c:v>
                </c:pt>
                <c:pt idx="129">
                  <c:v>-5369</c:v>
                </c:pt>
                <c:pt idx="130">
                  <c:v>-5361</c:v>
                </c:pt>
                <c:pt idx="131">
                  <c:v>-5337</c:v>
                </c:pt>
                <c:pt idx="132">
                  <c:v>-5324</c:v>
                </c:pt>
                <c:pt idx="133">
                  <c:v>-5270</c:v>
                </c:pt>
                <c:pt idx="134">
                  <c:v>-5230</c:v>
                </c:pt>
                <c:pt idx="135">
                  <c:v>-5141</c:v>
                </c:pt>
                <c:pt idx="136">
                  <c:v>-5133</c:v>
                </c:pt>
                <c:pt idx="137">
                  <c:v>-5051</c:v>
                </c:pt>
                <c:pt idx="138">
                  <c:v>-5043</c:v>
                </c:pt>
                <c:pt idx="139">
                  <c:v>-4327</c:v>
                </c:pt>
                <c:pt idx="140">
                  <c:v>-4327</c:v>
                </c:pt>
                <c:pt idx="141">
                  <c:v>-4317</c:v>
                </c:pt>
                <c:pt idx="142">
                  <c:v>-4235</c:v>
                </c:pt>
                <c:pt idx="143">
                  <c:v>-4235</c:v>
                </c:pt>
                <c:pt idx="144">
                  <c:v>-4233</c:v>
                </c:pt>
                <c:pt idx="145">
                  <c:v>-1787.5</c:v>
                </c:pt>
                <c:pt idx="146">
                  <c:v>-1786.5</c:v>
                </c:pt>
                <c:pt idx="147">
                  <c:v>-38</c:v>
                </c:pt>
                <c:pt idx="148">
                  <c:v>0</c:v>
                </c:pt>
                <c:pt idx="149">
                  <c:v>42</c:v>
                </c:pt>
                <c:pt idx="150">
                  <c:v>144</c:v>
                </c:pt>
                <c:pt idx="151">
                  <c:v>153</c:v>
                </c:pt>
                <c:pt idx="152">
                  <c:v>156</c:v>
                </c:pt>
                <c:pt idx="153">
                  <c:v>226</c:v>
                </c:pt>
                <c:pt idx="154">
                  <c:v>231</c:v>
                </c:pt>
                <c:pt idx="155">
                  <c:v>449</c:v>
                </c:pt>
                <c:pt idx="156">
                  <c:v>660.5</c:v>
                </c:pt>
                <c:pt idx="157">
                  <c:v>874</c:v>
                </c:pt>
                <c:pt idx="158">
                  <c:v>1794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-0.70559199999661359</c:v>
                </c:pt>
                <c:pt idx="87">
                  <c:v>0.68906399999832502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94-4E5A-8233-A96BFE906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656360"/>
        <c:axId val="1"/>
      </c:scatterChart>
      <c:valAx>
        <c:axId val="742656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656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646616541353384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0D989AF-D8F4-9583-BFD3-BB9F2B30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vsolj.cetus-net.org/no43.pdf" TargetMode="External"/><Relationship Id="rId7" Type="http://schemas.openxmlformats.org/officeDocument/2006/relationships/hyperlink" Target="http://vsolj.cetus-net.org/no43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sfs/BAVM_link.php?BAVMnr=154" TargetMode="External"/><Relationship Id="rId6" Type="http://schemas.openxmlformats.org/officeDocument/2006/relationships/hyperlink" Target="http://vsolj.cetus-net.org/no43.pdf" TargetMode="External"/><Relationship Id="rId5" Type="http://schemas.openxmlformats.org/officeDocument/2006/relationships/hyperlink" Target="http://vsolj.cetus-net.org/no43.pdf" TargetMode="External"/><Relationship Id="rId10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71" TargetMode="External"/><Relationship Id="rId9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163" activePane="bottomRight" state="frozen"/>
      <selection pane="topRight" activeCell="O1" sqref="O1"/>
      <selection pane="bottomLeft" activeCell="A22" sqref="A22"/>
      <selection pane="bottomRight" activeCell="A180" sqref="A180:D18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43</v>
      </c>
      <c r="E1" s="30" t="s">
        <v>42</v>
      </c>
      <c r="F1" t="s">
        <v>44</v>
      </c>
    </row>
    <row r="2" spans="1:7" x14ac:dyDescent="0.2">
      <c r="A2" t="s">
        <v>24</v>
      </c>
      <c r="B2" t="s">
        <v>45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52503.58</v>
      </c>
      <c r="D4" s="9">
        <v>3.5870440000000001</v>
      </c>
    </row>
    <row r="5" spans="1:7" ht="13.5" thickTop="1" x14ac:dyDescent="0.2"/>
    <row r="6" spans="1:7" x14ac:dyDescent="0.2">
      <c r="A6" s="5" t="s">
        <v>1</v>
      </c>
      <c r="D6" s="31" t="s">
        <v>47</v>
      </c>
    </row>
    <row r="7" spans="1:7" x14ac:dyDescent="0.2">
      <c r="A7" t="s">
        <v>2</v>
      </c>
      <c r="C7">
        <v>52503.58</v>
      </c>
    </row>
    <row r="8" spans="1:7" x14ac:dyDescent="0.2">
      <c r="A8" t="s">
        <v>3</v>
      </c>
      <c r="C8">
        <v>3.5870440000000001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1.2828356164891433E-2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-1.0115121916774867E-5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40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59960.788728356478</v>
      </c>
    </row>
    <row r="15" spans="1:7" x14ac:dyDescent="0.2">
      <c r="A15" s="14" t="s">
        <v>17</v>
      </c>
      <c r="B15" s="12"/>
      <c r="C15" s="15">
        <f ca="1">(C7+C11)+(C8+C12)*INT(MAX(F21:F3533))</f>
        <v>58938.731617827449</v>
      </c>
      <c r="D15" s="16" t="s">
        <v>41</v>
      </c>
      <c r="E15" s="17">
        <f ca="1">ROUND(2*(E14-$C$7)/$C$8,0)/2+E13</f>
        <v>2080</v>
      </c>
    </row>
    <row r="16" spans="1:7" x14ac:dyDescent="0.2">
      <c r="A16" s="18" t="s">
        <v>4</v>
      </c>
      <c r="B16" s="12"/>
      <c r="C16" s="19">
        <f ca="1">+C8+C12</f>
        <v>3.5870338848780832</v>
      </c>
      <c r="D16" s="16" t="s">
        <v>34</v>
      </c>
      <c r="E16" s="26">
        <f ca="1">ROUND(2*(E14-$C$15)/$C$16,0)/2+E13</f>
        <v>286</v>
      </c>
    </row>
    <row r="17" spans="1:21" ht="13.5" thickBot="1" x14ac:dyDescent="0.25">
      <c r="A17" s="16" t="s">
        <v>30</v>
      </c>
      <c r="B17" s="12"/>
      <c r="C17" s="12">
        <f>COUNT(C21:C2191)</f>
        <v>159</v>
      </c>
      <c r="D17" s="16" t="s">
        <v>35</v>
      </c>
      <c r="E17" s="20">
        <f ca="1">+$C$15+$C$16*E16-15018.5-$C$9/24</f>
        <v>44946.519142235913</v>
      </c>
    </row>
    <row r="18" spans="1:21" ht="14.25" thickTop="1" thickBot="1" x14ac:dyDescent="0.25">
      <c r="A18" s="18" t="s">
        <v>5</v>
      </c>
      <c r="B18" s="12"/>
      <c r="C18" s="21">
        <f ca="1">+C15</f>
        <v>58938.731617827449</v>
      </c>
      <c r="D18" s="22">
        <f ca="1">+C16</f>
        <v>3.5870338848780832</v>
      </c>
      <c r="E18" s="23" t="s">
        <v>36</v>
      </c>
    </row>
    <row r="19" spans="1:21" ht="13.5" thickTop="1" x14ac:dyDescent="0.2">
      <c r="A19" s="27" t="s">
        <v>37</v>
      </c>
      <c r="E19" s="28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U20" s="29" t="s">
        <v>39</v>
      </c>
    </row>
    <row r="21" spans="1:21" x14ac:dyDescent="0.2">
      <c r="A21" s="47" t="s">
        <v>66</v>
      </c>
      <c r="B21" s="49" t="s">
        <v>49</v>
      </c>
      <c r="C21" s="48">
        <v>14968.915999999999</v>
      </c>
      <c r="D21" s="48" t="s">
        <v>60</v>
      </c>
      <c r="E21">
        <f t="shared" ref="E21:E52" si="0">+(C21-C$7)/C$8</f>
        <v>-10463.954163929966</v>
      </c>
      <c r="F21">
        <f t="shared" ref="F21:F52" si="1">ROUND(2*E21,0)/2</f>
        <v>-10464</v>
      </c>
      <c r="G21">
        <f>+C21-(C$7+F21*C$8)</f>
        <v>0.16441600000143808</v>
      </c>
      <c r="J21">
        <f>+G21</f>
        <v>0.16441600000143808</v>
      </c>
      <c r="O21">
        <f t="shared" ref="O21:O52" ca="1" si="2">+C$11+C$12*$F21</f>
        <v>0.11867299190202364</v>
      </c>
      <c r="Q21" s="2">
        <f t="shared" ref="Q21:Q52" si="3">+C21-15018.5</f>
        <v>-49.584000000000742</v>
      </c>
    </row>
    <row r="22" spans="1:21" x14ac:dyDescent="0.2">
      <c r="A22" s="47" t="s">
        <v>66</v>
      </c>
      <c r="B22" s="49" t="s">
        <v>49</v>
      </c>
      <c r="C22" s="48">
        <v>15072.791999999999</v>
      </c>
      <c r="D22" s="48" t="s">
        <v>60</v>
      </c>
      <c r="E22">
        <f t="shared" si="0"/>
        <v>-10434.995500473369</v>
      </c>
      <c r="F22">
        <f t="shared" si="1"/>
        <v>-10435</v>
      </c>
      <c r="G22">
        <f>+C22-(C$7+F22*C$8)</f>
        <v>1.6139999997903942E-2</v>
      </c>
      <c r="J22">
        <f>+G22</f>
        <v>1.6139999997903942E-2</v>
      </c>
      <c r="O22">
        <f t="shared" ca="1" si="2"/>
        <v>0.11837965336643717</v>
      </c>
      <c r="Q22" s="2">
        <f t="shared" si="3"/>
        <v>54.291999999999462</v>
      </c>
    </row>
    <row r="23" spans="1:21" x14ac:dyDescent="0.2">
      <c r="A23" s="47" t="s">
        <v>66</v>
      </c>
      <c r="B23" s="49" t="s">
        <v>49</v>
      </c>
      <c r="C23" s="48">
        <v>15620.888000000001</v>
      </c>
      <c r="D23" s="48" t="s">
        <v>60</v>
      </c>
      <c r="E23">
        <f t="shared" si="0"/>
        <v>-10282.196705699735</v>
      </c>
      <c r="F23">
        <f t="shared" si="1"/>
        <v>-10282</v>
      </c>
      <c r="O23">
        <f t="shared" ca="1" si="2"/>
        <v>0.11683203971317062</v>
      </c>
      <c r="Q23" s="2">
        <f t="shared" si="3"/>
        <v>602.38800000000083</v>
      </c>
      <c r="U23">
        <f>+C23-(C$7+F23*C$8)</f>
        <v>-0.70559199999661359</v>
      </c>
    </row>
    <row r="24" spans="1:21" x14ac:dyDescent="0.2">
      <c r="A24" s="47" t="s">
        <v>66</v>
      </c>
      <c r="B24" s="49" t="s">
        <v>49</v>
      </c>
      <c r="C24" s="48">
        <v>15750.799000000001</v>
      </c>
      <c r="D24" s="48" t="s">
        <v>60</v>
      </c>
      <c r="E24">
        <f t="shared" si="0"/>
        <v>-10245.979976827717</v>
      </c>
      <c r="F24">
        <f t="shared" si="1"/>
        <v>-10246</v>
      </c>
      <c r="G24">
        <f t="shared" ref="G24:G55" si="4">+C24-(C$7+F24*C$8)</f>
        <v>7.1824000000560773E-2</v>
      </c>
      <c r="J24">
        <f t="shared" ref="J24:J55" si="5">+G24</f>
        <v>7.1824000000560773E-2</v>
      </c>
      <c r="O24">
        <f t="shared" ca="1" si="2"/>
        <v>0.11646789532416672</v>
      </c>
      <c r="Q24" s="2">
        <f t="shared" si="3"/>
        <v>732.29900000000089</v>
      </c>
    </row>
    <row r="25" spans="1:21" x14ac:dyDescent="0.2">
      <c r="A25" s="47" t="s">
        <v>66</v>
      </c>
      <c r="B25" s="49" t="s">
        <v>49</v>
      </c>
      <c r="C25" s="48">
        <v>16037.9</v>
      </c>
      <c r="D25" s="48" t="s">
        <v>60</v>
      </c>
      <c r="E25">
        <f t="shared" si="0"/>
        <v>-10165.94165000485</v>
      </c>
      <c r="F25">
        <f t="shared" si="1"/>
        <v>-10166</v>
      </c>
      <c r="G25">
        <f t="shared" si="4"/>
        <v>0.20930400000179361</v>
      </c>
      <c r="J25">
        <f t="shared" si="5"/>
        <v>0.20930400000179361</v>
      </c>
      <c r="O25">
        <f t="shared" ca="1" si="2"/>
        <v>0.11565868557082473</v>
      </c>
      <c r="Q25" s="2">
        <f t="shared" si="3"/>
        <v>1019.3999999999996</v>
      </c>
    </row>
    <row r="26" spans="1:21" x14ac:dyDescent="0.2">
      <c r="A26" s="47" t="s">
        <v>66</v>
      </c>
      <c r="B26" s="49" t="s">
        <v>49</v>
      </c>
      <c r="C26" s="48">
        <v>16116.763999999999</v>
      </c>
      <c r="D26" s="48" t="s">
        <v>60</v>
      </c>
      <c r="E26">
        <f t="shared" si="0"/>
        <v>-10143.955858918933</v>
      </c>
      <c r="F26">
        <f t="shared" si="1"/>
        <v>-10144</v>
      </c>
      <c r="G26">
        <f t="shared" si="4"/>
        <v>0.15833599999677972</v>
      </c>
      <c r="J26">
        <f t="shared" si="5"/>
        <v>0.15833599999677972</v>
      </c>
      <c r="O26">
        <f t="shared" ca="1" si="2"/>
        <v>0.11543615288865568</v>
      </c>
      <c r="Q26" s="2">
        <f t="shared" si="3"/>
        <v>1098.2639999999992</v>
      </c>
    </row>
    <row r="27" spans="1:21" x14ac:dyDescent="0.2">
      <c r="A27" s="47" t="s">
        <v>66</v>
      </c>
      <c r="B27" s="49" t="s">
        <v>49</v>
      </c>
      <c r="C27" s="48">
        <v>16134.721</v>
      </c>
      <c r="D27" s="48" t="s">
        <v>60</v>
      </c>
      <c r="E27">
        <f t="shared" si="0"/>
        <v>-10138.949787067011</v>
      </c>
      <c r="F27">
        <f t="shared" si="1"/>
        <v>-10139</v>
      </c>
      <c r="G27">
        <f t="shared" si="4"/>
        <v>0.18011599999772443</v>
      </c>
      <c r="J27">
        <f t="shared" si="5"/>
        <v>0.18011599999772443</v>
      </c>
      <c r="O27">
        <f t="shared" ca="1" si="2"/>
        <v>0.11538557727907181</v>
      </c>
      <c r="Q27" s="2">
        <f t="shared" si="3"/>
        <v>1116.2209999999995</v>
      </c>
    </row>
    <row r="28" spans="1:21" x14ac:dyDescent="0.2">
      <c r="A28" s="47" t="s">
        <v>66</v>
      </c>
      <c r="B28" s="49" t="s">
        <v>49</v>
      </c>
      <c r="C28" s="48">
        <v>16159.665999999999</v>
      </c>
      <c r="D28" s="48" t="s">
        <v>60</v>
      </c>
      <c r="E28">
        <f t="shared" si="0"/>
        <v>-10131.995593028691</v>
      </c>
      <c r="F28">
        <f t="shared" si="1"/>
        <v>-10132</v>
      </c>
      <c r="G28">
        <f t="shared" si="4"/>
        <v>1.5807999998287414E-2</v>
      </c>
      <c r="J28">
        <f t="shared" si="5"/>
        <v>1.5807999998287414E-2</v>
      </c>
      <c r="O28">
        <f t="shared" ca="1" si="2"/>
        <v>0.11531477142565438</v>
      </c>
      <c r="Q28" s="2">
        <f t="shared" si="3"/>
        <v>1141.1659999999993</v>
      </c>
    </row>
    <row r="29" spans="1:21" x14ac:dyDescent="0.2">
      <c r="A29" s="47" t="s">
        <v>66</v>
      </c>
      <c r="B29" s="49" t="s">
        <v>49</v>
      </c>
      <c r="C29" s="48">
        <v>16471.781999999999</v>
      </c>
      <c r="D29" s="48" t="s">
        <v>60</v>
      </c>
      <c r="E29">
        <f t="shared" si="0"/>
        <v>-10044.983557491907</v>
      </c>
      <c r="F29">
        <f t="shared" si="1"/>
        <v>-10045</v>
      </c>
      <c r="G29">
        <f t="shared" si="4"/>
        <v>5.8980000001611188E-2</v>
      </c>
      <c r="J29">
        <f t="shared" si="5"/>
        <v>5.8980000001611188E-2</v>
      </c>
      <c r="O29">
        <f t="shared" ca="1" si="2"/>
        <v>0.11443475581889496</v>
      </c>
      <c r="Q29" s="2">
        <f t="shared" si="3"/>
        <v>1453.2819999999992</v>
      </c>
    </row>
    <row r="30" spans="1:21" x14ac:dyDescent="0.2">
      <c r="A30" s="47" t="s">
        <v>66</v>
      </c>
      <c r="B30" s="49" t="s">
        <v>49</v>
      </c>
      <c r="C30" s="48">
        <v>16471.827000000001</v>
      </c>
      <c r="D30" s="48" t="s">
        <v>60</v>
      </c>
      <c r="E30">
        <f t="shared" si="0"/>
        <v>-10044.971012343311</v>
      </c>
      <c r="F30">
        <f t="shared" si="1"/>
        <v>-10045</v>
      </c>
      <c r="G30">
        <f t="shared" si="4"/>
        <v>0.10398000000350294</v>
      </c>
      <c r="J30">
        <f t="shared" si="5"/>
        <v>0.10398000000350294</v>
      </c>
      <c r="O30">
        <f t="shared" ca="1" si="2"/>
        <v>0.11443475581889496</v>
      </c>
      <c r="Q30" s="2">
        <f t="shared" si="3"/>
        <v>1453.3270000000011</v>
      </c>
    </row>
    <row r="31" spans="1:21" x14ac:dyDescent="0.2">
      <c r="A31" s="47" t="s">
        <v>66</v>
      </c>
      <c r="B31" s="49" t="s">
        <v>528</v>
      </c>
      <c r="C31" s="48">
        <v>16498.740000000002</v>
      </c>
      <c r="D31" s="48" t="s">
        <v>60</v>
      </c>
      <c r="E31">
        <f t="shared" si="0"/>
        <v>-10037.468177139726</v>
      </c>
      <c r="F31">
        <f t="shared" si="1"/>
        <v>-10037.5</v>
      </c>
      <c r="G31">
        <f t="shared" si="4"/>
        <v>0.11414999999760767</v>
      </c>
      <c r="J31">
        <f t="shared" si="5"/>
        <v>0.11414999999760767</v>
      </c>
      <c r="O31">
        <f t="shared" ca="1" si="2"/>
        <v>0.11435889240451916</v>
      </c>
      <c r="Q31" s="2">
        <f t="shared" si="3"/>
        <v>1480.2400000000016</v>
      </c>
    </row>
    <row r="32" spans="1:21" x14ac:dyDescent="0.2">
      <c r="A32" s="47" t="s">
        <v>66</v>
      </c>
      <c r="B32" s="49" t="s">
        <v>49</v>
      </c>
      <c r="C32" s="48">
        <v>16507.687999999998</v>
      </c>
      <c r="D32" s="48" t="s">
        <v>60</v>
      </c>
      <c r="E32">
        <f t="shared" si="0"/>
        <v>-10034.973644036707</v>
      </c>
      <c r="F32">
        <f t="shared" si="1"/>
        <v>-10035</v>
      </c>
      <c r="G32">
        <f t="shared" si="4"/>
        <v>9.4539999994594837E-2</v>
      </c>
      <c r="J32">
        <f t="shared" si="5"/>
        <v>9.4539999994594837E-2</v>
      </c>
      <c r="O32">
        <f t="shared" ca="1" si="2"/>
        <v>0.11433360459972722</v>
      </c>
      <c r="Q32" s="2">
        <f t="shared" si="3"/>
        <v>1489.1879999999983</v>
      </c>
    </row>
    <row r="33" spans="1:17" x14ac:dyDescent="0.2">
      <c r="A33" s="47" t="s">
        <v>66</v>
      </c>
      <c r="B33" s="49" t="s">
        <v>49</v>
      </c>
      <c r="C33" s="48">
        <v>16801.871999999999</v>
      </c>
      <c r="D33" s="48" t="s">
        <v>60</v>
      </c>
      <c r="E33">
        <f t="shared" si="0"/>
        <v>-9952.9607108248456</v>
      </c>
      <c r="F33">
        <f t="shared" si="1"/>
        <v>-9953</v>
      </c>
      <c r="G33">
        <f t="shared" si="4"/>
        <v>0.14093199999842909</v>
      </c>
      <c r="J33">
        <f t="shared" si="5"/>
        <v>0.14093199999842909</v>
      </c>
      <c r="O33">
        <f t="shared" ca="1" si="2"/>
        <v>0.11350416460255168</v>
      </c>
      <c r="Q33" s="2">
        <f t="shared" si="3"/>
        <v>1783.3719999999994</v>
      </c>
    </row>
    <row r="34" spans="1:17" x14ac:dyDescent="0.2">
      <c r="A34" s="47" t="s">
        <v>66</v>
      </c>
      <c r="B34" s="49" t="s">
        <v>49</v>
      </c>
      <c r="C34" s="48">
        <v>16801.919000000002</v>
      </c>
      <c r="D34" s="48" t="s">
        <v>60</v>
      </c>
      <c r="E34">
        <f t="shared" si="0"/>
        <v>-9952.9476081140911</v>
      </c>
      <c r="F34">
        <f t="shared" si="1"/>
        <v>-9953</v>
      </c>
      <c r="G34">
        <f t="shared" si="4"/>
        <v>0.18793200000072829</v>
      </c>
      <c r="J34">
        <f t="shared" si="5"/>
        <v>0.18793200000072829</v>
      </c>
      <c r="O34">
        <f t="shared" ca="1" si="2"/>
        <v>0.11350416460255168</v>
      </c>
      <c r="Q34" s="2">
        <f t="shared" si="3"/>
        <v>1783.4190000000017</v>
      </c>
    </row>
    <row r="35" spans="1:17" x14ac:dyDescent="0.2">
      <c r="A35" s="47" t="s">
        <v>66</v>
      </c>
      <c r="B35" s="49" t="s">
        <v>49</v>
      </c>
      <c r="C35" s="48">
        <v>16934.629000000001</v>
      </c>
      <c r="D35" s="48" t="s">
        <v>60</v>
      </c>
      <c r="E35">
        <f t="shared" si="0"/>
        <v>-9915.9505709994082</v>
      </c>
      <c r="F35">
        <f t="shared" si="1"/>
        <v>-9916</v>
      </c>
      <c r="G35">
        <f t="shared" si="4"/>
        <v>0.17730399999709334</v>
      </c>
      <c r="J35">
        <f t="shared" si="5"/>
        <v>0.17730399999709334</v>
      </c>
      <c r="O35">
        <f t="shared" ca="1" si="2"/>
        <v>0.11312990509163101</v>
      </c>
      <c r="Q35" s="2">
        <f t="shared" si="3"/>
        <v>1916.1290000000008</v>
      </c>
    </row>
    <row r="36" spans="1:17" x14ac:dyDescent="0.2">
      <c r="A36" s="47" t="s">
        <v>66</v>
      </c>
      <c r="B36" s="49" t="s">
        <v>49</v>
      </c>
      <c r="C36" s="48">
        <v>16959.566999999999</v>
      </c>
      <c r="D36" s="48" t="s">
        <v>60</v>
      </c>
      <c r="E36">
        <f t="shared" si="0"/>
        <v>-9908.9983284286463</v>
      </c>
      <c r="F36">
        <f t="shared" si="1"/>
        <v>-9909</v>
      </c>
      <c r="G36">
        <f t="shared" si="4"/>
        <v>5.995999996230239E-3</v>
      </c>
      <c r="J36">
        <f t="shared" si="5"/>
        <v>5.995999996230239E-3</v>
      </c>
      <c r="O36">
        <f t="shared" ca="1" si="2"/>
        <v>0.11305909923821358</v>
      </c>
      <c r="Q36" s="2">
        <f t="shared" si="3"/>
        <v>1941.0669999999991</v>
      </c>
    </row>
    <row r="37" spans="1:17" x14ac:dyDescent="0.2">
      <c r="A37" s="47" t="s">
        <v>66</v>
      </c>
      <c r="B37" s="49" t="s">
        <v>49</v>
      </c>
      <c r="C37" s="48">
        <v>17558.800999999999</v>
      </c>
      <c r="D37" s="48" t="s">
        <v>60</v>
      </c>
      <c r="E37">
        <f t="shared" si="0"/>
        <v>-9741.9432267906395</v>
      </c>
      <c r="F37">
        <f t="shared" si="1"/>
        <v>-9742</v>
      </c>
      <c r="G37">
        <f t="shared" si="4"/>
        <v>0.20364800000243122</v>
      </c>
      <c r="J37">
        <f t="shared" si="5"/>
        <v>0.20364800000243122</v>
      </c>
      <c r="O37">
        <f t="shared" ca="1" si="2"/>
        <v>0.11136987387811219</v>
      </c>
      <c r="Q37" s="2">
        <f t="shared" si="3"/>
        <v>2540.3009999999995</v>
      </c>
    </row>
    <row r="38" spans="1:17" x14ac:dyDescent="0.2">
      <c r="A38" s="47" t="s">
        <v>66</v>
      </c>
      <c r="B38" s="49" t="s">
        <v>49</v>
      </c>
      <c r="C38" s="48">
        <v>17619.687999999998</v>
      </c>
      <c r="D38" s="48" t="s">
        <v>60</v>
      </c>
      <c r="E38">
        <f t="shared" si="0"/>
        <v>-9724.9690831782391</v>
      </c>
      <c r="F38">
        <f t="shared" si="1"/>
        <v>-9725</v>
      </c>
      <c r="G38">
        <f t="shared" si="4"/>
        <v>0.11089999999603606</v>
      </c>
      <c r="J38">
        <f t="shared" si="5"/>
        <v>0.11089999999603606</v>
      </c>
      <c r="O38">
        <f t="shared" ca="1" si="2"/>
        <v>0.11119791680552701</v>
      </c>
      <c r="Q38" s="2">
        <f t="shared" si="3"/>
        <v>2601.1879999999983</v>
      </c>
    </row>
    <row r="39" spans="1:17" x14ac:dyDescent="0.2">
      <c r="A39" s="47" t="s">
        <v>66</v>
      </c>
      <c r="B39" s="49" t="s">
        <v>49</v>
      </c>
      <c r="C39" s="48">
        <v>17974.71</v>
      </c>
      <c r="D39" s="48" t="s">
        <v>60</v>
      </c>
      <c r="E39">
        <f t="shared" si="0"/>
        <v>-9625.9956666268936</v>
      </c>
      <c r="F39">
        <f t="shared" si="1"/>
        <v>-9626</v>
      </c>
      <c r="G39">
        <f t="shared" si="4"/>
        <v>1.5544000001682434E-2</v>
      </c>
      <c r="J39">
        <f t="shared" si="5"/>
        <v>1.5544000001682434E-2</v>
      </c>
      <c r="O39">
        <f t="shared" ca="1" si="2"/>
        <v>0.1101965197357663</v>
      </c>
      <c r="Q39" s="2">
        <f t="shared" si="3"/>
        <v>2956.2099999999991</v>
      </c>
    </row>
    <row r="40" spans="1:17" x14ac:dyDescent="0.2">
      <c r="A40" s="47" t="s">
        <v>66</v>
      </c>
      <c r="B40" s="49" t="s">
        <v>49</v>
      </c>
      <c r="C40" s="48">
        <v>18046.544000000002</v>
      </c>
      <c r="D40" s="48" t="s">
        <v>60</v>
      </c>
      <c r="E40">
        <f t="shared" si="0"/>
        <v>-9605.9697065327327</v>
      </c>
      <c r="F40">
        <f t="shared" si="1"/>
        <v>-9606</v>
      </c>
      <c r="G40">
        <f t="shared" si="4"/>
        <v>0.10866399999940768</v>
      </c>
      <c r="J40">
        <f t="shared" si="5"/>
        <v>0.10866399999940768</v>
      </c>
      <c r="O40">
        <f t="shared" ca="1" si="2"/>
        <v>0.10999421729743081</v>
      </c>
      <c r="Q40" s="2">
        <f t="shared" si="3"/>
        <v>3028.0440000000017</v>
      </c>
    </row>
    <row r="41" spans="1:17" x14ac:dyDescent="0.2">
      <c r="A41" s="47" t="s">
        <v>66</v>
      </c>
      <c r="B41" s="49" t="s">
        <v>528</v>
      </c>
      <c r="C41" s="48">
        <v>18073.510999999999</v>
      </c>
      <c r="D41" s="48" t="s">
        <v>60</v>
      </c>
      <c r="E41">
        <f t="shared" si="0"/>
        <v>-9598.4518171508353</v>
      </c>
      <c r="F41">
        <f t="shared" si="1"/>
        <v>-9598.5</v>
      </c>
      <c r="G41">
        <f t="shared" si="4"/>
        <v>0.1728339999972377</v>
      </c>
      <c r="J41">
        <f t="shared" si="5"/>
        <v>0.1728339999972377</v>
      </c>
      <c r="O41">
        <f t="shared" ca="1" si="2"/>
        <v>0.10991835388305499</v>
      </c>
      <c r="Q41" s="2">
        <f t="shared" si="3"/>
        <v>3055.0109999999986</v>
      </c>
    </row>
    <row r="42" spans="1:17" x14ac:dyDescent="0.2">
      <c r="A42" s="47" t="s">
        <v>66</v>
      </c>
      <c r="B42" s="49" t="s">
        <v>49</v>
      </c>
      <c r="C42" s="48">
        <v>18659.847000000002</v>
      </c>
      <c r="D42" s="48" t="s">
        <v>60</v>
      </c>
      <c r="E42">
        <f t="shared" si="0"/>
        <v>-9434.9924338814908</v>
      </c>
      <c r="F42">
        <f t="shared" si="1"/>
        <v>-9435</v>
      </c>
      <c r="G42">
        <f t="shared" si="4"/>
        <v>2.7139999998325948E-2</v>
      </c>
      <c r="J42">
        <f t="shared" si="5"/>
        <v>2.7139999998325948E-2</v>
      </c>
      <c r="O42">
        <f t="shared" ca="1" si="2"/>
        <v>0.1082645314496623</v>
      </c>
      <c r="Q42" s="2">
        <f t="shared" si="3"/>
        <v>3641.3470000000016</v>
      </c>
    </row>
    <row r="43" spans="1:17" x14ac:dyDescent="0.2">
      <c r="A43" s="47" t="s">
        <v>66</v>
      </c>
      <c r="B43" s="49" t="s">
        <v>49</v>
      </c>
      <c r="C43" s="48">
        <v>19391.772000000001</v>
      </c>
      <c r="D43" s="48" t="s">
        <v>60</v>
      </c>
      <c r="E43">
        <f t="shared" si="0"/>
        <v>-9230.945591969321</v>
      </c>
      <c r="F43">
        <f t="shared" si="1"/>
        <v>-9231</v>
      </c>
      <c r="G43">
        <f t="shared" si="4"/>
        <v>0.19516400000065914</v>
      </c>
      <c r="J43">
        <f t="shared" si="5"/>
        <v>0.19516400000065914</v>
      </c>
      <c r="O43">
        <f t="shared" ca="1" si="2"/>
        <v>0.10620104657864023</v>
      </c>
      <c r="Q43" s="2">
        <f t="shared" si="3"/>
        <v>4373.2720000000008</v>
      </c>
    </row>
    <row r="44" spans="1:17" x14ac:dyDescent="0.2">
      <c r="A44" s="47" t="s">
        <v>66</v>
      </c>
      <c r="B44" s="49" t="s">
        <v>49</v>
      </c>
      <c r="C44" s="48">
        <v>19782.751</v>
      </c>
      <c r="D44" s="48" t="s">
        <v>60</v>
      </c>
      <c r="E44">
        <f t="shared" si="0"/>
        <v>-9121.9480441276992</v>
      </c>
      <c r="F44">
        <f t="shared" si="1"/>
        <v>-9122</v>
      </c>
      <c r="G44">
        <f t="shared" si="4"/>
        <v>0.1863679999987653</v>
      </c>
      <c r="J44">
        <f t="shared" si="5"/>
        <v>0.1863679999987653</v>
      </c>
      <c r="O44">
        <f t="shared" ca="1" si="2"/>
        <v>0.10509849828971177</v>
      </c>
      <c r="Q44" s="2">
        <f t="shared" si="3"/>
        <v>4764.2510000000002</v>
      </c>
    </row>
    <row r="45" spans="1:17" x14ac:dyDescent="0.2">
      <c r="A45" s="47" t="s">
        <v>66</v>
      </c>
      <c r="B45" s="49" t="s">
        <v>49</v>
      </c>
      <c r="C45" s="48">
        <v>20227.573</v>
      </c>
      <c r="D45" s="48" t="s">
        <v>60</v>
      </c>
      <c r="E45">
        <f t="shared" si="0"/>
        <v>-8997.9400866005544</v>
      </c>
      <c r="F45">
        <f t="shared" si="1"/>
        <v>-8998</v>
      </c>
      <c r="G45">
        <f t="shared" si="4"/>
        <v>0.2149119999994582</v>
      </c>
      <c r="J45">
        <f t="shared" si="5"/>
        <v>0.2149119999994582</v>
      </c>
      <c r="O45">
        <f t="shared" ca="1" si="2"/>
        <v>0.10384422317203168</v>
      </c>
      <c r="Q45" s="2">
        <f t="shared" si="3"/>
        <v>5209.0730000000003</v>
      </c>
    </row>
    <row r="46" spans="1:17" x14ac:dyDescent="0.2">
      <c r="A46" s="47" t="s">
        <v>66</v>
      </c>
      <c r="B46" s="49" t="s">
        <v>49</v>
      </c>
      <c r="C46" s="48">
        <v>20485.821</v>
      </c>
      <c r="D46" s="48" t="s">
        <v>60</v>
      </c>
      <c r="E46">
        <f t="shared" si="0"/>
        <v>-8925.9454302762952</v>
      </c>
      <c r="F46">
        <f t="shared" si="1"/>
        <v>-8926</v>
      </c>
      <c r="G46">
        <f t="shared" si="4"/>
        <v>0.19574400000055903</v>
      </c>
      <c r="J46">
        <f t="shared" si="5"/>
        <v>0.19574400000055903</v>
      </c>
      <c r="O46">
        <f t="shared" ca="1" si="2"/>
        <v>0.10311593439402389</v>
      </c>
      <c r="Q46" s="2">
        <f t="shared" si="3"/>
        <v>5467.3209999999999</v>
      </c>
    </row>
    <row r="47" spans="1:17" x14ac:dyDescent="0.2">
      <c r="A47" s="47" t="s">
        <v>66</v>
      </c>
      <c r="B47" s="49" t="s">
        <v>49</v>
      </c>
      <c r="C47" s="48">
        <v>20546.651000000002</v>
      </c>
      <c r="D47" s="48" t="s">
        <v>60</v>
      </c>
      <c r="E47">
        <f t="shared" si="0"/>
        <v>-8908.9871771854487</v>
      </c>
      <c r="F47">
        <f t="shared" si="1"/>
        <v>-8909</v>
      </c>
      <c r="G47">
        <f t="shared" si="4"/>
        <v>4.5996000000741333E-2</v>
      </c>
      <c r="J47">
        <f t="shared" si="5"/>
        <v>4.5996000000741333E-2</v>
      </c>
      <c r="O47">
        <f t="shared" ca="1" si="2"/>
        <v>0.10294397732143871</v>
      </c>
      <c r="Q47" s="2">
        <f t="shared" si="3"/>
        <v>5528.1510000000017</v>
      </c>
    </row>
    <row r="48" spans="1:17" x14ac:dyDescent="0.2">
      <c r="A48" s="47" t="s">
        <v>66</v>
      </c>
      <c r="B48" s="49" t="s">
        <v>49</v>
      </c>
      <c r="C48" s="48">
        <v>20564.671999999999</v>
      </c>
      <c r="D48" s="48" t="s">
        <v>60</v>
      </c>
      <c r="E48">
        <f t="shared" si="0"/>
        <v>-8903.9632633444144</v>
      </c>
      <c r="F48">
        <f t="shared" si="1"/>
        <v>-8904</v>
      </c>
      <c r="G48">
        <f t="shared" si="4"/>
        <v>0.13177599999835365</v>
      </c>
      <c r="J48">
        <f t="shared" si="5"/>
        <v>0.13177599999835365</v>
      </c>
      <c r="O48">
        <f t="shared" ca="1" si="2"/>
        <v>0.10289340171185485</v>
      </c>
      <c r="Q48" s="2">
        <f t="shared" si="3"/>
        <v>5546.1719999999987</v>
      </c>
    </row>
    <row r="49" spans="1:17" x14ac:dyDescent="0.2">
      <c r="A49" s="47" t="s">
        <v>66</v>
      </c>
      <c r="B49" s="49" t="s">
        <v>49</v>
      </c>
      <c r="C49" s="48">
        <v>20589.637999999999</v>
      </c>
      <c r="D49" s="48" t="s">
        <v>60</v>
      </c>
      <c r="E49">
        <f t="shared" si="0"/>
        <v>-8897.0032149034141</v>
      </c>
      <c r="F49">
        <f t="shared" si="1"/>
        <v>-8897</v>
      </c>
      <c r="G49">
        <f t="shared" si="4"/>
        <v>-1.1532000000443077E-2</v>
      </c>
      <c r="J49">
        <f t="shared" si="5"/>
        <v>-1.1532000000443077E-2</v>
      </c>
      <c r="O49">
        <f t="shared" ca="1" si="2"/>
        <v>0.10282259585843742</v>
      </c>
      <c r="Q49" s="2">
        <f t="shared" si="3"/>
        <v>5571.137999999999</v>
      </c>
    </row>
    <row r="50" spans="1:17" x14ac:dyDescent="0.2">
      <c r="A50" s="47" t="s">
        <v>66</v>
      </c>
      <c r="B50" s="49" t="s">
        <v>49</v>
      </c>
      <c r="C50" s="48">
        <v>21009.493999999999</v>
      </c>
      <c r="D50" s="48" t="s">
        <v>60</v>
      </c>
      <c r="E50">
        <f t="shared" si="0"/>
        <v>-8779.9553058172696</v>
      </c>
      <c r="F50">
        <f t="shared" si="1"/>
        <v>-8780</v>
      </c>
      <c r="G50">
        <f t="shared" si="4"/>
        <v>0.16031999999904656</v>
      </c>
      <c r="J50">
        <f t="shared" si="5"/>
        <v>0.16031999999904656</v>
      </c>
      <c r="O50">
        <f t="shared" ca="1" si="2"/>
        <v>0.10163912659417476</v>
      </c>
      <c r="Q50" s="2">
        <f t="shared" si="3"/>
        <v>5990.9939999999988</v>
      </c>
    </row>
    <row r="51" spans="1:17" x14ac:dyDescent="0.2">
      <c r="A51" s="47" t="s">
        <v>66</v>
      </c>
      <c r="B51" s="49" t="s">
        <v>49</v>
      </c>
      <c r="C51" s="48">
        <v>21134.894</v>
      </c>
      <c r="D51" s="48" t="s">
        <v>60</v>
      </c>
      <c r="E51">
        <f t="shared" si="0"/>
        <v>-8744.9961583967197</v>
      </c>
      <c r="F51">
        <f t="shared" si="1"/>
        <v>-8745</v>
      </c>
      <c r="G51">
        <f t="shared" si="4"/>
        <v>1.3780000001133885E-2</v>
      </c>
      <c r="J51">
        <f t="shared" si="5"/>
        <v>1.3780000001133885E-2</v>
      </c>
      <c r="O51">
        <f t="shared" ca="1" si="2"/>
        <v>0.10128509732708764</v>
      </c>
      <c r="Q51" s="2">
        <f t="shared" si="3"/>
        <v>6116.3940000000002</v>
      </c>
    </row>
    <row r="52" spans="1:17" x14ac:dyDescent="0.2">
      <c r="A52" s="47" t="s">
        <v>66</v>
      </c>
      <c r="B52" s="49" t="s">
        <v>49</v>
      </c>
      <c r="C52" s="48">
        <v>21604.81</v>
      </c>
      <c r="D52" s="48" t="s">
        <v>60</v>
      </c>
      <c r="E52">
        <f t="shared" si="0"/>
        <v>-8613.9924684503458</v>
      </c>
      <c r="F52">
        <f t="shared" si="1"/>
        <v>-8614</v>
      </c>
      <c r="G52">
        <f t="shared" si="4"/>
        <v>2.701600000000326E-2</v>
      </c>
      <c r="J52">
        <f t="shared" si="5"/>
        <v>2.701600000000326E-2</v>
      </c>
      <c r="O52">
        <f t="shared" ca="1" si="2"/>
        <v>9.9960016355990139E-2</v>
      </c>
      <c r="Q52" s="2">
        <f t="shared" si="3"/>
        <v>6586.3100000000013</v>
      </c>
    </row>
    <row r="53" spans="1:17" x14ac:dyDescent="0.2">
      <c r="A53" s="47" t="s">
        <v>66</v>
      </c>
      <c r="B53" s="49" t="s">
        <v>49</v>
      </c>
      <c r="C53" s="48">
        <v>21927.791000000001</v>
      </c>
      <c r="D53" s="48" t="s">
        <v>60</v>
      </c>
      <c r="E53">
        <f t="shared" ref="E53:E84" si="6">+(C53-C$7)/C$8</f>
        <v>-8523.9514764803553</v>
      </c>
      <c r="F53">
        <f t="shared" ref="F53:F84" si="7">ROUND(2*E53,0)/2</f>
        <v>-8524</v>
      </c>
      <c r="G53">
        <f t="shared" si="4"/>
        <v>0.17405599999983679</v>
      </c>
      <c r="J53">
        <f t="shared" si="5"/>
        <v>0.17405599999983679</v>
      </c>
      <c r="O53">
        <f t="shared" ref="O53:O84" ca="1" si="8">+C$11+C$12*$F53</f>
        <v>9.9049655383480401E-2</v>
      </c>
      <c r="Q53" s="2">
        <f t="shared" ref="Q53:Q84" si="9">+C53-15018.5</f>
        <v>6909.2910000000011</v>
      </c>
    </row>
    <row r="54" spans="1:17" x14ac:dyDescent="0.2">
      <c r="A54" s="47" t="s">
        <v>66</v>
      </c>
      <c r="B54" s="49" t="s">
        <v>49</v>
      </c>
      <c r="C54" s="48">
        <v>22239.897000000001</v>
      </c>
      <c r="D54" s="48" t="s">
        <v>60</v>
      </c>
      <c r="E54">
        <f t="shared" si="6"/>
        <v>-8436.942228754373</v>
      </c>
      <c r="F54">
        <f t="shared" si="7"/>
        <v>-8437</v>
      </c>
      <c r="G54">
        <f t="shared" si="4"/>
        <v>0.2072279999993043</v>
      </c>
      <c r="J54">
        <f t="shared" si="5"/>
        <v>0.2072279999993043</v>
      </c>
      <c r="O54">
        <f t="shared" ca="1" si="8"/>
        <v>9.8169639776720982E-2</v>
      </c>
      <c r="Q54" s="2">
        <f t="shared" si="9"/>
        <v>7221.3970000000008</v>
      </c>
    </row>
    <row r="55" spans="1:17" x14ac:dyDescent="0.2">
      <c r="A55" s="47" t="s">
        <v>66</v>
      </c>
      <c r="B55" s="49" t="s">
        <v>528</v>
      </c>
      <c r="C55" s="48">
        <v>22298.906999999999</v>
      </c>
      <c r="D55" s="48" t="s">
        <v>60</v>
      </c>
      <c r="E55">
        <f t="shared" si="6"/>
        <v>-8420.4913572289606</v>
      </c>
      <c r="F55">
        <f t="shared" si="7"/>
        <v>-8420.5</v>
      </c>
      <c r="G55">
        <f t="shared" si="4"/>
        <v>3.1001999999716645E-2</v>
      </c>
      <c r="J55">
        <f t="shared" si="5"/>
        <v>3.1001999999716645E-2</v>
      </c>
      <c r="O55">
        <f t="shared" ca="1" si="8"/>
        <v>9.8002740265094201E-2</v>
      </c>
      <c r="Q55" s="2">
        <f t="shared" si="9"/>
        <v>7280.4069999999992</v>
      </c>
    </row>
    <row r="56" spans="1:17" x14ac:dyDescent="0.2">
      <c r="A56" s="47" t="s">
        <v>66</v>
      </c>
      <c r="B56" s="49" t="s">
        <v>49</v>
      </c>
      <c r="C56" s="48">
        <v>23484.550999999999</v>
      </c>
      <c r="D56" s="48" t="s">
        <v>60</v>
      </c>
      <c r="E56">
        <f t="shared" si="6"/>
        <v>-8089.9562425216982</v>
      </c>
      <c r="F56">
        <f t="shared" si="7"/>
        <v>-8090</v>
      </c>
      <c r="G56">
        <f t="shared" ref="G56:G87" si="10">+C56-(C$7+F56*C$8)</f>
        <v>0.15696000000025379</v>
      </c>
      <c r="J56">
        <f t="shared" ref="J56:J87" si="11">+G56</f>
        <v>0.15696000000025379</v>
      </c>
      <c r="O56">
        <f t="shared" ca="1" si="8"/>
        <v>9.465969247160011E-2</v>
      </c>
      <c r="Q56" s="2">
        <f t="shared" si="9"/>
        <v>8466.0509999999995</v>
      </c>
    </row>
    <row r="57" spans="1:17" x14ac:dyDescent="0.2">
      <c r="A57" s="47" t="s">
        <v>66</v>
      </c>
      <c r="B57" s="49" t="s">
        <v>49</v>
      </c>
      <c r="C57" s="48">
        <v>24230.544999999998</v>
      </c>
      <c r="D57" s="48" t="s">
        <v>60</v>
      </c>
      <c r="E57">
        <f t="shared" si="6"/>
        <v>-7881.9872295962923</v>
      </c>
      <c r="F57">
        <f t="shared" si="7"/>
        <v>-7882</v>
      </c>
      <c r="G57">
        <f t="shared" si="10"/>
        <v>4.580799999894225E-2</v>
      </c>
      <c r="J57">
        <f t="shared" si="11"/>
        <v>4.580799999894225E-2</v>
      </c>
      <c r="O57">
        <f t="shared" ca="1" si="8"/>
        <v>9.2555747112910938E-2</v>
      </c>
      <c r="Q57" s="2">
        <f t="shared" si="9"/>
        <v>9212.0449999999983</v>
      </c>
    </row>
    <row r="58" spans="1:17" x14ac:dyDescent="0.2">
      <c r="A58" s="47" t="s">
        <v>66</v>
      </c>
      <c r="B58" s="49" t="s">
        <v>49</v>
      </c>
      <c r="C58" s="48">
        <v>24230.587</v>
      </c>
      <c r="D58" s="48" t="s">
        <v>60</v>
      </c>
      <c r="E58">
        <f t="shared" si="6"/>
        <v>-7881.9755207909357</v>
      </c>
      <c r="F58">
        <f t="shared" si="7"/>
        <v>-7882</v>
      </c>
      <c r="G58">
        <f t="shared" si="10"/>
        <v>8.7808000000222819E-2</v>
      </c>
      <c r="J58">
        <f t="shared" si="11"/>
        <v>8.7808000000222819E-2</v>
      </c>
      <c r="O58">
        <f t="shared" ca="1" si="8"/>
        <v>9.2555747112910938E-2</v>
      </c>
      <c r="Q58" s="2">
        <f t="shared" si="9"/>
        <v>9212.0869999999995</v>
      </c>
    </row>
    <row r="59" spans="1:17" x14ac:dyDescent="0.2">
      <c r="A59" s="47" t="s">
        <v>66</v>
      </c>
      <c r="B59" s="49" t="s">
        <v>49</v>
      </c>
      <c r="C59" s="48">
        <v>24230.63</v>
      </c>
      <c r="D59" s="48" t="s">
        <v>60</v>
      </c>
      <c r="E59">
        <f t="shared" si="6"/>
        <v>-7881.9635332044991</v>
      </c>
      <c r="F59">
        <f t="shared" si="7"/>
        <v>-7882</v>
      </c>
      <c r="G59">
        <f t="shared" si="10"/>
        <v>0.13080800000170711</v>
      </c>
      <c r="J59">
        <f t="shared" si="11"/>
        <v>0.13080800000170711</v>
      </c>
      <c r="O59">
        <f t="shared" ca="1" si="8"/>
        <v>9.2555747112910938E-2</v>
      </c>
      <c r="Q59" s="2">
        <f t="shared" si="9"/>
        <v>9212.130000000001</v>
      </c>
    </row>
    <row r="60" spans="1:17" x14ac:dyDescent="0.2">
      <c r="A60" s="47" t="s">
        <v>66</v>
      </c>
      <c r="B60" s="49" t="s">
        <v>49</v>
      </c>
      <c r="C60" s="48">
        <v>24506.710999999999</v>
      </c>
      <c r="D60" s="48" t="s">
        <v>60</v>
      </c>
      <c r="E60">
        <f t="shared" si="6"/>
        <v>-7804.9973738822273</v>
      </c>
      <c r="F60">
        <f t="shared" si="7"/>
        <v>-7805</v>
      </c>
      <c r="G60">
        <f t="shared" si="10"/>
        <v>9.4199999984994065E-3</v>
      </c>
      <c r="J60">
        <f t="shared" si="11"/>
        <v>9.4199999984994065E-3</v>
      </c>
      <c r="O60">
        <f t="shared" ca="1" si="8"/>
        <v>9.1776882725319267E-2</v>
      </c>
      <c r="Q60" s="2">
        <f t="shared" si="9"/>
        <v>9488.2109999999993</v>
      </c>
    </row>
    <row r="61" spans="1:17" x14ac:dyDescent="0.2">
      <c r="A61" s="47" t="s">
        <v>66</v>
      </c>
      <c r="B61" s="49" t="s">
        <v>49</v>
      </c>
      <c r="C61" s="48">
        <v>24524.683000000001</v>
      </c>
      <c r="D61" s="48" t="s">
        <v>60</v>
      </c>
      <c r="E61">
        <f t="shared" si="6"/>
        <v>-7799.9871203141083</v>
      </c>
      <c r="F61">
        <f t="shared" si="7"/>
        <v>-7800</v>
      </c>
      <c r="G61">
        <f t="shared" si="10"/>
        <v>4.620000000068103E-2</v>
      </c>
      <c r="J61">
        <f t="shared" si="11"/>
        <v>4.620000000068103E-2</v>
      </c>
      <c r="O61">
        <f t="shared" ca="1" si="8"/>
        <v>9.17263071157354E-2</v>
      </c>
      <c r="Q61" s="2">
        <f t="shared" si="9"/>
        <v>9506.1830000000009</v>
      </c>
    </row>
    <row r="62" spans="1:17" x14ac:dyDescent="0.2">
      <c r="A62" s="47" t="s">
        <v>66</v>
      </c>
      <c r="B62" s="49" t="s">
        <v>528</v>
      </c>
      <c r="C62" s="48">
        <v>24576.602999999999</v>
      </c>
      <c r="D62" s="48" t="s">
        <v>60</v>
      </c>
      <c r="E62">
        <f t="shared" si="6"/>
        <v>-7785.5128066452489</v>
      </c>
      <c r="F62">
        <f t="shared" si="7"/>
        <v>-7785.5</v>
      </c>
      <c r="G62">
        <f t="shared" si="10"/>
        <v>-4.5938000002934132E-2</v>
      </c>
      <c r="J62">
        <f t="shared" si="11"/>
        <v>-4.5938000002934132E-2</v>
      </c>
      <c r="O62">
        <f t="shared" ca="1" si="8"/>
        <v>9.1579637847942152E-2</v>
      </c>
      <c r="Q62" s="2">
        <f t="shared" si="9"/>
        <v>9558.1029999999992</v>
      </c>
    </row>
    <row r="63" spans="1:17" x14ac:dyDescent="0.2">
      <c r="A63" s="47" t="s">
        <v>66</v>
      </c>
      <c r="B63" s="49" t="s">
        <v>528</v>
      </c>
      <c r="C63" s="48">
        <v>24576.646000000001</v>
      </c>
      <c r="D63" s="48" t="s">
        <v>60</v>
      </c>
      <c r="E63">
        <f t="shared" si="6"/>
        <v>-7785.5008190588132</v>
      </c>
      <c r="F63">
        <f t="shared" si="7"/>
        <v>-7785.5</v>
      </c>
      <c r="G63">
        <f t="shared" si="10"/>
        <v>-2.9380000014498364E-3</v>
      </c>
      <c r="J63">
        <f t="shared" si="11"/>
        <v>-2.9380000014498364E-3</v>
      </c>
      <c r="O63">
        <f t="shared" ca="1" si="8"/>
        <v>9.1579637847942152E-2</v>
      </c>
      <c r="Q63" s="2">
        <f t="shared" si="9"/>
        <v>9558.1460000000006</v>
      </c>
    </row>
    <row r="64" spans="1:17" x14ac:dyDescent="0.2">
      <c r="A64" s="47" t="s">
        <v>66</v>
      </c>
      <c r="B64" s="49" t="s">
        <v>49</v>
      </c>
      <c r="C64" s="48">
        <v>24621.547999999999</v>
      </c>
      <c r="D64" s="48" t="s">
        <v>60</v>
      </c>
      <c r="E64">
        <f t="shared" si="6"/>
        <v>-7772.9829910087528</v>
      </c>
      <c r="F64">
        <f t="shared" si="7"/>
        <v>-7773</v>
      </c>
      <c r="G64">
        <f t="shared" si="10"/>
        <v>6.1011999998299871E-2</v>
      </c>
      <c r="J64">
        <f t="shared" si="11"/>
        <v>6.1011999998299871E-2</v>
      </c>
      <c r="O64">
        <f t="shared" ca="1" si="8"/>
        <v>9.1453198823982479E-2</v>
      </c>
      <c r="Q64" s="2">
        <f t="shared" si="9"/>
        <v>9603.0479999999989</v>
      </c>
    </row>
    <row r="65" spans="1:17" x14ac:dyDescent="0.2">
      <c r="A65" s="47" t="s">
        <v>66</v>
      </c>
      <c r="B65" s="49" t="s">
        <v>49</v>
      </c>
      <c r="C65" s="48">
        <v>24639.564999999999</v>
      </c>
      <c r="D65" s="48" t="s">
        <v>60</v>
      </c>
      <c r="E65">
        <f t="shared" si="6"/>
        <v>-7767.9601922920383</v>
      </c>
      <c r="F65">
        <f t="shared" si="7"/>
        <v>-7768</v>
      </c>
      <c r="G65">
        <f t="shared" si="10"/>
        <v>0.14279199999873526</v>
      </c>
      <c r="J65">
        <f t="shared" si="11"/>
        <v>0.14279199999873526</v>
      </c>
      <c r="O65">
        <f t="shared" ca="1" si="8"/>
        <v>9.1402623214398598E-2</v>
      </c>
      <c r="Q65" s="2">
        <f t="shared" si="9"/>
        <v>9621.0649999999987</v>
      </c>
    </row>
    <row r="66" spans="1:17" x14ac:dyDescent="0.2">
      <c r="A66" s="47" t="s">
        <v>66</v>
      </c>
      <c r="B66" s="49" t="s">
        <v>49</v>
      </c>
      <c r="C66" s="48">
        <v>24854.838</v>
      </c>
      <c r="D66" s="48" t="s">
        <v>60</v>
      </c>
      <c r="E66">
        <f t="shared" si="6"/>
        <v>-7707.9461528768534</v>
      </c>
      <c r="F66">
        <f t="shared" si="7"/>
        <v>-7708</v>
      </c>
      <c r="G66">
        <f t="shared" si="10"/>
        <v>0.19315199999982724</v>
      </c>
      <c r="J66">
        <f t="shared" si="11"/>
        <v>0.19315199999982724</v>
      </c>
      <c r="O66">
        <f t="shared" ca="1" si="8"/>
        <v>9.0795715899392102E-2</v>
      </c>
      <c r="Q66" s="2">
        <f t="shared" si="9"/>
        <v>9836.3379999999997</v>
      </c>
    </row>
    <row r="67" spans="1:17" x14ac:dyDescent="0.2">
      <c r="A67" s="47" t="s">
        <v>66</v>
      </c>
      <c r="B67" s="49" t="s">
        <v>49</v>
      </c>
      <c r="C67" s="48">
        <v>24879.748</v>
      </c>
      <c r="D67" s="48" t="s">
        <v>60</v>
      </c>
      <c r="E67">
        <f t="shared" si="6"/>
        <v>-7701.001716176328</v>
      </c>
      <c r="F67">
        <f t="shared" si="7"/>
        <v>-7701</v>
      </c>
      <c r="G67">
        <f t="shared" si="10"/>
        <v>-6.1559999994642567E-3</v>
      </c>
      <c r="J67">
        <f t="shared" si="11"/>
        <v>-6.1559999994642567E-3</v>
      </c>
      <c r="O67">
        <f t="shared" ca="1" si="8"/>
        <v>9.0724910045974688E-2</v>
      </c>
      <c r="Q67" s="2">
        <f t="shared" si="9"/>
        <v>9861.2479999999996</v>
      </c>
    </row>
    <row r="68" spans="1:17" x14ac:dyDescent="0.2">
      <c r="A68" s="47" t="s">
        <v>66</v>
      </c>
      <c r="B68" s="49" t="s">
        <v>49</v>
      </c>
      <c r="C68" s="48">
        <v>24944.514999999999</v>
      </c>
      <c r="D68" s="48" t="s">
        <v>60</v>
      </c>
      <c r="E68">
        <f t="shared" si="6"/>
        <v>-7682.9459019738815</v>
      </c>
      <c r="F68">
        <f t="shared" si="7"/>
        <v>-7683</v>
      </c>
      <c r="G68">
        <f t="shared" si="10"/>
        <v>0.1940519999989192</v>
      </c>
      <c r="J68">
        <f t="shared" si="11"/>
        <v>0.1940519999989192</v>
      </c>
      <c r="O68">
        <f t="shared" ca="1" si="8"/>
        <v>9.0542837851472741E-2</v>
      </c>
      <c r="Q68" s="2">
        <f t="shared" si="9"/>
        <v>9926.0149999999994</v>
      </c>
    </row>
    <row r="69" spans="1:17" x14ac:dyDescent="0.2">
      <c r="A69" s="47" t="s">
        <v>66</v>
      </c>
      <c r="B69" s="49" t="s">
        <v>49</v>
      </c>
      <c r="C69" s="48">
        <v>24944.528999999999</v>
      </c>
      <c r="D69" s="48" t="s">
        <v>60</v>
      </c>
      <c r="E69">
        <f t="shared" si="6"/>
        <v>-7682.9419990387632</v>
      </c>
      <c r="F69">
        <f t="shared" si="7"/>
        <v>-7683</v>
      </c>
      <c r="G69">
        <f t="shared" si="10"/>
        <v>0.2080519999981334</v>
      </c>
      <c r="J69">
        <f t="shared" si="11"/>
        <v>0.2080519999981334</v>
      </c>
      <c r="O69">
        <f t="shared" ca="1" si="8"/>
        <v>9.0542837851472741E-2</v>
      </c>
      <c r="Q69" s="2">
        <f t="shared" si="9"/>
        <v>9926.0289999999986</v>
      </c>
    </row>
    <row r="70" spans="1:17" x14ac:dyDescent="0.2">
      <c r="A70" s="47" t="s">
        <v>66</v>
      </c>
      <c r="B70" s="49" t="s">
        <v>49</v>
      </c>
      <c r="C70" s="48">
        <v>25274.425999999999</v>
      </c>
      <c r="D70" s="48" t="s">
        <v>60</v>
      </c>
      <c r="E70">
        <f t="shared" si="6"/>
        <v>-7590.9729571201251</v>
      </c>
      <c r="F70">
        <f t="shared" si="7"/>
        <v>-7591</v>
      </c>
      <c r="G70">
        <f t="shared" si="10"/>
        <v>9.7003999999287771E-2</v>
      </c>
      <c r="J70">
        <f t="shared" si="11"/>
        <v>9.7003999999287771E-2</v>
      </c>
      <c r="O70">
        <f t="shared" ca="1" si="8"/>
        <v>8.9612246635129442E-2</v>
      </c>
      <c r="Q70" s="2">
        <f t="shared" si="9"/>
        <v>10255.925999999999</v>
      </c>
    </row>
    <row r="71" spans="1:17" x14ac:dyDescent="0.2">
      <c r="A71" s="47" t="s">
        <v>66</v>
      </c>
      <c r="B71" s="49" t="s">
        <v>49</v>
      </c>
      <c r="C71" s="48">
        <v>25292.404999999999</v>
      </c>
      <c r="D71" s="48" t="s">
        <v>60</v>
      </c>
      <c r="E71">
        <f t="shared" si="6"/>
        <v>-7585.9607520844465</v>
      </c>
      <c r="F71">
        <f t="shared" si="7"/>
        <v>-7586</v>
      </c>
      <c r="G71">
        <f t="shared" si="10"/>
        <v>0.1407839999992575</v>
      </c>
      <c r="J71">
        <f t="shared" si="11"/>
        <v>0.1407839999992575</v>
      </c>
      <c r="O71">
        <f t="shared" ca="1" si="8"/>
        <v>8.9561671025545575E-2</v>
      </c>
      <c r="Q71" s="2">
        <f t="shared" si="9"/>
        <v>10273.904999999999</v>
      </c>
    </row>
    <row r="72" spans="1:17" x14ac:dyDescent="0.2">
      <c r="A72" s="47" t="s">
        <v>66</v>
      </c>
      <c r="B72" s="49" t="s">
        <v>49</v>
      </c>
      <c r="C72" s="48">
        <v>25600.905999999999</v>
      </c>
      <c r="D72" s="48" t="s">
        <v>60</v>
      </c>
      <c r="E72">
        <f t="shared" si="6"/>
        <v>-7499.9565101515345</v>
      </c>
      <c r="F72">
        <f t="shared" si="7"/>
        <v>-7500</v>
      </c>
      <c r="G72">
        <f t="shared" si="10"/>
        <v>0.15599999999903957</v>
      </c>
      <c r="J72">
        <f t="shared" si="11"/>
        <v>0.15599999999903957</v>
      </c>
      <c r="O72">
        <f t="shared" ca="1" si="8"/>
        <v>8.869177054070293E-2</v>
      </c>
      <c r="Q72" s="2">
        <f t="shared" si="9"/>
        <v>10582.405999999999</v>
      </c>
    </row>
    <row r="73" spans="1:17" x14ac:dyDescent="0.2">
      <c r="A73" s="47" t="s">
        <v>66</v>
      </c>
      <c r="B73" s="49" t="s">
        <v>49</v>
      </c>
      <c r="C73" s="48">
        <v>25618.761999999999</v>
      </c>
      <c r="D73" s="48" t="s">
        <v>60</v>
      </c>
      <c r="E73">
        <f t="shared" si="6"/>
        <v>-7494.9785951886852</v>
      </c>
      <c r="F73">
        <f t="shared" si="7"/>
        <v>-7495</v>
      </c>
      <c r="G73">
        <f t="shared" si="10"/>
        <v>7.6779999999416759E-2</v>
      </c>
      <c r="J73">
        <f t="shared" si="11"/>
        <v>7.6779999999416759E-2</v>
      </c>
      <c r="O73">
        <f t="shared" ca="1" si="8"/>
        <v>8.8641194931119063E-2</v>
      </c>
      <c r="Q73" s="2">
        <f t="shared" si="9"/>
        <v>10600.261999999999</v>
      </c>
    </row>
    <row r="74" spans="1:17" x14ac:dyDescent="0.2">
      <c r="A74" s="47" t="s">
        <v>66</v>
      </c>
      <c r="B74" s="49" t="s">
        <v>49</v>
      </c>
      <c r="C74" s="48">
        <v>25654.677</v>
      </c>
      <c r="D74" s="48" t="s">
        <v>60</v>
      </c>
      <c r="E74">
        <f t="shared" si="6"/>
        <v>-7484.9661727037646</v>
      </c>
      <c r="F74">
        <f t="shared" si="7"/>
        <v>-7485</v>
      </c>
      <c r="G74">
        <f t="shared" si="10"/>
        <v>0.12133999999787193</v>
      </c>
      <c r="J74">
        <f t="shared" si="11"/>
        <v>0.12133999999787193</v>
      </c>
      <c r="O74">
        <f t="shared" ca="1" si="8"/>
        <v>8.8540043711951316E-2</v>
      </c>
      <c r="Q74" s="2">
        <f t="shared" si="9"/>
        <v>10636.177</v>
      </c>
    </row>
    <row r="75" spans="1:17" x14ac:dyDescent="0.2">
      <c r="A75" s="47" t="s">
        <v>66</v>
      </c>
      <c r="B75" s="49" t="s">
        <v>49</v>
      </c>
      <c r="C75" s="48">
        <v>25984.787</v>
      </c>
      <c r="D75" s="48" t="s">
        <v>60</v>
      </c>
      <c r="E75">
        <f t="shared" si="6"/>
        <v>-7392.9377504151053</v>
      </c>
      <c r="F75">
        <f t="shared" si="7"/>
        <v>-7393</v>
      </c>
      <c r="G75">
        <f t="shared" si="10"/>
        <v>0.22329199999876437</v>
      </c>
      <c r="J75">
        <f t="shared" si="11"/>
        <v>0.22329199999876437</v>
      </c>
      <c r="O75">
        <f t="shared" ca="1" si="8"/>
        <v>8.7609452495608017E-2</v>
      </c>
      <c r="Q75" s="2">
        <f t="shared" si="9"/>
        <v>10966.287</v>
      </c>
    </row>
    <row r="76" spans="1:17" x14ac:dyDescent="0.2">
      <c r="A76" s="47" t="s">
        <v>66</v>
      </c>
      <c r="B76" s="49" t="s">
        <v>49</v>
      </c>
      <c r="C76" s="48">
        <v>26357.72</v>
      </c>
      <c r="D76" s="48" t="s">
        <v>60</v>
      </c>
      <c r="E76">
        <f t="shared" si="6"/>
        <v>-7288.9710859415163</v>
      </c>
      <c r="F76">
        <f t="shared" si="7"/>
        <v>-7289</v>
      </c>
      <c r="G76">
        <f t="shared" si="10"/>
        <v>0.10371600000144099</v>
      </c>
      <c r="J76">
        <f t="shared" si="11"/>
        <v>0.10371600000144099</v>
      </c>
      <c r="O76">
        <f t="shared" ca="1" si="8"/>
        <v>8.6557479816263438E-2</v>
      </c>
      <c r="Q76" s="2">
        <f t="shared" si="9"/>
        <v>11339.220000000001</v>
      </c>
    </row>
    <row r="77" spans="1:17" x14ac:dyDescent="0.2">
      <c r="A77" s="47" t="s">
        <v>66</v>
      </c>
      <c r="B77" s="49" t="s">
        <v>49</v>
      </c>
      <c r="C77" s="48">
        <v>26357.760999999999</v>
      </c>
      <c r="D77" s="48" t="s">
        <v>60</v>
      </c>
      <c r="E77">
        <f t="shared" si="6"/>
        <v>-7288.9596559172405</v>
      </c>
      <c r="F77">
        <f t="shared" si="7"/>
        <v>-7289</v>
      </c>
      <c r="G77">
        <f t="shared" si="10"/>
        <v>0.14471599999887985</v>
      </c>
      <c r="J77">
        <f t="shared" si="11"/>
        <v>0.14471599999887985</v>
      </c>
      <c r="O77">
        <f t="shared" ca="1" si="8"/>
        <v>8.6557479816263438E-2</v>
      </c>
      <c r="Q77" s="2">
        <f t="shared" si="9"/>
        <v>11339.260999999999</v>
      </c>
    </row>
    <row r="78" spans="1:17" x14ac:dyDescent="0.2">
      <c r="A78" s="47" t="s">
        <v>234</v>
      </c>
      <c r="B78" s="49" t="s">
        <v>49</v>
      </c>
      <c r="C78" s="48">
        <v>26411.486000000001</v>
      </c>
      <c r="D78" s="48" t="s">
        <v>60</v>
      </c>
      <c r="E78">
        <f t="shared" si="6"/>
        <v>-7273.9821423991452</v>
      </c>
      <c r="F78">
        <f t="shared" si="7"/>
        <v>-7274</v>
      </c>
      <c r="G78">
        <f t="shared" si="10"/>
        <v>6.4055999999254709E-2</v>
      </c>
      <c r="J78">
        <f t="shared" si="11"/>
        <v>6.4055999999254709E-2</v>
      </c>
      <c r="O78">
        <f t="shared" ca="1" si="8"/>
        <v>8.6405752987511811E-2</v>
      </c>
      <c r="Q78" s="2">
        <f t="shared" si="9"/>
        <v>11392.986000000001</v>
      </c>
    </row>
    <row r="79" spans="1:17" x14ac:dyDescent="0.2">
      <c r="A79" s="47" t="s">
        <v>66</v>
      </c>
      <c r="B79" s="49" t="s">
        <v>49</v>
      </c>
      <c r="C79" s="48">
        <v>26651.857</v>
      </c>
      <c r="D79" s="48" t="s">
        <v>60</v>
      </c>
      <c r="E79">
        <f t="shared" si="6"/>
        <v>-7206.9712554404132</v>
      </c>
      <c r="F79">
        <f t="shared" si="7"/>
        <v>-7207</v>
      </c>
      <c r="G79">
        <f t="shared" si="10"/>
        <v>0.10310799999933806</v>
      </c>
      <c r="J79">
        <f t="shared" si="11"/>
        <v>0.10310799999933806</v>
      </c>
      <c r="O79">
        <f t="shared" ca="1" si="8"/>
        <v>8.5728039819087901E-2</v>
      </c>
      <c r="Q79" s="2">
        <f t="shared" si="9"/>
        <v>11633.357</v>
      </c>
    </row>
    <row r="80" spans="1:17" x14ac:dyDescent="0.2">
      <c r="A80" s="47" t="s">
        <v>66</v>
      </c>
      <c r="B80" s="49" t="s">
        <v>49</v>
      </c>
      <c r="C80" s="48">
        <v>26802.539000000001</v>
      </c>
      <c r="D80" s="48" t="s">
        <v>60</v>
      </c>
      <c r="E80">
        <f t="shared" si="6"/>
        <v>-7164.9639647576114</v>
      </c>
      <c r="F80">
        <f t="shared" si="7"/>
        <v>-7165</v>
      </c>
      <c r="G80">
        <f t="shared" si="10"/>
        <v>0.12926000000152271</v>
      </c>
      <c r="J80">
        <f t="shared" si="11"/>
        <v>0.12926000000152271</v>
      </c>
      <c r="O80">
        <f t="shared" ca="1" si="8"/>
        <v>8.5303204698583351E-2</v>
      </c>
      <c r="Q80" s="2">
        <f t="shared" si="9"/>
        <v>11784.039000000001</v>
      </c>
    </row>
    <row r="81" spans="1:17" x14ac:dyDescent="0.2">
      <c r="A81" s="47" t="s">
        <v>66</v>
      </c>
      <c r="B81" s="49" t="s">
        <v>49</v>
      </c>
      <c r="C81" s="48">
        <v>26802.58</v>
      </c>
      <c r="D81" s="48" t="s">
        <v>60</v>
      </c>
      <c r="E81">
        <f t="shared" si="6"/>
        <v>-7164.9525347333347</v>
      </c>
      <c r="F81">
        <f t="shared" si="7"/>
        <v>-7165</v>
      </c>
      <c r="G81">
        <f t="shared" si="10"/>
        <v>0.17026000000259955</v>
      </c>
      <c r="J81">
        <f t="shared" si="11"/>
        <v>0.17026000000259955</v>
      </c>
      <c r="O81">
        <f t="shared" ca="1" si="8"/>
        <v>8.5303204698583351E-2</v>
      </c>
      <c r="Q81" s="2">
        <f t="shared" si="9"/>
        <v>11784.080000000002</v>
      </c>
    </row>
    <row r="82" spans="1:17" x14ac:dyDescent="0.2">
      <c r="A82" s="47" t="s">
        <v>66</v>
      </c>
      <c r="B82" s="49" t="s">
        <v>49</v>
      </c>
      <c r="C82" s="48">
        <v>27042.865000000002</v>
      </c>
      <c r="D82" s="48" t="s">
        <v>60</v>
      </c>
      <c r="E82">
        <f t="shared" si="6"/>
        <v>-7097.965622947474</v>
      </c>
      <c r="F82">
        <f t="shared" si="7"/>
        <v>-7098</v>
      </c>
      <c r="G82">
        <f t="shared" si="10"/>
        <v>0.12331199999971432</v>
      </c>
      <c r="J82">
        <f t="shared" si="11"/>
        <v>0.12331199999971432</v>
      </c>
      <c r="O82">
        <f t="shared" ca="1" si="8"/>
        <v>8.4625491530159441E-2</v>
      </c>
      <c r="Q82" s="2">
        <f t="shared" si="9"/>
        <v>12024.365000000002</v>
      </c>
    </row>
    <row r="83" spans="1:17" x14ac:dyDescent="0.2">
      <c r="A83" s="47" t="s">
        <v>66</v>
      </c>
      <c r="B83" s="49" t="s">
        <v>49</v>
      </c>
      <c r="C83" s="48">
        <v>27042.89</v>
      </c>
      <c r="D83" s="48" t="s">
        <v>60</v>
      </c>
      <c r="E83">
        <f t="shared" si="6"/>
        <v>-7097.9586534204773</v>
      </c>
      <c r="F83">
        <f t="shared" si="7"/>
        <v>-7098</v>
      </c>
      <c r="G83">
        <f t="shared" si="10"/>
        <v>0.14831199999753153</v>
      </c>
      <c r="J83">
        <f t="shared" si="11"/>
        <v>0.14831199999753153</v>
      </c>
      <c r="O83">
        <f t="shared" ca="1" si="8"/>
        <v>8.4625491530159441E-2</v>
      </c>
      <c r="Q83" s="2">
        <f t="shared" si="9"/>
        <v>12024.39</v>
      </c>
    </row>
    <row r="84" spans="1:17" x14ac:dyDescent="0.2">
      <c r="A84" s="47" t="s">
        <v>66</v>
      </c>
      <c r="B84" s="49" t="s">
        <v>528</v>
      </c>
      <c r="C84" s="48">
        <v>27159.383999999998</v>
      </c>
      <c r="D84" s="48" t="s">
        <v>60</v>
      </c>
      <c r="E84">
        <f t="shared" si="6"/>
        <v>-7065.4823302975938</v>
      </c>
      <c r="F84">
        <f t="shared" si="7"/>
        <v>-7065.5</v>
      </c>
      <c r="G84">
        <f t="shared" si="10"/>
        <v>6.3381999996636296E-2</v>
      </c>
      <c r="J84">
        <f t="shared" si="11"/>
        <v>6.3381999996636296E-2</v>
      </c>
      <c r="O84">
        <f t="shared" ca="1" si="8"/>
        <v>8.429675006786426E-2</v>
      </c>
      <c r="Q84" s="2">
        <f t="shared" si="9"/>
        <v>12140.883999999998</v>
      </c>
    </row>
    <row r="85" spans="1:17" x14ac:dyDescent="0.2">
      <c r="A85" s="47" t="s">
        <v>66</v>
      </c>
      <c r="B85" s="49" t="s">
        <v>528</v>
      </c>
      <c r="C85" s="48">
        <v>27177.338</v>
      </c>
      <c r="D85" s="48" t="s">
        <v>60</v>
      </c>
      <c r="E85">
        <f t="shared" ref="E85:E116" si="12">+(C85-C$7)/C$8</f>
        <v>-7060.4770947889128</v>
      </c>
      <c r="F85">
        <f t="shared" ref="F85:F116" si="13">ROUND(2*E85,0)/2</f>
        <v>-7060.5</v>
      </c>
      <c r="G85">
        <f t="shared" si="10"/>
        <v>8.2161999998788815E-2</v>
      </c>
      <c r="J85">
        <f t="shared" si="11"/>
        <v>8.2161999998788815E-2</v>
      </c>
      <c r="O85">
        <f t="shared" ref="O85:O116" ca="1" si="14">+C$11+C$12*$F85</f>
        <v>8.4246174458280379E-2</v>
      </c>
      <c r="Q85" s="2">
        <f t="shared" ref="Q85:Q116" si="15">+C85-15018.5</f>
        <v>12158.838</v>
      </c>
    </row>
    <row r="86" spans="1:17" x14ac:dyDescent="0.2">
      <c r="A86" s="47" t="s">
        <v>66</v>
      </c>
      <c r="B86" s="49" t="s">
        <v>49</v>
      </c>
      <c r="C86" s="48">
        <v>27397.867999999999</v>
      </c>
      <c r="D86" s="48" t="s">
        <v>60</v>
      </c>
      <c r="E86">
        <f t="shared" si="12"/>
        <v>-6998.9975032366492</v>
      </c>
      <c r="F86">
        <f t="shared" si="13"/>
        <v>-6999</v>
      </c>
      <c r="G86">
        <f t="shared" si="10"/>
        <v>8.9559999978519045E-3</v>
      </c>
      <c r="J86">
        <f t="shared" si="11"/>
        <v>8.9559999978519045E-3</v>
      </c>
      <c r="O86">
        <f t="shared" ca="1" si="14"/>
        <v>8.3624094460398729E-2</v>
      </c>
      <c r="Q86" s="2">
        <f t="shared" si="15"/>
        <v>12379.367999999999</v>
      </c>
    </row>
    <row r="87" spans="1:17" x14ac:dyDescent="0.2">
      <c r="A87" s="47" t="s">
        <v>66</v>
      </c>
      <c r="B87" s="49" t="s">
        <v>49</v>
      </c>
      <c r="C87" s="48">
        <v>27487.668000000001</v>
      </c>
      <c r="D87" s="48" t="s">
        <v>60</v>
      </c>
      <c r="E87">
        <f t="shared" si="12"/>
        <v>-6973.9629622608472</v>
      </c>
      <c r="F87">
        <f t="shared" si="13"/>
        <v>-6974</v>
      </c>
      <c r="G87">
        <f t="shared" si="10"/>
        <v>0.13285600000017439</v>
      </c>
      <c r="J87">
        <f t="shared" si="11"/>
        <v>0.13285600000017439</v>
      </c>
      <c r="O87">
        <f t="shared" ca="1" si="14"/>
        <v>8.3371216412479354E-2</v>
      </c>
      <c r="Q87" s="2">
        <f t="shared" si="15"/>
        <v>12469.168000000001</v>
      </c>
    </row>
    <row r="88" spans="1:17" x14ac:dyDescent="0.2">
      <c r="A88" s="47" t="s">
        <v>234</v>
      </c>
      <c r="B88" s="49" t="s">
        <v>49</v>
      </c>
      <c r="C88" s="48">
        <v>27516.304</v>
      </c>
      <c r="D88" s="48" t="s">
        <v>57</v>
      </c>
      <c r="E88">
        <f t="shared" si="12"/>
        <v>-6965.9797872565823</v>
      </c>
      <c r="F88">
        <f t="shared" si="13"/>
        <v>-6966</v>
      </c>
      <c r="G88">
        <f t="shared" ref="G88:G107" si="16">+C88-(C$7+F88*C$8)</f>
        <v>7.2503999999753432E-2</v>
      </c>
      <c r="J88">
        <f t="shared" ref="J88:J107" si="17">+G88</f>
        <v>7.2503999999753432E-2</v>
      </c>
      <c r="O88">
        <f t="shared" ca="1" si="14"/>
        <v>8.3290295437145154E-2</v>
      </c>
      <c r="Q88" s="2">
        <f t="shared" si="15"/>
        <v>12497.804</v>
      </c>
    </row>
    <row r="89" spans="1:17" x14ac:dyDescent="0.2">
      <c r="A89" s="47" t="s">
        <v>234</v>
      </c>
      <c r="B89" s="49" t="s">
        <v>49</v>
      </c>
      <c r="C89" s="48">
        <v>27516.326000000001</v>
      </c>
      <c r="D89" s="48" t="s">
        <v>57</v>
      </c>
      <c r="E89">
        <f t="shared" si="12"/>
        <v>-6965.9736540728245</v>
      </c>
      <c r="F89">
        <f t="shared" si="13"/>
        <v>-6966</v>
      </c>
      <c r="G89">
        <f t="shared" si="16"/>
        <v>9.4504000000597443E-2</v>
      </c>
      <c r="J89">
        <f t="shared" si="17"/>
        <v>9.4504000000597443E-2</v>
      </c>
      <c r="O89">
        <f t="shared" ca="1" si="14"/>
        <v>8.3290295437145154E-2</v>
      </c>
      <c r="Q89" s="2">
        <f t="shared" si="15"/>
        <v>12497.826000000001</v>
      </c>
    </row>
    <row r="90" spans="1:17" x14ac:dyDescent="0.2">
      <c r="A90" s="47" t="s">
        <v>234</v>
      </c>
      <c r="B90" s="49" t="s">
        <v>49</v>
      </c>
      <c r="C90" s="48">
        <v>27516.39</v>
      </c>
      <c r="D90" s="48" t="s">
        <v>57</v>
      </c>
      <c r="E90">
        <f t="shared" si="12"/>
        <v>-6965.955812083711</v>
      </c>
      <c r="F90">
        <f t="shared" si="13"/>
        <v>-6966</v>
      </c>
      <c r="G90">
        <f t="shared" si="16"/>
        <v>0.15850399999908404</v>
      </c>
      <c r="J90">
        <f t="shared" si="17"/>
        <v>0.15850399999908404</v>
      </c>
      <c r="O90">
        <f t="shared" ca="1" si="14"/>
        <v>8.3290295437145154E-2</v>
      </c>
      <c r="Q90" s="2">
        <f t="shared" si="15"/>
        <v>12497.89</v>
      </c>
    </row>
    <row r="91" spans="1:17" x14ac:dyDescent="0.2">
      <c r="A91" s="47" t="s">
        <v>66</v>
      </c>
      <c r="B91" s="49" t="s">
        <v>49</v>
      </c>
      <c r="C91" s="48">
        <v>28100.884999999998</v>
      </c>
      <c r="D91" s="48" t="s">
        <v>57</v>
      </c>
      <c r="E91">
        <f t="shared" si="12"/>
        <v>-6803.0096647824794</v>
      </c>
      <c r="F91">
        <f t="shared" si="13"/>
        <v>-6803</v>
      </c>
      <c r="G91">
        <f t="shared" si="16"/>
        <v>-3.4668000003875932E-2</v>
      </c>
      <c r="J91">
        <f t="shared" si="17"/>
        <v>-3.4668000003875932E-2</v>
      </c>
      <c r="O91">
        <f t="shared" ca="1" si="14"/>
        <v>8.1641530564710851E-2</v>
      </c>
      <c r="Q91" s="2">
        <f t="shared" si="15"/>
        <v>13082.384999999998</v>
      </c>
    </row>
    <row r="92" spans="1:17" x14ac:dyDescent="0.2">
      <c r="A92" s="47" t="s">
        <v>66</v>
      </c>
      <c r="B92" s="49" t="s">
        <v>49</v>
      </c>
      <c r="C92" s="48">
        <v>28154.85</v>
      </c>
      <c r="D92" s="48" t="s">
        <v>57</v>
      </c>
      <c r="E92">
        <f t="shared" si="12"/>
        <v>-6787.9652438052062</v>
      </c>
      <c r="F92">
        <f t="shared" si="13"/>
        <v>-6788</v>
      </c>
      <c r="G92">
        <f t="shared" si="16"/>
        <v>0.12467199999809964</v>
      </c>
      <c r="J92">
        <f t="shared" si="17"/>
        <v>0.12467199999809964</v>
      </c>
      <c r="O92">
        <f t="shared" ca="1" si="14"/>
        <v>8.1489803735959224E-2</v>
      </c>
      <c r="Q92" s="2">
        <f t="shared" si="15"/>
        <v>13136.349999999999</v>
      </c>
    </row>
    <row r="93" spans="1:17" x14ac:dyDescent="0.2">
      <c r="A93" s="47" t="s">
        <v>66</v>
      </c>
      <c r="B93" s="49" t="s">
        <v>49</v>
      </c>
      <c r="C93" s="48">
        <v>28197.73</v>
      </c>
      <c r="D93" s="48" t="s">
        <v>60</v>
      </c>
      <c r="E93">
        <f t="shared" si="12"/>
        <v>-6776.0111110987209</v>
      </c>
      <c r="F93">
        <f t="shared" si="13"/>
        <v>-6776</v>
      </c>
      <c r="G93">
        <f t="shared" si="16"/>
        <v>-3.9856000003055669E-2</v>
      </c>
      <c r="J93">
        <f t="shared" si="17"/>
        <v>-3.9856000003055669E-2</v>
      </c>
      <c r="O93">
        <f t="shared" ca="1" si="14"/>
        <v>8.136842227295793E-2</v>
      </c>
      <c r="Q93" s="2">
        <f t="shared" si="15"/>
        <v>13179.23</v>
      </c>
    </row>
    <row r="94" spans="1:17" x14ac:dyDescent="0.2">
      <c r="A94" s="47" t="s">
        <v>66</v>
      </c>
      <c r="B94" s="49" t="s">
        <v>528</v>
      </c>
      <c r="C94" s="48">
        <v>28217.644</v>
      </c>
      <c r="D94" s="48" t="s">
        <v>60</v>
      </c>
      <c r="E94">
        <f t="shared" si="12"/>
        <v>-6770.4594646734195</v>
      </c>
      <c r="F94">
        <f t="shared" si="13"/>
        <v>-6770.5</v>
      </c>
      <c r="G94">
        <f t="shared" si="16"/>
        <v>0.14540199999828474</v>
      </c>
      <c r="J94">
        <f t="shared" si="17"/>
        <v>0.14540199999828474</v>
      </c>
      <c r="O94">
        <f t="shared" ca="1" si="14"/>
        <v>8.131278910241567E-2</v>
      </c>
      <c r="Q94" s="2">
        <f t="shared" si="15"/>
        <v>13199.144</v>
      </c>
    </row>
    <row r="95" spans="1:17" x14ac:dyDescent="0.2">
      <c r="A95" s="47" t="s">
        <v>66</v>
      </c>
      <c r="B95" s="49" t="s">
        <v>528</v>
      </c>
      <c r="C95" s="48">
        <v>28217.651000000002</v>
      </c>
      <c r="D95" s="48" t="s">
        <v>60</v>
      </c>
      <c r="E95">
        <f t="shared" si="12"/>
        <v>-6770.4575132058599</v>
      </c>
      <c r="F95">
        <f t="shared" si="13"/>
        <v>-6770.5</v>
      </c>
      <c r="G95">
        <f t="shared" si="16"/>
        <v>0.15240199999971082</v>
      </c>
      <c r="J95">
        <f t="shared" si="17"/>
        <v>0.15240199999971082</v>
      </c>
      <c r="O95">
        <f t="shared" ca="1" si="14"/>
        <v>8.131278910241567E-2</v>
      </c>
      <c r="Q95" s="2">
        <f t="shared" si="15"/>
        <v>13199.151000000002</v>
      </c>
    </row>
    <row r="96" spans="1:17" x14ac:dyDescent="0.2">
      <c r="A96" s="47" t="s">
        <v>66</v>
      </c>
      <c r="B96" s="49" t="s">
        <v>528</v>
      </c>
      <c r="C96" s="48">
        <v>28246.302</v>
      </c>
      <c r="D96" s="48" t="s">
        <v>60</v>
      </c>
      <c r="E96">
        <f t="shared" si="12"/>
        <v>-6762.4701564853958</v>
      </c>
      <c r="F96">
        <f t="shared" si="13"/>
        <v>-6762.5</v>
      </c>
      <c r="G96">
        <f t="shared" si="16"/>
        <v>0.10704999999870779</v>
      </c>
      <c r="J96">
        <f t="shared" si="17"/>
        <v>0.10704999999870779</v>
      </c>
      <c r="O96">
        <f t="shared" ca="1" si="14"/>
        <v>8.1231868127081469E-2</v>
      </c>
      <c r="Q96" s="2">
        <f t="shared" si="15"/>
        <v>13227.802</v>
      </c>
    </row>
    <row r="97" spans="1:21" x14ac:dyDescent="0.2">
      <c r="A97" s="47" t="s">
        <v>66</v>
      </c>
      <c r="B97" s="49" t="s">
        <v>49</v>
      </c>
      <c r="C97" s="48">
        <v>28491.893</v>
      </c>
      <c r="D97" s="48" t="s">
        <v>60</v>
      </c>
      <c r="E97">
        <f t="shared" si="12"/>
        <v>-6694.0040322895402</v>
      </c>
      <c r="F97">
        <f t="shared" si="13"/>
        <v>-6694</v>
      </c>
      <c r="G97">
        <f t="shared" si="16"/>
        <v>-1.4463999999861699E-2</v>
      </c>
      <c r="J97">
        <f t="shared" si="17"/>
        <v>-1.4463999999861699E-2</v>
      </c>
      <c r="O97">
        <f t="shared" ca="1" si="14"/>
        <v>8.0538982275782392E-2</v>
      </c>
      <c r="Q97" s="2">
        <f t="shared" si="15"/>
        <v>13473.393</v>
      </c>
    </row>
    <row r="98" spans="1:21" x14ac:dyDescent="0.2">
      <c r="A98" s="47" t="s">
        <v>66</v>
      </c>
      <c r="B98" s="49" t="s">
        <v>49</v>
      </c>
      <c r="C98" s="48">
        <v>28491.905999999999</v>
      </c>
      <c r="D98" s="48" t="s">
        <v>60</v>
      </c>
      <c r="E98">
        <f t="shared" si="12"/>
        <v>-6694.0004081355019</v>
      </c>
      <c r="F98">
        <f t="shared" si="13"/>
        <v>-6694</v>
      </c>
      <c r="G98">
        <f t="shared" si="16"/>
        <v>-1.4640000008512288E-3</v>
      </c>
      <c r="J98">
        <f t="shared" si="17"/>
        <v>-1.4640000008512288E-3</v>
      </c>
      <c r="O98">
        <f t="shared" ca="1" si="14"/>
        <v>8.0538982275782392E-2</v>
      </c>
      <c r="Q98" s="2">
        <f t="shared" si="15"/>
        <v>13473.405999999999</v>
      </c>
    </row>
    <row r="99" spans="1:21" x14ac:dyDescent="0.2">
      <c r="A99" s="47" t="s">
        <v>66</v>
      </c>
      <c r="B99" s="49" t="s">
        <v>49</v>
      </c>
      <c r="C99" s="48">
        <v>28821.897000000001</v>
      </c>
      <c r="D99" s="48" t="s">
        <v>60</v>
      </c>
      <c r="E99">
        <f t="shared" si="12"/>
        <v>-6602.005160795351</v>
      </c>
      <c r="F99">
        <f t="shared" si="13"/>
        <v>-6602</v>
      </c>
      <c r="G99">
        <f t="shared" si="16"/>
        <v>-1.8511999998736428E-2</v>
      </c>
      <c r="J99">
        <f t="shared" si="17"/>
        <v>-1.8511999998736428E-2</v>
      </c>
      <c r="O99">
        <f t="shared" ca="1" si="14"/>
        <v>7.9608391059439107E-2</v>
      </c>
      <c r="Q99" s="2">
        <f t="shared" si="15"/>
        <v>13803.397000000001</v>
      </c>
    </row>
    <row r="100" spans="1:21" x14ac:dyDescent="0.2">
      <c r="A100" s="47" t="s">
        <v>66</v>
      </c>
      <c r="B100" s="49" t="s">
        <v>49</v>
      </c>
      <c r="C100" s="48">
        <v>28875.773000000001</v>
      </c>
      <c r="D100" s="48" t="s">
        <v>60</v>
      </c>
      <c r="E100">
        <f t="shared" si="12"/>
        <v>-6586.9855513341909</v>
      </c>
      <c r="F100">
        <f t="shared" si="13"/>
        <v>-6587</v>
      </c>
      <c r="G100">
        <f t="shared" si="16"/>
        <v>5.1827999999659369E-2</v>
      </c>
      <c r="J100">
        <f t="shared" si="17"/>
        <v>5.1827999999659369E-2</v>
      </c>
      <c r="O100">
        <f t="shared" ca="1" si="14"/>
        <v>7.9456664230687479E-2</v>
      </c>
      <c r="Q100" s="2">
        <f t="shared" si="15"/>
        <v>13857.273000000001</v>
      </c>
    </row>
    <row r="101" spans="1:21" x14ac:dyDescent="0.2">
      <c r="A101" s="47" t="s">
        <v>234</v>
      </c>
      <c r="B101" s="49" t="s">
        <v>49</v>
      </c>
      <c r="C101" s="48">
        <v>28983.350999999999</v>
      </c>
      <c r="D101" s="48" t="s">
        <v>60</v>
      </c>
      <c r="E101">
        <f t="shared" si="12"/>
        <v>-6556.9948403197741</v>
      </c>
      <c r="F101">
        <f t="shared" si="13"/>
        <v>-6557</v>
      </c>
      <c r="G101">
        <f t="shared" si="16"/>
        <v>1.8507999997382285E-2</v>
      </c>
      <c r="J101">
        <f t="shared" si="17"/>
        <v>1.8507999997382285E-2</v>
      </c>
      <c r="O101">
        <f t="shared" ca="1" si="14"/>
        <v>7.9153210573184238E-2</v>
      </c>
      <c r="Q101" s="2">
        <f t="shared" si="15"/>
        <v>13964.850999999999</v>
      </c>
    </row>
    <row r="102" spans="1:21" x14ac:dyDescent="0.2">
      <c r="A102" s="47" t="s">
        <v>66</v>
      </c>
      <c r="B102" s="49" t="s">
        <v>49</v>
      </c>
      <c r="C102" s="48">
        <v>28990.554</v>
      </c>
      <c r="D102" s="48" t="s">
        <v>60</v>
      </c>
      <c r="E102">
        <f t="shared" si="12"/>
        <v>-6554.9867802011913</v>
      </c>
      <c r="F102">
        <f t="shared" si="13"/>
        <v>-6555</v>
      </c>
      <c r="G102">
        <f t="shared" si="16"/>
        <v>4.7419999998965068E-2</v>
      </c>
      <c r="J102">
        <f t="shared" si="17"/>
        <v>4.7419999998965068E-2</v>
      </c>
      <c r="O102">
        <f t="shared" ca="1" si="14"/>
        <v>7.9132980329350691E-2</v>
      </c>
      <c r="Q102" s="2">
        <f t="shared" si="15"/>
        <v>13972.054</v>
      </c>
    </row>
    <row r="103" spans="1:21" x14ac:dyDescent="0.2">
      <c r="A103" s="47" t="s">
        <v>66</v>
      </c>
      <c r="B103" s="49" t="s">
        <v>49</v>
      </c>
      <c r="C103" s="48">
        <v>29230.9</v>
      </c>
      <c r="D103" s="48" t="s">
        <v>60</v>
      </c>
      <c r="E103">
        <f t="shared" si="12"/>
        <v>-6487.982862769456</v>
      </c>
      <c r="F103">
        <f t="shared" si="13"/>
        <v>-6488</v>
      </c>
      <c r="G103">
        <f t="shared" si="16"/>
        <v>6.1472000001231208E-2</v>
      </c>
      <c r="J103">
        <f t="shared" si="17"/>
        <v>6.1472000001231208E-2</v>
      </c>
      <c r="O103">
        <f t="shared" ca="1" si="14"/>
        <v>7.8455267160926767E-2</v>
      </c>
      <c r="Q103" s="2">
        <f t="shared" si="15"/>
        <v>14212.400000000001</v>
      </c>
    </row>
    <row r="104" spans="1:21" x14ac:dyDescent="0.2">
      <c r="A104" s="47" t="s">
        <v>66</v>
      </c>
      <c r="B104" s="49" t="s">
        <v>49</v>
      </c>
      <c r="C104" s="48">
        <v>29248.811000000002</v>
      </c>
      <c r="D104" s="48" t="s">
        <v>60</v>
      </c>
      <c r="E104">
        <f t="shared" si="12"/>
        <v>-6482.9896148472108</v>
      </c>
      <c r="F104">
        <f t="shared" si="13"/>
        <v>-6483</v>
      </c>
      <c r="G104">
        <f t="shared" si="16"/>
        <v>3.7252000001899432E-2</v>
      </c>
      <c r="J104">
        <f t="shared" si="17"/>
        <v>3.7252000001899432E-2</v>
      </c>
      <c r="O104">
        <f t="shared" ca="1" si="14"/>
        <v>7.84046915513429E-2</v>
      </c>
      <c r="Q104" s="2">
        <f t="shared" si="15"/>
        <v>14230.311000000002</v>
      </c>
    </row>
    <row r="105" spans="1:21" x14ac:dyDescent="0.2">
      <c r="A105" s="47" t="s">
        <v>234</v>
      </c>
      <c r="B105" s="49" t="s">
        <v>49</v>
      </c>
      <c r="C105" s="48">
        <v>29313.328000000001</v>
      </c>
      <c r="D105" s="48" t="s">
        <v>60</v>
      </c>
      <c r="E105">
        <f t="shared" si="12"/>
        <v>-6465.0034959147415</v>
      </c>
      <c r="F105">
        <f t="shared" si="13"/>
        <v>-6465</v>
      </c>
      <c r="G105">
        <f t="shared" si="16"/>
        <v>-1.2539999999717111E-2</v>
      </c>
      <c r="J105">
        <f t="shared" si="17"/>
        <v>-1.2539999999717111E-2</v>
      </c>
      <c r="O105">
        <f t="shared" ca="1" si="14"/>
        <v>7.8222619356840953E-2</v>
      </c>
      <c r="Q105" s="2">
        <f t="shared" si="15"/>
        <v>14294.828000000001</v>
      </c>
    </row>
    <row r="106" spans="1:21" x14ac:dyDescent="0.2">
      <c r="A106" s="47" t="s">
        <v>66</v>
      </c>
      <c r="B106" s="49" t="s">
        <v>528</v>
      </c>
      <c r="C106" s="48">
        <v>29318.715</v>
      </c>
      <c r="D106" s="48" t="s">
        <v>60</v>
      </c>
      <c r="E106">
        <f t="shared" si="12"/>
        <v>-6463.501702237274</v>
      </c>
      <c r="F106">
        <f t="shared" si="13"/>
        <v>-6463.5</v>
      </c>
      <c r="G106">
        <f t="shared" si="16"/>
        <v>-6.1060000007273629E-3</v>
      </c>
      <c r="J106">
        <f t="shared" si="17"/>
        <v>-6.1060000007273629E-3</v>
      </c>
      <c r="O106">
        <f t="shared" ca="1" si="14"/>
        <v>7.8207446673965786E-2</v>
      </c>
      <c r="Q106" s="2">
        <f t="shared" si="15"/>
        <v>14300.215</v>
      </c>
    </row>
    <row r="107" spans="1:21" x14ac:dyDescent="0.2">
      <c r="A107" s="47" t="s">
        <v>66</v>
      </c>
      <c r="B107" s="49" t="s">
        <v>528</v>
      </c>
      <c r="C107" s="48">
        <v>29318.756000000001</v>
      </c>
      <c r="D107" s="48" t="s">
        <v>60</v>
      </c>
      <c r="E107">
        <f t="shared" si="12"/>
        <v>-6463.4902722129973</v>
      </c>
      <c r="F107">
        <f t="shared" si="13"/>
        <v>-6463.5</v>
      </c>
      <c r="G107">
        <f t="shared" si="16"/>
        <v>3.4894000000349479E-2</v>
      </c>
      <c r="J107">
        <f t="shared" si="17"/>
        <v>3.4894000000349479E-2</v>
      </c>
      <c r="O107">
        <f t="shared" ca="1" si="14"/>
        <v>7.8207446673965786E-2</v>
      </c>
      <c r="Q107" s="2">
        <f t="shared" si="15"/>
        <v>14300.256000000001</v>
      </c>
    </row>
    <row r="108" spans="1:21" x14ac:dyDescent="0.2">
      <c r="A108" s="47" t="s">
        <v>66</v>
      </c>
      <c r="B108" s="49" t="s">
        <v>49</v>
      </c>
      <c r="C108" s="48">
        <v>29346.312999999998</v>
      </c>
      <c r="D108" s="48" t="s">
        <v>60</v>
      </c>
      <c r="E108">
        <f t="shared" si="12"/>
        <v>-6455.8079019939541</v>
      </c>
      <c r="F108">
        <f t="shared" si="13"/>
        <v>-6456</v>
      </c>
      <c r="J108">
        <f>+U108</f>
        <v>0.68906399999832502</v>
      </c>
      <c r="O108">
        <f t="shared" ca="1" si="14"/>
        <v>7.8131583259589979E-2</v>
      </c>
      <c r="Q108" s="2">
        <f t="shared" si="15"/>
        <v>14327.812999999998</v>
      </c>
      <c r="U108">
        <f>+C108-(C$7+F108*C$8)</f>
        <v>0.68906399999832502</v>
      </c>
    </row>
    <row r="109" spans="1:21" x14ac:dyDescent="0.2">
      <c r="A109" s="47" t="s">
        <v>66</v>
      </c>
      <c r="B109" s="49" t="s">
        <v>49</v>
      </c>
      <c r="C109" s="48">
        <v>29639.838</v>
      </c>
      <c r="D109" s="48" t="s">
        <v>60</v>
      </c>
      <c r="E109">
        <f t="shared" si="12"/>
        <v>-6373.9786855137545</v>
      </c>
      <c r="F109">
        <f t="shared" si="13"/>
        <v>-6374</v>
      </c>
      <c r="G109">
        <f t="shared" ref="G109:G140" si="18">+C109-(C$7+F109*C$8)</f>
        <v>7.6455999998870539E-2</v>
      </c>
      <c r="O109">
        <f t="shared" ca="1" si="14"/>
        <v>7.7302143262414427E-2</v>
      </c>
      <c r="Q109" s="2">
        <f t="shared" si="15"/>
        <v>14621.338</v>
      </c>
    </row>
    <row r="110" spans="1:21" x14ac:dyDescent="0.2">
      <c r="A110" s="47" t="s">
        <v>66</v>
      </c>
      <c r="B110" s="49" t="s">
        <v>49</v>
      </c>
      <c r="C110" s="48">
        <v>29639.879000000001</v>
      </c>
      <c r="D110" s="48" t="s">
        <v>60</v>
      </c>
      <c r="E110">
        <f t="shared" si="12"/>
        <v>-6373.9672554894787</v>
      </c>
      <c r="F110">
        <f t="shared" si="13"/>
        <v>-6374</v>
      </c>
      <c r="G110">
        <f t="shared" si="18"/>
        <v>0.11745599999994738</v>
      </c>
      <c r="J110">
        <f t="shared" ref="J110:J141" si="19">+G110</f>
        <v>0.11745599999994738</v>
      </c>
      <c r="O110">
        <f t="shared" ca="1" si="14"/>
        <v>7.7302143262414427E-2</v>
      </c>
      <c r="Q110" s="2">
        <f t="shared" si="15"/>
        <v>14621.379000000001</v>
      </c>
    </row>
    <row r="111" spans="1:21" x14ac:dyDescent="0.2">
      <c r="A111" s="47" t="s">
        <v>66</v>
      </c>
      <c r="B111" s="49" t="s">
        <v>49</v>
      </c>
      <c r="C111" s="48">
        <v>29657.682000000001</v>
      </c>
      <c r="D111" s="48" t="s">
        <v>60</v>
      </c>
      <c r="E111">
        <f t="shared" si="12"/>
        <v>-6369.0041159238635</v>
      </c>
      <c r="F111">
        <f t="shared" si="13"/>
        <v>-6369</v>
      </c>
      <c r="G111">
        <f t="shared" si="18"/>
        <v>-1.4763999999559019E-2</v>
      </c>
      <c r="J111">
        <f t="shared" si="19"/>
        <v>-1.4763999999559019E-2</v>
      </c>
      <c r="O111">
        <f t="shared" ca="1" si="14"/>
        <v>7.7251567652830561E-2</v>
      </c>
      <c r="Q111" s="2">
        <f t="shared" si="15"/>
        <v>14639.182000000001</v>
      </c>
    </row>
    <row r="112" spans="1:21" x14ac:dyDescent="0.2">
      <c r="A112" s="47" t="s">
        <v>66</v>
      </c>
      <c r="B112" s="49" t="s">
        <v>528</v>
      </c>
      <c r="C112" s="48">
        <v>29702.626</v>
      </c>
      <c r="D112" s="48" t="s">
        <v>60</v>
      </c>
      <c r="E112">
        <f t="shared" si="12"/>
        <v>-6356.4745790684474</v>
      </c>
      <c r="F112">
        <f t="shared" si="13"/>
        <v>-6356.5</v>
      </c>
      <c r="G112">
        <f t="shared" si="18"/>
        <v>9.1185999997833278E-2</v>
      </c>
      <c r="J112">
        <f t="shared" si="19"/>
        <v>9.1185999997833278E-2</v>
      </c>
      <c r="O112">
        <f t="shared" ca="1" si="14"/>
        <v>7.7125128628870873E-2</v>
      </c>
      <c r="Q112" s="2">
        <f t="shared" si="15"/>
        <v>14684.126</v>
      </c>
    </row>
    <row r="113" spans="1:17" x14ac:dyDescent="0.2">
      <c r="A113" s="47" t="s">
        <v>66</v>
      </c>
      <c r="B113" s="49" t="s">
        <v>49</v>
      </c>
      <c r="C113" s="48">
        <v>29969.866999999998</v>
      </c>
      <c r="D113" s="48" t="s">
        <v>60</v>
      </c>
      <c r="E113">
        <f t="shared" si="12"/>
        <v>-6281.9728444925686</v>
      </c>
      <c r="F113">
        <f t="shared" si="13"/>
        <v>-6282</v>
      </c>
      <c r="G113">
        <f t="shared" si="18"/>
        <v>9.7407999997813022E-2</v>
      </c>
      <c r="J113">
        <f t="shared" si="19"/>
        <v>9.7407999997813022E-2</v>
      </c>
      <c r="O113">
        <f t="shared" ca="1" si="14"/>
        <v>7.6371552046071142E-2</v>
      </c>
      <c r="Q113" s="2">
        <f t="shared" si="15"/>
        <v>14951.366999999998</v>
      </c>
    </row>
    <row r="114" spans="1:17" x14ac:dyDescent="0.2">
      <c r="A114" s="47" t="s">
        <v>66</v>
      </c>
      <c r="B114" s="49" t="s">
        <v>49</v>
      </c>
      <c r="C114" s="48">
        <v>30023.701000000001</v>
      </c>
      <c r="D114" s="48" t="s">
        <v>60</v>
      </c>
      <c r="E114">
        <f t="shared" si="12"/>
        <v>-6266.9649438367633</v>
      </c>
      <c r="F114">
        <f t="shared" si="13"/>
        <v>-6267</v>
      </c>
      <c r="G114">
        <f t="shared" si="18"/>
        <v>0.12574799999856623</v>
      </c>
      <c r="J114">
        <f t="shared" si="19"/>
        <v>0.12574799999856623</v>
      </c>
      <c r="O114">
        <f t="shared" ca="1" si="14"/>
        <v>7.6219825217319528E-2</v>
      </c>
      <c r="Q114" s="2">
        <f t="shared" si="15"/>
        <v>15005.201000000001</v>
      </c>
    </row>
    <row r="115" spans="1:17" x14ac:dyDescent="0.2">
      <c r="A115" s="47" t="s">
        <v>66</v>
      </c>
      <c r="B115" s="49" t="s">
        <v>49</v>
      </c>
      <c r="C115" s="48">
        <v>30048.708999999999</v>
      </c>
      <c r="D115" s="48" t="s">
        <v>60</v>
      </c>
      <c r="E115">
        <f t="shared" si="12"/>
        <v>-6259.9931865904073</v>
      </c>
      <c r="F115">
        <f t="shared" si="13"/>
        <v>-6260</v>
      </c>
      <c r="G115">
        <f t="shared" si="18"/>
        <v>2.4439999997412087E-2</v>
      </c>
      <c r="J115">
        <f t="shared" si="19"/>
        <v>2.4439999997412087E-2</v>
      </c>
      <c r="O115">
        <f t="shared" ca="1" si="14"/>
        <v>7.6149019363902101E-2</v>
      </c>
      <c r="Q115" s="2">
        <f t="shared" si="15"/>
        <v>15030.208999999999</v>
      </c>
    </row>
    <row r="116" spans="1:17" x14ac:dyDescent="0.2">
      <c r="A116" s="47" t="s">
        <v>66</v>
      </c>
      <c r="B116" s="49" t="s">
        <v>49</v>
      </c>
      <c r="C116" s="48">
        <v>30059.628000000001</v>
      </c>
      <c r="D116" s="48" t="s">
        <v>60</v>
      </c>
      <c r="E116">
        <f t="shared" si="12"/>
        <v>-6256.9491759788843</v>
      </c>
      <c r="F116">
        <f t="shared" si="13"/>
        <v>-6257</v>
      </c>
      <c r="G116">
        <f t="shared" si="18"/>
        <v>0.18230799999946612</v>
      </c>
      <c r="J116">
        <f t="shared" si="19"/>
        <v>0.18230799999946612</v>
      </c>
      <c r="O116">
        <f t="shared" ca="1" si="14"/>
        <v>7.6118673998151781E-2</v>
      </c>
      <c r="Q116" s="2">
        <f t="shared" si="15"/>
        <v>15041.128000000001</v>
      </c>
    </row>
    <row r="117" spans="1:17" x14ac:dyDescent="0.2">
      <c r="A117" s="47" t="s">
        <v>66</v>
      </c>
      <c r="B117" s="49" t="s">
        <v>49</v>
      </c>
      <c r="C117" s="48">
        <v>30084.580999999998</v>
      </c>
      <c r="D117" s="48" t="s">
        <v>60</v>
      </c>
      <c r="E117">
        <f t="shared" ref="E117:E148" si="20">+(C117-C$7)/C$8</f>
        <v>-6249.9927516919233</v>
      </c>
      <c r="F117">
        <f t="shared" ref="F117:F148" si="21">ROUND(2*E117,0)/2</f>
        <v>-6250</v>
      </c>
      <c r="G117">
        <f t="shared" si="18"/>
        <v>2.599999999802094E-2</v>
      </c>
      <c r="J117">
        <f t="shared" si="19"/>
        <v>2.599999999802094E-2</v>
      </c>
      <c r="O117">
        <f t="shared" ref="O117:O148" ca="1" si="22">+C$11+C$12*$F117</f>
        <v>7.6047868144734354E-2</v>
      </c>
      <c r="Q117" s="2">
        <f t="shared" ref="Q117:Q148" si="23">+C117-15018.5</f>
        <v>15066.080999999998</v>
      </c>
    </row>
    <row r="118" spans="1:17" x14ac:dyDescent="0.2">
      <c r="A118" s="47" t="s">
        <v>66</v>
      </c>
      <c r="B118" s="49" t="s">
        <v>49</v>
      </c>
      <c r="C118" s="48">
        <v>30084.657999999999</v>
      </c>
      <c r="D118" s="48" t="s">
        <v>60</v>
      </c>
      <c r="E118">
        <f t="shared" si="20"/>
        <v>-6249.9712855487696</v>
      </c>
      <c r="F118">
        <f t="shared" si="21"/>
        <v>-6250</v>
      </c>
      <c r="G118">
        <f t="shared" si="18"/>
        <v>0.10299999999915599</v>
      </c>
      <c r="J118">
        <f t="shared" si="19"/>
        <v>0.10299999999915599</v>
      </c>
      <c r="O118">
        <f t="shared" ca="1" si="22"/>
        <v>7.6047868144734354E-2</v>
      </c>
      <c r="Q118" s="2">
        <f t="shared" si="23"/>
        <v>15066.157999999999</v>
      </c>
    </row>
    <row r="119" spans="1:17" x14ac:dyDescent="0.2">
      <c r="A119" s="47" t="s">
        <v>66</v>
      </c>
      <c r="B119" s="49" t="s">
        <v>49</v>
      </c>
      <c r="C119" s="48">
        <v>30106.233</v>
      </c>
      <c r="D119" s="48" t="s">
        <v>60</v>
      </c>
      <c r="E119">
        <f t="shared" si="20"/>
        <v>-6243.9565837497394</v>
      </c>
      <c r="F119">
        <f t="shared" si="21"/>
        <v>-6244</v>
      </c>
      <c r="G119">
        <f t="shared" si="18"/>
        <v>0.1557360000006156</v>
      </c>
      <c r="J119">
        <f t="shared" si="19"/>
        <v>0.1557360000006156</v>
      </c>
      <c r="O119">
        <f t="shared" ca="1" si="22"/>
        <v>7.59871774132337E-2</v>
      </c>
      <c r="Q119" s="2">
        <f t="shared" si="23"/>
        <v>15087.733</v>
      </c>
    </row>
    <row r="120" spans="1:17" x14ac:dyDescent="0.2">
      <c r="A120" s="47" t="s">
        <v>66</v>
      </c>
      <c r="B120" s="49" t="s">
        <v>49</v>
      </c>
      <c r="C120" s="48">
        <v>30317.831999999999</v>
      </c>
      <c r="D120" s="48" t="s">
        <v>60</v>
      </c>
      <c r="E120">
        <f t="shared" si="20"/>
        <v>-6184.9667860221407</v>
      </c>
      <c r="F120">
        <f t="shared" si="21"/>
        <v>-6185</v>
      </c>
      <c r="G120">
        <f t="shared" si="18"/>
        <v>0.11913999999887892</v>
      </c>
      <c r="J120">
        <f t="shared" si="19"/>
        <v>0.11913999999887892</v>
      </c>
      <c r="O120">
        <f t="shared" ca="1" si="22"/>
        <v>7.5390385220143991E-2</v>
      </c>
      <c r="Q120" s="2">
        <f t="shared" si="23"/>
        <v>15299.331999999999</v>
      </c>
    </row>
    <row r="121" spans="1:17" x14ac:dyDescent="0.2">
      <c r="A121" s="47" t="s">
        <v>66</v>
      </c>
      <c r="B121" s="49" t="s">
        <v>528</v>
      </c>
      <c r="C121" s="48">
        <v>30423.536</v>
      </c>
      <c r="D121" s="48" t="s">
        <v>60</v>
      </c>
      <c r="E121">
        <f t="shared" si="20"/>
        <v>-6155.4985107514713</v>
      </c>
      <c r="F121">
        <f t="shared" si="21"/>
        <v>-6155.5</v>
      </c>
      <c r="G121">
        <f t="shared" si="18"/>
        <v>5.3420000003825407E-3</v>
      </c>
      <c r="J121">
        <f t="shared" si="19"/>
        <v>5.3420000003825407E-3</v>
      </c>
      <c r="O121">
        <f t="shared" ca="1" si="22"/>
        <v>7.5091989123599129E-2</v>
      </c>
      <c r="Q121" s="2">
        <f t="shared" si="23"/>
        <v>15405.036</v>
      </c>
    </row>
    <row r="122" spans="1:17" x14ac:dyDescent="0.2">
      <c r="A122" s="47" t="s">
        <v>66</v>
      </c>
      <c r="B122" s="49" t="s">
        <v>528</v>
      </c>
      <c r="C122" s="48">
        <v>30441.602999999999</v>
      </c>
      <c r="D122" s="48" t="s">
        <v>60</v>
      </c>
      <c r="E122">
        <f t="shared" si="20"/>
        <v>-6150.4617729807615</v>
      </c>
      <c r="F122">
        <f t="shared" si="21"/>
        <v>-6150.5</v>
      </c>
      <c r="G122">
        <f t="shared" si="18"/>
        <v>0.13712199999645236</v>
      </c>
      <c r="J122">
        <f t="shared" si="19"/>
        <v>0.13712199999645236</v>
      </c>
      <c r="O122">
        <f t="shared" ca="1" si="22"/>
        <v>7.5041413514015248E-2</v>
      </c>
      <c r="Q122" s="2">
        <f t="shared" si="23"/>
        <v>15423.102999999999</v>
      </c>
    </row>
    <row r="123" spans="1:17" x14ac:dyDescent="0.2">
      <c r="A123" s="47" t="s">
        <v>66</v>
      </c>
      <c r="B123" s="49" t="s">
        <v>49</v>
      </c>
      <c r="C123" s="48">
        <v>30497.221000000001</v>
      </c>
      <c r="D123" s="48" t="s">
        <v>60</v>
      </c>
      <c r="E123">
        <f t="shared" si="20"/>
        <v>-6134.956526878399</v>
      </c>
      <c r="F123">
        <f t="shared" si="21"/>
        <v>-6135</v>
      </c>
      <c r="G123">
        <f t="shared" si="18"/>
        <v>0.1559400000005553</v>
      </c>
      <c r="J123">
        <f t="shared" si="19"/>
        <v>0.1559400000005553</v>
      </c>
      <c r="O123">
        <f t="shared" ca="1" si="22"/>
        <v>7.4884629124305241E-2</v>
      </c>
      <c r="Q123" s="2">
        <f t="shared" si="23"/>
        <v>15478.721000000001</v>
      </c>
    </row>
    <row r="124" spans="1:17" x14ac:dyDescent="0.2">
      <c r="A124" s="47" t="s">
        <v>66</v>
      </c>
      <c r="B124" s="49" t="s">
        <v>49</v>
      </c>
      <c r="C124" s="48">
        <v>30515.218000000001</v>
      </c>
      <c r="D124" s="48" t="s">
        <v>60</v>
      </c>
      <c r="E124">
        <f t="shared" si="20"/>
        <v>-6129.9393037832824</v>
      </c>
      <c r="F124">
        <f t="shared" si="21"/>
        <v>-6130</v>
      </c>
      <c r="G124">
        <f t="shared" si="18"/>
        <v>0.21772000000055414</v>
      </c>
      <c r="J124">
        <f t="shared" si="19"/>
        <v>0.21772000000055414</v>
      </c>
      <c r="O124">
        <f t="shared" ca="1" si="22"/>
        <v>7.483405351472136E-2</v>
      </c>
      <c r="Q124" s="2">
        <f t="shared" si="23"/>
        <v>15496.718000000001</v>
      </c>
    </row>
    <row r="125" spans="1:17" x14ac:dyDescent="0.2">
      <c r="A125" s="47" t="s">
        <v>66</v>
      </c>
      <c r="B125" s="49" t="s">
        <v>528</v>
      </c>
      <c r="C125" s="48">
        <v>30735.742999999999</v>
      </c>
      <c r="D125" s="48" t="s">
        <v>60</v>
      </c>
      <c r="E125">
        <f t="shared" si="20"/>
        <v>-6068.4611061364185</v>
      </c>
      <c r="F125">
        <f t="shared" si="21"/>
        <v>-6068.5</v>
      </c>
      <c r="G125">
        <f t="shared" si="18"/>
        <v>0.13951399999859859</v>
      </c>
      <c r="J125">
        <f t="shared" si="19"/>
        <v>0.13951399999859859</v>
      </c>
      <c r="O125">
        <f t="shared" ca="1" si="22"/>
        <v>7.421197351683971E-2</v>
      </c>
      <c r="Q125" s="2">
        <f t="shared" si="23"/>
        <v>15717.242999999999</v>
      </c>
    </row>
    <row r="126" spans="1:17" x14ac:dyDescent="0.2">
      <c r="A126" s="47" t="s">
        <v>66</v>
      </c>
      <c r="B126" s="49" t="s">
        <v>49</v>
      </c>
      <c r="C126" s="48">
        <v>31081.744999999999</v>
      </c>
      <c r="D126" s="48" t="s">
        <v>60</v>
      </c>
      <c r="E126">
        <f t="shared" si="20"/>
        <v>-5972.00229492585</v>
      </c>
      <c r="F126">
        <f t="shared" si="21"/>
        <v>-5972</v>
      </c>
      <c r="G126">
        <f t="shared" si="18"/>
        <v>-8.2320000037725549E-3</v>
      </c>
      <c r="J126">
        <f t="shared" si="19"/>
        <v>-8.2320000037725549E-3</v>
      </c>
      <c r="O126">
        <f t="shared" ca="1" si="22"/>
        <v>7.3235864251870939E-2</v>
      </c>
      <c r="Q126" s="2">
        <f t="shared" si="23"/>
        <v>16063.244999999999</v>
      </c>
    </row>
    <row r="127" spans="1:17" x14ac:dyDescent="0.2">
      <c r="A127" s="47" t="s">
        <v>66</v>
      </c>
      <c r="B127" s="49" t="s">
        <v>49</v>
      </c>
      <c r="C127" s="48">
        <v>31081.793000000001</v>
      </c>
      <c r="D127" s="48" t="s">
        <v>60</v>
      </c>
      <c r="E127">
        <f t="shared" si="20"/>
        <v>-5971.9889134340137</v>
      </c>
      <c r="F127">
        <f t="shared" si="21"/>
        <v>-5972</v>
      </c>
      <c r="G127">
        <f t="shared" si="18"/>
        <v>3.9767999998730375E-2</v>
      </c>
      <c r="J127">
        <f t="shared" si="19"/>
        <v>3.9767999998730375E-2</v>
      </c>
      <c r="O127">
        <f t="shared" ca="1" si="22"/>
        <v>7.3235864251870939E-2</v>
      </c>
      <c r="Q127" s="2">
        <f t="shared" si="23"/>
        <v>16063.293000000001</v>
      </c>
    </row>
    <row r="128" spans="1:17" x14ac:dyDescent="0.2">
      <c r="A128" s="47" t="s">
        <v>66</v>
      </c>
      <c r="B128" s="49" t="s">
        <v>49</v>
      </c>
      <c r="C128" s="48">
        <v>31081.884999999998</v>
      </c>
      <c r="D128" s="48" t="s">
        <v>60</v>
      </c>
      <c r="E128">
        <f t="shared" si="20"/>
        <v>-5971.9632655746636</v>
      </c>
      <c r="F128">
        <f t="shared" si="21"/>
        <v>-5972</v>
      </c>
      <c r="G128">
        <f t="shared" si="18"/>
        <v>0.13176799999564537</v>
      </c>
      <c r="J128">
        <f t="shared" si="19"/>
        <v>0.13176799999564537</v>
      </c>
      <c r="O128">
        <f t="shared" ca="1" si="22"/>
        <v>7.3235864251870939E-2</v>
      </c>
      <c r="Q128" s="2">
        <f t="shared" si="23"/>
        <v>16063.384999999998</v>
      </c>
    </row>
    <row r="129" spans="1:17" x14ac:dyDescent="0.2">
      <c r="A129" s="47" t="s">
        <v>66</v>
      </c>
      <c r="B129" s="49" t="s">
        <v>49</v>
      </c>
      <c r="C129" s="48">
        <v>31081.935000000001</v>
      </c>
      <c r="D129" s="48" t="s">
        <v>60</v>
      </c>
      <c r="E129">
        <f t="shared" si="20"/>
        <v>-5971.9493265206675</v>
      </c>
      <c r="F129">
        <f t="shared" si="21"/>
        <v>-5972</v>
      </c>
      <c r="G129">
        <f t="shared" si="18"/>
        <v>0.18176799999855575</v>
      </c>
      <c r="J129">
        <f t="shared" si="19"/>
        <v>0.18176799999855575</v>
      </c>
      <c r="O129">
        <f t="shared" ca="1" si="22"/>
        <v>7.3235864251870939E-2</v>
      </c>
      <c r="Q129" s="2">
        <f t="shared" si="23"/>
        <v>16063.435000000001</v>
      </c>
    </row>
    <row r="130" spans="1:17" x14ac:dyDescent="0.2">
      <c r="A130" s="47" t="s">
        <v>66</v>
      </c>
      <c r="B130" s="49" t="s">
        <v>49</v>
      </c>
      <c r="C130" s="48">
        <v>31110.33</v>
      </c>
      <c r="D130" s="48" t="s">
        <v>60</v>
      </c>
      <c r="E130">
        <f t="shared" si="20"/>
        <v>-5964.0333377566594</v>
      </c>
      <c r="F130">
        <f t="shared" si="21"/>
        <v>-5964</v>
      </c>
      <c r="G130">
        <f t="shared" si="18"/>
        <v>-0.11958400000003166</v>
      </c>
      <c r="J130">
        <f t="shared" si="19"/>
        <v>-0.11958400000003166</v>
      </c>
      <c r="O130">
        <f t="shared" ca="1" si="22"/>
        <v>7.3154943276536738E-2</v>
      </c>
      <c r="Q130" s="2">
        <f t="shared" si="23"/>
        <v>16091.830000000002</v>
      </c>
    </row>
    <row r="131" spans="1:17" x14ac:dyDescent="0.2">
      <c r="A131" s="47" t="s">
        <v>66</v>
      </c>
      <c r="B131" s="49" t="s">
        <v>528</v>
      </c>
      <c r="C131" s="48">
        <v>31144.585999999999</v>
      </c>
      <c r="D131" s="48" t="s">
        <v>60</v>
      </c>
      <c r="E131">
        <f t="shared" si="20"/>
        <v>-5954.4834130833078</v>
      </c>
      <c r="F131">
        <f t="shared" si="21"/>
        <v>-5954.5</v>
      </c>
      <c r="G131">
        <f t="shared" si="18"/>
        <v>5.9497999998711748E-2</v>
      </c>
      <c r="J131">
        <f t="shared" si="19"/>
        <v>5.9497999998711748E-2</v>
      </c>
      <c r="O131">
        <f t="shared" ca="1" si="22"/>
        <v>7.3058849618327371E-2</v>
      </c>
      <c r="Q131" s="2">
        <f t="shared" si="23"/>
        <v>16126.085999999999</v>
      </c>
    </row>
    <row r="132" spans="1:17" x14ac:dyDescent="0.2">
      <c r="A132" s="47" t="s">
        <v>66</v>
      </c>
      <c r="B132" s="49" t="s">
        <v>49</v>
      </c>
      <c r="C132" s="48">
        <v>31243.236000000001</v>
      </c>
      <c r="D132" s="48" t="s">
        <v>60</v>
      </c>
      <c r="E132">
        <f t="shared" si="20"/>
        <v>-5926.9816595503153</v>
      </c>
      <c r="F132">
        <f t="shared" si="21"/>
        <v>-5927</v>
      </c>
      <c r="G132">
        <f t="shared" si="18"/>
        <v>6.578799999988405E-2</v>
      </c>
      <c r="J132">
        <f t="shared" si="19"/>
        <v>6.578799999988405E-2</v>
      </c>
      <c r="O132">
        <f t="shared" ca="1" si="22"/>
        <v>7.2780683765616069E-2</v>
      </c>
      <c r="Q132" s="2">
        <f t="shared" si="23"/>
        <v>16224.736000000001</v>
      </c>
    </row>
    <row r="133" spans="1:17" x14ac:dyDescent="0.2">
      <c r="A133" s="47" t="s">
        <v>66</v>
      </c>
      <c r="B133" s="49" t="s">
        <v>49</v>
      </c>
      <c r="C133" s="48">
        <v>31415.458999999999</v>
      </c>
      <c r="D133" s="48" t="s">
        <v>60</v>
      </c>
      <c r="E133">
        <f t="shared" si="20"/>
        <v>-5878.9691456252003</v>
      </c>
      <c r="F133">
        <f t="shared" si="21"/>
        <v>-5879</v>
      </c>
      <c r="G133">
        <f t="shared" si="18"/>
        <v>0.1106759999966016</v>
      </c>
      <c r="J133">
        <f t="shared" si="19"/>
        <v>0.1106759999966016</v>
      </c>
      <c r="O133">
        <f t="shared" ca="1" si="22"/>
        <v>7.229515791361088E-2</v>
      </c>
      <c r="Q133" s="2">
        <f t="shared" si="23"/>
        <v>16396.958999999999</v>
      </c>
    </row>
    <row r="134" spans="1:17" x14ac:dyDescent="0.2">
      <c r="A134" s="47" t="s">
        <v>66</v>
      </c>
      <c r="B134" s="49" t="s">
        <v>49</v>
      </c>
      <c r="C134" s="48">
        <v>31429.774000000001</v>
      </c>
      <c r="D134" s="48" t="s">
        <v>60</v>
      </c>
      <c r="E134">
        <f t="shared" si="20"/>
        <v>-5874.9783944663068</v>
      </c>
      <c r="F134">
        <f t="shared" si="21"/>
        <v>-5875</v>
      </c>
      <c r="G134">
        <f t="shared" si="18"/>
        <v>7.7499999999417923E-2</v>
      </c>
      <c r="J134">
        <f t="shared" si="19"/>
        <v>7.7499999999417923E-2</v>
      </c>
      <c r="O134">
        <f t="shared" ca="1" si="22"/>
        <v>7.2254697425943773E-2</v>
      </c>
      <c r="Q134" s="2">
        <f t="shared" si="23"/>
        <v>16411.274000000001</v>
      </c>
    </row>
    <row r="135" spans="1:17" x14ac:dyDescent="0.2">
      <c r="A135" s="47" t="s">
        <v>66</v>
      </c>
      <c r="B135" s="49" t="s">
        <v>49</v>
      </c>
      <c r="C135" s="48">
        <v>31429.815999999999</v>
      </c>
      <c r="D135" s="48" t="s">
        <v>60</v>
      </c>
      <c r="E135">
        <f t="shared" si="20"/>
        <v>-5874.966685660952</v>
      </c>
      <c r="F135">
        <f t="shared" si="21"/>
        <v>-5875</v>
      </c>
      <c r="G135">
        <f t="shared" si="18"/>
        <v>0.11949999999706051</v>
      </c>
      <c r="J135">
        <f t="shared" si="19"/>
        <v>0.11949999999706051</v>
      </c>
      <c r="O135">
        <f t="shared" ca="1" si="22"/>
        <v>7.2254697425943773E-2</v>
      </c>
      <c r="Q135" s="2">
        <f t="shared" si="23"/>
        <v>16411.315999999999</v>
      </c>
    </row>
    <row r="136" spans="1:17" x14ac:dyDescent="0.2">
      <c r="A136" s="47" t="s">
        <v>66</v>
      </c>
      <c r="B136" s="49" t="s">
        <v>49</v>
      </c>
      <c r="C136" s="48">
        <v>31465.736000000001</v>
      </c>
      <c r="D136" s="48" t="s">
        <v>60</v>
      </c>
      <c r="E136">
        <f t="shared" si="20"/>
        <v>-5864.9528692706308</v>
      </c>
      <c r="F136">
        <f t="shared" si="21"/>
        <v>-5865</v>
      </c>
      <c r="G136">
        <f t="shared" si="18"/>
        <v>0.16906000000017229</v>
      </c>
      <c r="J136">
        <f t="shared" si="19"/>
        <v>0.16906000000017229</v>
      </c>
      <c r="O136">
        <f t="shared" ca="1" si="22"/>
        <v>7.2153546206776026E-2</v>
      </c>
      <c r="Q136" s="2">
        <f t="shared" si="23"/>
        <v>16447.236000000001</v>
      </c>
    </row>
    <row r="137" spans="1:17" x14ac:dyDescent="0.2">
      <c r="A137" s="47" t="s">
        <v>66</v>
      </c>
      <c r="B137" s="49" t="s">
        <v>49</v>
      </c>
      <c r="C137" s="48">
        <v>31490.671999999999</v>
      </c>
      <c r="D137" s="48" t="s">
        <v>60</v>
      </c>
      <c r="E137">
        <f t="shared" si="20"/>
        <v>-5858.0011842620279</v>
      </c>
      <c r="F137">
        <f t="shared" si="21"/>
        <v>-5858</v>
      </c>
      <c r="G137">
        <f t="shared" si="18"/>
        <v>-4.2480000010982621E-3</v>
      </c>
      <c r="J137">
        <f t="shared" si="19"/>
        <v>-4.2480000010982621E-3</v>
      </c>
      <c r="O137">
        <f t="shared" ca="1" si="22"/>
        <v>7.2082740353358599E-2</v>
      </c>
      <c r="Q137" s="2">
        <f t="shared" si="23"/>
        <v>16472.171999999999</v>
      </c>
    </row>
    <row r="138" spans="1:17" x14ac:dyDescent="0.2">
      <c r="A138" s="47" t="s">
        <v>66</v>
      </c>
      <c r="B138" s="49" t="s">
        <v>49</v>
      </c>
      <c r="C138" s="48">
        <v>31526.664000000001</v>
      </c>
      <c r="D138" s="48" t="s">
        <v>60</v>
      </c>
      <c r="E138">
        <f t="shared" si="20"/>
        <v>-5847.9672956339537</v>
      </c>
      <c r="F138">
        <f t="shared" si="21"/>
        <v>-5848</v>
      </c>
      <c r="G138">
        <f t="shared" si="18"/>
        <v>0.11731199999849196</v>
      </c>
      <c r="J138">
        <f t="shared" si="19"/>
        <v>0.11731199999849196</v>
      </c>
      <c r="O138">
        <f t="shared" ca="1" si="22"/>
        <v>7.1981589134190851E-2</v>
      </c>
      <c r="Q138" s="2">
        <f t="shared" si="23"/>
        <v>16508.164000000001</v>
      </c>
    </row>
    <row r="139" spans="1:17" x14ac:dyDescent="0.2">
      <c r="A139" s="47" t="s">
        <v>66</v>
      </c>
      <c r="B139" s="49" t="s">
        <v>49</v>
      </c>
      <c r="C139" s="48">
        <v>31766.867999999999</v>
      </c>
      <c r="D139" s="48" t="s">
        <v>60</v>
      </c>
      <c r="E139">
        <f t="shared" si="20"/>
        <v>-5781.0029651155664</v>
      </c>
      <c r="F139">
        <f t="shared" si="21"/>
        <v>-5781</v>
      </c>
      <c r="G139">
        <f t="shared" si="18"/>
        <v>-1.0636000002705259E-2</v>
      </c>
      <c r="J139">
        <f t="shared" si="19"/>
        <v>-1.0636000002705259E-2</v>
      </c>
      <c r="O139">
        <f t="shared" ca="1" si="22"/>
        <v>7.1303875965766941E-2</v>
      </c>
      <c r="Q139" s="2">
        <f t="shared" si="23"/>
        <v>16748.367999999999</v>
      </c>
    </row>
    <row r="140" spans="1:17" x14ac:dyDescent="0.2">
      <c r="A140" s="47" t="s">
        <v>66</v>
      </c>
      <c r="B140" s="49" t="s">
        <v>49</v>
      </c>
      <c r="C140" s="48">
        <v>31856.652999999998</v>
      </c>
      <c r="D140" s="48" t="s">
        <v>60</v>
      </c>
      <c r="E140">
        <f t="shared" si="20"/>
        <v>-5755.9726058559645</v>
      </c>
      <c r="F140">
        <f t="shared" si="21"/>
        <v>-5756</v>
      </c>
      <c r="G140">
        <f t="shared" si="18"/>
        <v>9.8263999996561324E-2</v>
      </c>
      <c r="J140">
        <f t="shared" si="19"/>
        <v>9.8263999996561324E-2</v>
      </c>
      <c r="O140">
        <f t="shared" ca="1" si="22"/>
        <v>7.1050997917847566E-2</v>
      </c>
      <c r="Q140" s="2">
        <f t="shared" si="23"/>
        <v>16838.152999999998</v>
      </c>
    </row>
    <row r="141" spans="1:17" x14ac:dyDescent="0.2">
      <c r="A141" s="47" t="s">
        <v>66</v>
      </c>
      <c r="B141" s="49" t="s">
        <v>49</v>
      </c>
      <c r="C141" s="48">
        <v>31899.548999999999</v>
      </c>
      <c r="D141" s="48" t="s">
        <v>60</v>
      </c>
      <c r="E141">
        <f t="shared" si="20"/>
        <v>-5744.014012652201</v>
      </c>
      <c r="F141">
        <f t="shared" si="21"/>
        <v>-5744</v>
      </c>
      <c r="G141">
        <f t="shared" ref="G141:G172" si="24">+C141-(C$7+F141*C$8)</f>
        <v>-5.0264000001334352E-2</v>
      </c>
      <c r="J141">
        <f t="shared" si="19"/>
        <v>-5.0264000001334352E-2</v>
      </c>
      <c r="O141">
        <f t="shared" ca="1" si="22"/>
        <v>7.0929616454846273E-2</v>
      </c>
      <c r="Q141" s="2">
        <f t="shared" si="23"/>
        <v>16881.048999999999</v>
      </c>
    </row>
    <row r="142" spans="1:17" x14ac:dyDescent="0.2">
      <c r="A142" s="47" t="s">
        <v>66</v>
      </c>
      <c r="B142" s="49" t="s">
        <v>49</v>
      </c>
      <c r="C142" s="48">
        <v>32118.536</v>
      </c>
      <c r="D142" s="48" t="s">
        <v>60</v>
      </c>
      <c r="E142">
        <f t="shared" si="20"/>
        <v>-5682.9645803062358</v>
      </c>
      <c r="F142">
        <f t="shared" si="21"/>
        <v>-5683</v>
      </c>
      <c r="G142">
        <f t="shared" si="24"/>
        <v>0.12705199999982142</v>
      </c>
      <c r="J142">
        <f t="shared" ref="J142:J168" si="25">+G142</f>
        <v>0.12705199999982142</v>
      </c>
      <c r="O142">
        <f t="shared" ca="1" si="22"/>
        <v>7.0312594017923002E-2</v>
      </c>
      <c r="Q142" s="2">
        <f t="shared" si="23"/>
        <v>17100.036</v>
      </c>
    </row>
    <row r="143" spans="1:17" x14ac:dyDescent="0.2">
      <c r="A143" s="47" t="s">
        <v>66</v>
      </c>
      <c r="B143" s="49" t="s">
        <v>49</v>
      </c>
      <c r="C143" s="48">
        <v>32211.687000000002</v>
      </c>
      <c r="D143" s="48" t="s">
        <v>60</v>
      </c>
      <c r="E143">
        <f t="shared" si="20"/>
        <v>-5656.9958439316606</v>
      </c>
      <c r="F143">
        <f t="shared" si="21"/>
        <v>-5657</v>
      </c>
      <c r="G143">
        <f t="shared" si="24"/>
        <v>1.4908000001014443E-2</v>
      </c>
      <c r="J143">
        <f t="shared" si="25"/>
        <v>1.4908000001014443E-2</v>
      </c>
      <c r="O143">
        <f t="shared" ca="1" si="22"/>
        <v>7.0049600848086854E-2</v>
      </c>
      <c r="Q143" s="2">
        <f t="shared" si="23"/>
        <v>17193.187000000002</v>
      </c>
    </row>
    <row r="144" spans="1:17" x14ac:dyDescent="0.2">
      <c r="A144" s="47" t="s">
        <v>66</v>
      </c>
      <c r="B144" s="49" t="s">
        <v>49</v>
      </c>
      <c r="C144" s="48">
        <v>32211.771000000001</v>
      </c>
      <c r="D144" s="48" t="s">
        <v>60</v>
      </c>
      <c r="E144">
        <f t="shared" si="20"/>
        <v>-5656.9724263209482</v>
      </c>
      <c r="F144">
        <f t="shared" si="21"/>
        <v>-5657</v>
      </c>
      <c r="G144">
        <f t="shared" si="24"/>
        <v>9.8907999999937601E-2</v>
      </c>
      <c r="J144">
        <f t="shared" si="25"/>
        <v>9.8907999999937601E-2</v>
      </c>
      <c r="O144">
        <f t="shared" ca="1" si="22"/>
        <v>7.0049600848086854E-2</v>
      </c>
      <c r="Q144" s="2">
        <f t="shared" si="23"/>
        <v>17193.271000000001</v>
      </c>
    </row>
    <row r="145" spans="1:17" x14ac:dyDescent="0.2">
      <c r="A145" s="47" t="s">
        <v>66</v>
      </c>
      <c r="B145" s="49" t="s">
        <v>49</v>
      </c>
      <c r="C145" s="48">
        <v>32584.712</v>
      </c>
      <c r="D145" s="48" t="s">
        <v>60</v>
      </c>
      <c r="E145">
        <f t="shared" si="20"/>
        <v>-5553.0035315987207</v>
      </c>
      <c r="F145">
        <f t="shared" si="21"/>
        <v>-5553</v>
      </c>
      <c r="G145">
        <f t="shared" si="24"/>
        <v>-1.2668000003031921E-2</v>
      </c>
      <c r="J145">
        <f t="shared" si="25"/>
        <v>-1.2668000003031921E-2</v>
      </c>
      <c r="O145">
        <f t="shared" ca="1" si="22"/>
        <v>6.8997628168742275E-2</v>
      </c>
      <c r="Q145" s="2">
        <f t="shared" si="23"/>
        <v>17566.212</v>
      </c>
    </row>
    <row r="146" spans="1:17" x14ac:dyDescent="0.2">
      <c r="A146" s="47" t="s">
        <v>66</v>
      </c>
      <c r="B146" s="49" t="s">
        <v>49</v>
      </c>
      <c r="C146" s="48">
        <v>32882.476000000002</v>
      </c>
      <c r="D146" s="48" t="s">
        <v>60</v>
      </c>
      <c r="E146">
        <f t="shared" si="20"/>
        <v>-5469.9925621207876</v>
      </c>
      <c r="F146">
        <f t="shared" si="21"/>
        <v>-5470</v>
      </c>
      <c r="G146">
        <f t="shared" si="24"/>
        <v>2.6680000002670567E-2</v>
      </c>
      <c r="J146">
        <f t="shared" si="25"/>
        <v>2.6680000002670567E-2</v>
      </c>
      <c r="O146">
        <f t="shared" ca="1" si="22"/>
        <v>6.8158073049649964E-2</v>
      </c>
      <c r="Q146" s="2">
        <f t="shared" si="23"/>
        <v>17863.976000000002</v>
      </c>
    </row>
    <row r="147" spans="1:17" x14ac:dyDescent="0.2">
      <c r="A147" s="47" t="s">
        <v>66</v>
      </c>
      <c r="B147" s="49" t="s">
        <v>49</v>
      </c>
      <c r="C147" s="48">
        <v>32882.538999999997</v>
      </c>
      <c r="D147" s="48" t="s">
        <v>60</v>
      </c>
      <c r="E147">
        <f t="shared" si="20"/>
        <v>-5469.9749989127549</v>
      </c>
      <c r="F147">
        <f t="shared" si="21"/>
        <v>-5470</v>
      </c>
      <c r="G147">
        <f t="shared" si="24"/>
        <v>8.9679999997315463E-2</v>
      </c>
      <c r="J147">
        <f t="shared" si="25"/>
        <v>8.9679999997315463E-2</v>
      </c>
      <c r="O147">
        <f t="shared" ca="1" si="22"/>
        <v>6.8158073049649964E-2</v>
      </c>
      <c r="Q147" s="2">
        <f t="shared" si="23"/>
        <v>17864.038999999997</v>
      </c>
    </row>
    <row r="148" spans="1:17" x14ac:dyDescent="0.2">
      <c r="A148" s="47" t="s">
        <v>66</v>
      </c>
      <c r="B148" s="49" t="s">
        <v>49</v>
      </c>
      <c r="C148" s="48">
        <v>32885.999000000003</v>
      </c>
      <c r="D148" s="48" t="s">
        <v>60</v>
      </c>
      <c r="E148">
        <f t="shared" si="20"/>
        <v>-5469.0104163762689</v>
      </c>
      <c r="F148">
        <f t="shared" si="21"/>
        <v>-5469</v>
      </c>
      <c r="G148">
        <f t="shared" si="24"/>
        <v>-3.7363999996159691E-2</v>
      </c>
      <c r="J148">
        <f t="shared" si="25"/>
        <v>-3.7363999996159691E-2</v>
      </c>
      <c r="O148">
        <f t="shared" ca="1" si="22"/>
        <v>6.8147957927733177E-2</v>
      </c>
      <c r="Q148" s="2">
        <f t="shared" si="23"/>
        <v>17867.499000000003</v>
      </c>
    </row>
    <row r="149" spans="1:17" x14ac:dyDescent="0.2">
      <c r="A149" s="47" t="s">
        <v>66</v>
      </c>
      <c r="B149" s="49" t="s">
        <v>49</v>
      </c>
      <c r="C149" s="48">
        <v>32950.671000000002</v>
      </c>
      <c r="D149" s="48" t="s">
        <v>60</v>
      </c>
      <c r="E149">
        <f t="shared" ref="E149:E177" si="26">+(C149-C$7)/C$8</f>
        <v>-5450.9810863764142</v>
      </c>
      <c r="F149">
        <f t="shared" ref="F149:F179" si="27">ROUND(2*E149,0)/2</f>
        <v>-5451</v>
      </c>
      <c r="G149">
        <f t="shared" si="24"/>
        <v>6.7844000004697591E-2</v>
      </c>
      <c r="J149">
        <f t="shared" si="25"/>
        <v>6.7844000004697591E-2</v>
      </c>
      <c r="O149">
        <f t="shared" ref="O149:O177" ca="1" si="28">+C$11+C$12*$F149</f>
        <v>6.7965885733231229E-2</v>
      </c>
      <c r="Q149" s="2">
        <f t="shared" ref="Q149:Q177" si="29">+C149-15018.5</f>
        <v>17932.171000000002</v>
      </c>
    </row>
    <row r="150" spans="1:17" x14ac:dyDescent="0.2">
      <c r="A150" s="47" t="s">
        <v>66</v>
      </c>
      <c r="B150" s="49" t="s">
        <v>49</v>
      </c>
      <c r="C150" s="48">
        <v>33244.862000000001</v>
      </c>
      <c r="D150" s="48" t="s">
        <v>60</v>
      </c>
      <c r="E150">
        <f t="shared" si="26"/>
        <v>-5368.966201696996</v>
      </c>
      <c r="F150">
        <f t="shared" si="27"/>
        <v>-5369</v>
      </c>
      <c r="G150">
        <f t="shared" si="24"/>
        <v>0.121235999999044</v>
      </c>
      <c r="J150">
        <f t="shared" si="25"/>
        <v>0.121235999999044</v>
      </c>
      <c r="O150">
        <f t="shared" ca="1" si="28"/>
        <v>6.7136445736055692E-2</v>
      </c>
      <c r="Q150" s="2">
        <f t="shared" si="29"/>
        <v>18226.362000000001</v>
      </c>
    </row>
    <row r="151" spans="1:17" x14ac:dyDescent="0.2">
      <c r="A151" s="47" t="s">
        <v>66</v>
      </c>
      <c r="B151" s="49" t="s">
        <v>49</v>
      </c>
      <c r="C151" s="48">
        <v>33273.677000000003</v>
      </c>
      <c r="D151" s="48" t="s">
        <v>60</v>
      </c>
      <c r="E151">
        <f t="shared" si="26"/>
        <v>-5360.9331248794269</v>
      </c>
      <c r="F151">
        <f t="shared" si="27"/>
        <v>-5361</v>
      </c>
      <c r="G151">
        <f t="shared" si="24"/>
        <v>0.23988400000234833</v>
      </c>
      <c r="J151">
        <f t="shared" si="25"/>
        <v>0.23988400000234833</v>
      </c>
      <c r="O151">
        <f t="shared" ca="1" si="28"/>
        <v>6.7055524760721491E-2</v>
      </c>
      <c r="Q151" s="2">
        <f t="shared" si="29"/>
        <v>18255.177000000003</v>
      </c>
    </row>
    <row r="152" spans="1:17" x14ac:dyDescent="0.2">
      <c r="A152" s="47" t="s">
        <v>66</v>
      </c>
      <c r="B152" s="49" t="s">
        <v>49</v>
      </c>
      <c r="C152" s="48">
        <v>33359.584000000003</v>
      </c>
      <c r="D152" s="48" t="s">
        <v>60</v>
      </c>
      <c r="E152">
        <f t="shared" si="26"/>
        <v>-5336.9838786477103</v>
      </c>
      <c r="F152">
        <f t="shared" si="27"/>
        <v>-5337</v>
      </c>
      <c r="G152">
        <f t="shared" si="24"/>
        <v>5.7828000004519708E-2</v>
      </c>
      <c r="J152">
        <f t="shared" si="25"/>
        <v>5.7828000004519708E-2</v>
      </c>
      <c r="O152">
        <f t="shared" ca="1" si="28"/>
        <v>6.6812761834718903E-2</v>
      </c>
      <c r="Q152" s="2">
        <f t="shared" si="29"/>
        <v>18341.084000000003</v>
      </c>
    </row>
    <row r="153" spans="1:17" x14ac:dyDescent="0.2">
      <c r="A153" s="47" t="s">
        <v>66</v>
      </c>
      <c r="B153" s="49" t="s">
        <v>49</v>
      </c>
      <c r="C153" s="48">
        <v>33406.222999999998</v>
      </c>
      <c r="D153" s="48" t="s">
        <v>60</v>
      </c>
      <c r="E153">
        <f t="shared" si="26"/>
        <v>-5323.98180786185</v>
      </c>
      <c r="F153">
        <f t="shared" si="27"/>
        <v>-5324</v>
      </c>
      <c r="G153">
        <f t="shared" si="24"/>
        <v>6.5256000001681969E-2</v>
      </c>
      <c r="J153">
        <f t="shared" si="25"/>
        <v>6.5256000001681969E-2</v>
      </c>
      <c r="O153">
        <f t="shared" ca="1" si="28"/>
        <v>6.6681265249800822E-2</v>
      </c>
      <c r="Q153" s="2">
        <f t="shared" si="29"/>
        <v>18387.722999999998</v>
      </c>
    </row>
    <row r="154" spans="1:17" x14ac:dyDescent="0.2">
      <c r="A154" s="47" t="s">
        <v>66</v>
      </c>
      <c r="B154" s="49" t="s">
        <v>49</v>
      </c>
      <c r="C154" s="48">
        <v>33599.855000000003</v>
      </c>
      <c r="D154" s="48" t="s">
        <v>60</v>
      </c>
      <c r="E154">
        <f t="shared" si="26"/>
        <v>-5270.0008697969688</v>
      </c>
      <c r="F154">
        <f t="shared" si="27"/>
        <v>-5270</v>
      </c>
      <c r="G154">
        <f t="shared" si="24"/>
        <v>-3.1200000012177043E-3</v>
      </c>
      <c r="J154">
        <f t="shared" si="25"/>
        <v>-3.1200000012177043E-3</v>
      </c>
      <c r="O154">
        <f t="shared" ca="1" si="28"/>
        <v>6.6135048666294979E-2</v>
      </c>
      <c r="Q154" s="2">
        <f t="shared" si="29"/>
        <v>18581.355000000003</v>
      </c>
    </row>
    <row r="155" spans="1:17" x14ac:dyDescent="0.2">
      <c r="A155" s="47" t="s">
        <v>66</v>
      </c>
      <c r="B155" s="49" t="s">
        <v>49</v>
      </c>
      <c r="C155" s="48">
        <v>33743.298000000003</v>
      </c>
      <c r="D155" s="48" t="s">
        <v>60</v>
      </c>
      <c r="E155">
        <f t="shared" si="26"/>
        <v>-5230.0116753516259</v>
      </c>
      <c r="F155">
        <f t="shared" si="27"/>
        <v>-5230</v>
      </c>
      <c r="G155">
        <f t="shared" si="24"/>
        <v>-4.1879999997036066E-2</v>
      </c>
      <c r="J155">
        <f t="shared" si="25"/>
        <v>-4.1879999997036066E-2</v>
      </c>
      <c r="O155">
        <f t="shared" ca="1" si="28"/>
        <v>6.5730443789623977E-2</v>
      </c>
      <c r="Q155" s="2">
        <f t="shared" si="29"/>
        <v>18724.798000000003</v>
      </c>
    </row>
    <row r="156" spans="1:17" x14ac:dyDescent="0.2">
      <c r="A156" s="47" t="s">
        <v>66</v>
      </c>
      <c r="B156" s="49" t="s">
        <v>49</v>
      </c>
      <c r="C156" s="48">
        <v>34062.498</v>
      </c>
      <c r="D156" s="48" t="s">
        <v>60</v>
      </c>
      <c r="E156">
        <f t="shared" si="26"/>
        <v>-5141.0247546447717</v>
      </c>
      <c r="F156">
        <f t="shared" si="27"/>
        <v>-5141</v>
      </c>
      <c r="G156">
        <f t="shared" si="24"/>
        <v>-8.8796000003640074E-2</v>
      </c>
      <c r="J156">
        <f t="shared" si="25"/>
        <v>-8.8796000003640074E-2</v>
      </c>
      <c r="O156">
        <f t="shared" ca="1" si="28"/>
        <v>6.4830197939031026E-2</v>
      </c>
      <c r="Q156" s="2">
        <f t="shared" si="29"/>
        <v>19043.998</v>
      </c>
    </row>
    <row r="157" spans="1:17" x14ac:dyDescent="0.2">
      <c r="A157" s="47" t="s">
        <v>66</v>
      </c>
      <c r="B157" s="49" t="s">
        <v>49</v>
      </c>
      <c r="C157" s="48">
        <v>34091.349000000002</v>
      </c>
      <c r="D157" s="48" t="s">
        <v>60</v>
      </c>
      <c r="E157">
        <f t="shared" si="26"/>
        <v>-5132.9816417083257</v>
      </c>
      <c r="F157">
        <f t="shared" si="27"/>
        <v>-5133</v>
      </c>
      <c r="G157">
        <f t="shared" si="24"/>
        <v>6.5851999999722466E-2</v>
      </c>
      <c r="J157">
        <f t="shared" si="25"/>
        <v>6.5851999999722466E-2</v>
      </c>
      <c r="O157">
        <f t="shared" ca="1" si="28"/>
        <v>6.4749276963696825E-2</v>
      </c>
      <c r="Q157" s="2">
        <f t="shared" si="29"/>
        <v>19072.849000000002</v>
      </c>
    </row>
    <row r="158" spans="1:17" x14ac:dyDescent="0.2">
      <c r="A158" s="47" t="s">
        <v>66</v>
      </c>
      <c r="B158" s="49" t="s">
        <v>49</v>
      </c>
      <c r="C158" s="48">
        <v>34385.353999999999</v>
      </c>
      <c r="D158" s="48" t="s">
        <v>60</v>
      </c>
      <c r="E158">
        <f t="shared" si="26"/>
        <v>-5051.0186103097712</v>
      </c>
      <c r="F158">
        <f t="shared" si="27"/>
        <v>-5051</v>
      </c>
      <c r="G158">
        <f t="shared" si="24"/>
        <v>-6.6756000000168569E-2</v>
      </c>
      <c r="J158">
        <f t="shared" si="25"/>
        <v>-6.6756000000168569E-2</v>
      </c>
      <c r="O158">
        <f t="shared" ca="1" si="28"/>
        <v>6.3919836966521287E-2</v>
      </c>
      <c r="Q158" s="2">
        <f t="shared" si="29"/>
        <v>19366.853999999999</v>
      </c>
    </row>
    <row r="159" spans="1:17" x14ac:dyDescent="0.2">
      <c r="A159" s="47" t="s">
        <v>66</v>
      </c>
      <c r="B159" s="49" t="s">
        <v>49</v>
      </c>
      <c r="C159" s="48">
        <v>34414.284</v>
      </c>
      <c r="D159" s="48" t="s">
        <v>60</v>
      </c>
      <c r="E159">
        <f t="shared" si="26"/>
        <v>-5042.9534736680125</v>
      </c>
      <c r="F159">
        <f t="shared" si="27"/>
        <v>-5043</v>
      </c>
      <c r="G159">
        <f t="shared" si="24"/>
        <v>0.16689199999382254</v>
      </c>
      <c r="J159">
        <f t="shared" si="25"/>
        <v>0.16689199999382254</v>
      </c>
      <c r="O159">
        <f t="shared" ca="1" si="28"/>
        <v>6.3838915991187087E-2</v>
      </c>
      <c r="Q159" s="2">
        <f t="shared" si="29"/>
        <v>19395.784</v>
      </c>
    </row>
    <row r="160" spans="1:17" x14ac:dyDescent="0.2">
      <c r="A160" s="47" t="s">
        <v>234</v>
      </c>
      <c r="B160" s="49" t="s">
        <v>49</v>
      </c>
      <c r="C160" s="48">
        <v>36982.383000000002</v>
      </c>
      <c r="D160" s="48" t="s">
        <v>60</v>
      </c>
      <c r="E160">
        <f t="shared" si="26"/>
        <v>-4327.0160611355759</v>
      </c>
      <c r="F160">
        <f t="shared" si="27"/>
        <v>-4327</v>
      </c>
      <c r="G160">
        <f t="shared" si="24"/>
        <v>-5.7611999996879604E-2</v>
      </c>
      <c r="J160">
        <f t="shared" si="25"/>
        <v>-5.7611999996879604E-2</v>
      </c>
      <c r="O160">
        <f t="shared" ca="1" si="28"/>
        <v>5.659648869877628E-2</v>
      </c>
      <c r="Q160" s="2">
        <f t="shared" si="29"/>
        <v>21963.883000000002</v>
      </c>
    </row>
    <row r="161" spans="1:17" x14ac:dyDescent="0.2">
      <c r="A161" s="47" t="s">
        <v>234</v>
      </c>
      <c r="B161" s="49" t="s">
        <v>49</v>
      </c>
      <c r="C161" s="48">
        <v>36982.428999999996</v>
      </c>
      <c r="D161" s="48" t="s">
        <v>60</v>
      </c>
      <c r="E161">
        <f t="shared" si="26"/>
        <v>-4327.0032372059013</v>
      </c>
      <c r="F161">
        <f t="shared" si="27"/>
        <v>-4327</v>
      </c>
      <c r="G161">
        <f t="shared" si="24"/>
        <v>-1.1612000002060086E-2</v>
      </c>
      <c r="J161">
        <f t="shared" si="25"/>
        <v>-1.1612000002060086E-2</v>
      </c>
      <c r="O161">
        <f t="shared" ca="1" si="28"/>
        <v>5.659648869877628E-2</v>
      </c>
      <c r="Q161" s="2">
        <f t="shared" si="29"/>
        <v>21963.928999999996</v>
      </c>
    </row>
    <row r="162" spans="1:17" x14ac:dyDescent="0.2">
      <c r="A162" s="47" t="s">
        <v>234</v>
      </c>
      <c r="B162" s="49" t="s">
        <v>49</v>
      </c>
      <c r="C162" s="48">
        <v>37018.307999999997</v>
      </c>
      <c r="D162" s="48" t="s">
        <v>60</v>
      </c>
      <c r="E162">
        <f t="shared" si="26"/>
        <v>-4317.0008508398569</v>
      </c>
      <c r="F162">
        <f t="shared" si="27"/>
        <v>-4317</v>
      </c>
      <c r="G162">
        <f t="shared" si="24"/>
        <v>-3.0520000073011033E-3</v>
      </c>
      <c r="J162">
        <f t="shared" si="25"/>
        <v>-3.0520000073011033E-3</v>
      </c>
      <c r="O162">
        <f t="shared" ca="1" si="28"/>
        <v>5.6495337479608533E-2</v>
      </c>
      <c r="Q162" s="2">
        <f t="shared" si="29"/>
        <v>21999.807999999997</v>
      </c>
    </row>
    <row r="163" spans="1:17" x14ac:dyDescent="0.2">
      <c r="A163" s="47" t="s">
        <v>234</v>
      </c>
      <c r="B163" s="49" t="s">
        <v>49</v>
      </c>
      <c r="C163" s="48">
        <v>37312.499000000003</v>
      </c>
      <c r="D163" s="48" t="s">
        <v>60</v>
      </c>
      <c r="E163">
        <f t="shared" si="26"/>
        <v>-4234.9859661604369</v>
      </c>
      <c r="F163">
        <f t="shared" si="27"/>
        <v>-4235</v>
      </c>
      <c r="G163">
        <f t="shared" si="24"/>
        <v>5.0340000001597218E-2</v>
      </c>
      <c r="J163">
        <f t="shared" si="25"/>
        <v>5.0340000001597218E-2</v>
      </c>
      <c r="O163">
        <f t="shared" ca="1" si="28"/>
        <v>5.5665897482432995E-2</v>
      </c>
      <c r="Q163" s="2">
        <f t="shared" si="29"/>
        <v>22293.999000000003</v>
      </c>
    </row>
    <row r="164" spans="1:17" x14ac:dyDescent="0.2">
      <c r="A164" s="47" t="s">
        <v>234</v>
      </c>
      <c r="B164" s="49" t="s">
        <v>49</v>
      </c>
      <c r="C164" s="48">
        <v>37312.535000000003</v>
      </c>
      <c r="D164" s="48" t="s">
        <v>60</v>
      </c>
      <c r="E164">
        <f t="shared" si="26"/>
        <v>-4234.9759300415599</v>
      </c>
      <c r="F164">
        <f t="shared" si="27"/>
        <v>-4235</v>
      </c>
      <c r="G164">
        <f t="shared" si="24"/>
        <v>8.6340000001655426E-2</v>
      </c>
      <c r="J164">
        <f t="shared" si="25"/>
        <v>8.6340000001655426E-2</v>
      </c>
      <c r="O164">
        <f t="shared" ca="1" si="28"/>
        <v>5.5665897482432995E-2</v>
      </c>
      <c r="Q164" s="2">
        <f t="shared" si="29"/>
        <v>22294.035000000003</v>
      </c>
    </row>
    <row r="165" spans="1:17" x14ac:dyDescent="0.2">
      <c r="A165" s="47" t="s">
        <v>234</v>
      </c>
      <c r="B165" s="49" t="s">
        <v>49</v>
      </c>
      <c r="C165" s="48">
        <v>37319.550000000003</v>
      </c>
      <c r="D165" s="48" t="s">
        <v>60</v>
      </c>
      <c r="E165">
        <f t="shared" si="26"/>
        <v>-4233.0202807660007</v>
      </c>
      <c r="F165">
        <f t="shared" si="27"/>
        <v>-4233</v>
      </c>
      <c r="G165">
        <f t="shared" si="24"/>
        <v>-7.2747999998682644E-2</v>
      </c>
      <c r="J165">
        <f t="shared" si="25"/>
        <v>-7.2747999998682644E-2</v>
      </c>
      <c r="O165">
        <f t="shared" ca="1" si="28"/>
        <v>5.5645667238599442E-2</v>
      </c>
      <c r="Q165" s="2">
        <f t="shared" si="29"/>
        <v>22301.050000000003</v>
      </c>
    </row>
    <row r="166" spans="1:17" x14ac:dyDescent="0.2">
      <c r="A166" s="47" t="s">
        <v>476</v>
      </c>
      <c r="B166" s="49" t="s">
        <v>528</v>
      </c>
      <c r="C166" s="48">
        <v>46091.849000000002</v>
      </c>
      <c r="D166" s="48" t="s">
        <v>60</v>
      </c>
      <c r="E166">
        <f t="shared" si="26"/>
        <v>-1787.4692922640479</v>
      </c>
      <c r="F166">
        <f t="shared" si="27"/>
        <v>-1787.5</v>
      </c>
      <c r="G166">
        <f t="shared" si="24"/>
        <v>0.11015000000043074</v>
      </c>
      <c r="J166">
        <f t="shared" si="25"/>
        <v>0.11015000000043074</v>
      </c>
      <c r="O166">
        <f t="shared" ca="1" si="28"/>
        <v>3.0909136591126509E-2</v>
      </c>
      <c r="Q166" s="2">
        <f t="shared" si="29"/>
        <v>31073.349000000002</v>
      </c>
    </row>
    <row r="167" spans="1:17" x14ac:dyDescent="0.2">
      <c r="A167" s="47" t="s">
        <v>476</v>
      </c>
      <c r="B167" s="49" t="s">
        <v>528</v>
      </c>
      <c r="C167" s="48">
        <v>46095.502</v>
      </c>
      <c r="D167" s="48" t="s">
        <v>60</v>
      </c>
      <c r="E167">
        <f t="shared" si="26"/>
        <v>-1786.450904979142</v>
      </c>
      <c r="F167">
        <f t="shared" si="27"/>
        <v>-1786.5</v>
      </c>
      <c r="G167">
        <f t="shared" si="24"/>
        <v>0.17610599999898113</v>
      </c>
      <c r="J167">
        <f t="shared" si="25"/>
        <v>0.17610599999898113</v>
      </c>
      <c r="O167">
        <f t="shared" ca="1" si="28"/>
        <v>3.0899021469209732E-2</v>
      </c>
      <c r="Q167" s="2">
        <f t="shared" si="29"/>
        <v>31077.002</v>
      </c>
    </row>
    <row r="168" spans="1:17" x14ac:dyDescent="0.2">
      <c r="A168" s="47" t="s">
        <v>485</v>
      </c>
      <c r="B168" s="49" t="s">
        <v>49</v>
      </c>
      <c r="C168" s="48">
        <v>52367.334000000003</v>
      </c>
      <c r="D168" s="48" t="s">
        <v>60</v>
      </c>
      <c r="E168">
        <f t="shared" si="26"/>
        <v>-37.982807013239643</v>
      </c>
      <c r="F168">
        <f t="shared" si="27"/>
        <v>-38</v>
      </c>
      <c r="G168">
        <f t="shared" si="24"/>
        <v>6.1672000003454741E-2</v>
      </c>
      <c r="J168">
        <f t="shared" si="25"/>
        <v>6.1672000003454741E-2</v>
      </c>
      <c r="O168">
        <f t="shared" ca="1" si="28"/>
        <v>1.3212730797728878E-2</v>
      </c>
      <c r="Q168" s="2">
        <f t="shared" si="29"/>
        <v>37348.834000000003</v>
      </c>
    </row>
    <row r="169" spans="1:17" x14ac:dyDescent="0.2">
      <c r="A169" t="s">
        <v>46</v>
      </c>
      <c r="C169" s="10">
        <v>52503.58</v>
      </c>
      <c r="D169" s="10" t="s">
        <v>13</v>
      </c>
      <c r="E169">
        <f t="shared" si="26"/>
        <v>0</v>
      </c>
      <c r="F169">
        <f t="shared" si="27"/>
        <v>0</v>
      </c>
      <c r="G169">
        <f t="shared" si="24"/>
        <v>0</v>
      </c>
      <c r="H169">
        <f>+G169</f>
        <v>0</v>
      </c>
      <c r="O169">
        <f t="shared" ca="1" si="28"/>
        <v>1.2828356164891433E-2</v>
      </c>
      <c r="Q169" s="2">
        <f t="shared" si="29"/>
        <v>37485.08</v>
      </c>
    </row>
    <row r="170" spans="1:17" x14ac:dyDescent="0.2">
      <c r="A170" s="47" t="s">
        <v>492</v>
      </c>
      <c r="B170" s="49" t="s">
        <v>49</v>
      </c>
      <c r="C170" s="48">
        <v>52654.246899999998</v>
      </c>
      <c r="D170" s="48" t="s">
        <v>60</v>
      </c>
      <c r="E170">
        <f t="shared" si="26"/>
        <v>42.003081088494184</v>
      </c>
      <c r="F170">
        <f t="shared" si="27"/>
        <v>42</v>
      </c>
      <c r="G170">
        <f t="shared" si="24"/>
        <v>1.1051999994379003E-2</v>
      </c>
      <c r="J170">
        <f t="shared" ref="J170:J177" si="30">+G170</f>
        <v>1.1051999994379003E-2</v>
      </c>
      <c r="O170">
        <f t="shared" ca="1" si="28"/>
        <v>1.2403521044386889E-2</v>
      </c>
      <c r="Q170" s="2">
        <f t="shared" si="29"/>
        <v>37635.746899999998</v>
      </c>
    </row>
    <row r="171" spans="1:17" x14ac:dyDescent="0.2">
      <c r="A171" s="47" t="s">
        <v>497</v>
      </c>
      <c r="B171" s="49" t="s">
        <v>49</v>
      </c>
      <c r="C171" s="48">
        <v>53020.061000000002</v>
      </c>
      <c r="D171" s="48" t="s">
        <v>60</v>
      </c>
      <c r="E171">
        <f t="shared" si="26"/>
        <v>143.98513093232191</v>
      </c>
      <c r="F171">
        <f t="shared" si="27"/>
        <v>144</v>
      </c>
      <c r="G171">
        <f t="shared" si="24"/>
        <v>-5.3335999997216277E-2</v>
      </c>
      <c r="J171">
        <f t="shared" si="30"/>
        <v>-5.3335999997216277E-2</v>
      </c>
      <c r="O171">
        <f t="shared" ca="1" si="28"/>
        <v>1.1371778608875852E-2</v>
      </c>
      <c r="Q171" s="2">
        <f t="shared" si="29"/>
        <v>38001.561000000002</v>
      </c>
    </row>
    <row r="172" spans="1:17" x14ac:dyDescent="0.2">
      <c r="A172" s="47" t="s">
        <v>501</v>
      </c>
      <c r="B172" s="49" t="s">
        <v>49</v>
      </c>
      <c r="C172" s="48">
        <v>53052.417999999998</v>
      </c>
      <c r="D172" s="48" t="s">
        <v>60</v>
      </c>
      <c r="E172">
        <f t="shared" si="26"/>
        <v>153.00565033492649</v>
      </c>
      <c r="F172">
        <f t="shared" si="27"/>
        <v>153</v>
      </c>
      <c r="G172">
        <f t="shared" si="24"/>
        <v>2.0267999992938712E-2</v>
      </c>
      <c r="J172">
        <f t="shared" si="30"/>
        <v>2.0267999992938712E-2</v>
      </c>
      <c r="O172">
        <f t="shared" ca="1" si="28"/>
        <v>1.1280742511624878E-2</v>
      </c>
      <c r="Q172" s="2">
        <f t="shared" si="29"/>
        <v>38033.917999999998</v>
      </c>
    </row>
    <row r="173" spans="1:17" x14ac:dyDescent="0.2">
      <c r="A173" s="47" t="s">
        <v>497</v>
      </c>
      <c r="B173" s="49" t="s">
        <v>49</v>
      </c>
      <c r="C173" s="48">
        <v>53063.093999999997</v>
      </c>
      <c r="D173" s="48" t="s">
        <v>60</v>
      </c>
      <c r="E173">
        <f t="shared" si="26"/>
        <v>155.98191714403157</v>
      </c>
      <c r="F173">
        <f t="shared" si="27"/>
        <v>156</v>
      </c>
      <c r="G173">
        <f t="shared" ref="G173:G179" si="31">+C173-(C$7+F173*C$8)</f>
        <v>-6.4864000007219147E-2</v>
      </c>
      <c r="J173">
        <f t="shared" si="30"/>
        <v>-6.4864000007219147E-2</v>
      </c>
      <c r="O173">
        <f t="shared" ca="1" si="28"/>
        <v>1.1250397145874554E-2</v>
      </c>
      <c r="Q173" s="2">
        <f t="shared" si="29"/>
        <v>38044.593999999997</v>
      </c>
    </row>
    <row r="174" spans="1:17" x14ac:dyDescent="0.2">
      <c r="A174" s="47" t="s">
        <v>497</v>
      </c>
      <c r="B174" s="49" t="s">
        <v>49</v>
      </c>
      <c r="C174" s="48">
        <v>53314.243000000002</v>
      </c>
      <c r="D174" s="48" t="s">
        <v>60</v>
      </c>
      <c r="E174">
        <f t="shared" si="26"/>
        <v>225.99750658202143</v>
      </c>
      <c r="F174">
        <f t="shared" si="27"/>
        <v>226</v>
      </c>
      <c r="G174">
        <f t="shared" si="31"/>
        <v>-8.944000001065433E-3</v>
      </c>
      <c r="J174">
        <f t="shared" si="30"/>
        <v>-8.944000001065433E-3</v>
      </c>
      <c r="O174">
        <f t="shared" ca="1" si="28"/>
        <v>1.0542338611700314E-2</v>
      </c>
      <c r="Q174" s="2">
        <f t="shared" si="29"/>
        <v>38295.743000000002</v>
      </c>
    </row>
    <row r="175" spans="1:17" x14ac:dyDescent="0.2">
      <c r="A175" s="47" t="s">
        <v>497</v>
      </c>
      <c r="B175" s="49" t="s">
        <v>49</v>
      </c>
      <c r="C175" s="48">
        <v>53332.180999999997</v>
      </c>
      <c r="D175" s="48" t="s">
        <v>60</v>
      </c>
      <c r="E175">
        <f t="shared" si="26"/>
        <v>230.99828159342206</v>
      </c>
      <c r="F175">
        <f t="shared" si="27"/>
        <v>231</v>
      </c>
      <c r="G175">
        <f t="shared" si="31"/>
        <v>-6.1640000058105215E-3</v>
      </c>
      <c r="J175">
        <f t="shared" si="30"/>
        <v>-6.1640000058105215E-3</v>
      </c>
      <c r="O175">
        <f t="shared" ca="1" si="28"/>
        <v>1.0491763002116438E-2</v>
      </c>
      <c r="Q175" s="2">
        <f t="shared" si="29"/>
        <v>38313.680999999997</v>
      </c>
    </row>
    <row r="176" spans="1:17" x14ac:dyDescent="0.2">
      <c r="A176" s="47" t="s">
        <v>515</v>
      </c>
      <c r="B176" s="49" t="s">
        <v>49</v>
      </c>
      <c r="C176" s="48">
        <v>54114.154000000002</v>
      </c>
      <c r="D176" s="48" t="s">
        <v>60</v>
      </c>
      <c r="E176">
        <f t="shared" si="26"/>
        <v>448.99755899286447</v>
      </c>
      <c r="F176">
        <f t="shared" si="27"/>
        <v>449</v>
      </c>
      <c r="G176">
        <f t="shared" si="31"/>
        <v>-8.7560000029043294E-3</v>
      </c>
      <c r="J176">
        <f t="shared" si="30"/>
        <v>-8.7560000029043294E-3</v>
      </c>
      <c r="O176">
        <f t="shared" ca="1" si="28"/>
        <v>8.286666424259518E-3</v>
      </c>
      <c r="Q176" s="2">
        <f t="shared" si="29"/>
        <v>39095.654000000002</v>
      </c>
    </row>
    <row r="177" spans="1:17" x14ac:dyDescent="0.2">
      <c r="A177" s="47" t="s">
        <v>522</v>
      </c>
      <c r="B177" s="49" t="s">
        <v>528</v>
      </c>
      <c r="C177" s="48">
        <v>54873.031799999997</v>
      </c>
      <c r="D177" s="48" t="s">
        <v>60</v>
      </c>
      <c r="E177">
        <f t="shared" si="26"/>
        <v>660.55833159559654</v>
      </c>
      <c r="F177">
        <f t="shared" si="27"/>
        <v>660.5</v>
      </c>
      <c r="G177">
        <f t="shared" si="31"/>
        <v>0.20923799999582116</v>
      </c>
      <c r="J177">
        <f t="shared" si="30"/>
        <v>0.20923799999582116</v>
      </c>
      <c r="O177">
        <f t="shared" ca="1" si="28"/>
        <v>6.1473181388616337E-3</v>
      </c>
      <c r="Q177" s="2">
        <f t="shared" si="29"/>
        <v>39854.531799999997</v>
      </c>
    </row>
    <row r="178" spans="1:17" x14ac:dyDescent="0.2">
      <c r="A178" s="32" t="s">
        <v>48</v>
      </c>
      <c r="B178" s="33" t="s">
        <v>49</v>
      </c>
      <c r="C178" s="32">
        <v>55638.684999999998</v>
      </c>
      <c r="D178" s="32">
        <v>5.0000000000000001E-3</v>
      </c>
      <c r="E178">
        <f>+(C178-C$7)/C$8</f>
        <v>874.00795752714373</v>
      </c>
      <c r="F178">
        <f t="shared" si="27"/>
        <v>874</v>
      </c>
      <c r="G178">
        <f t="shared" si="31"/>
        <v>2.8543999993416946E-2</v>
      </c>
      <c r="J178">
        <f>+G178</f>
        <v>2.8543999993416946E-2</v>
      </c>
      <c r="O178">
        <f ca="1">+C$11+C$12*$F178</f>
        <v>3.9877396096301993E-3</v>
      </c>
      <c r="Q178" s="2">
        <f>+C178-15018.5</f>
        <v>40620.184999999998</v>
      </c>
    </row>
    <row r="179" spans="1:17" x14ac:dyDescent="0.2">
      <c r="A179" s="50" t="s">
        <v>529</v>
      </c>
      <c r="B179" s="51" t="s">
        <v>49</v>
      </c>
      <c r="C179" s="52">
        <v>58938.762999999999</v>
      </c>
      <c r="D179" s="52">
        <v>1.4E-3</v>
      </c>
      <c r="E179">
        <f>+(C179-C$7)/C$8</f>
        <v>1794.007266150066</v>
      </c>
      <c r="F179">
        <f t="shared" si="27"/>
        <v>1794</v>
      </c>
      <c r="G179">
        <f t="shared" si="31"/>
        <v>2.6063999997859355E-2</v>
      </c>
      <c r="J179">
        <f>+G179</f>
        <v>2.6063999997859355E-2</v>
      </c>
      <c r="O179">
        <f ca="1">+C$11+C$12*$F179</f>
        <v>-5.3181725538026768E-3</v>
      </c>
      <c r="Q179" s="2">
        <f>+C179-15018.5</f>
        <v>43920.262999999999</v>
      </c>
    </row>
    <row r="180" spans="1:17" x14ac:dyDescent="0.2">
      <c r="B180" s="3"/>
      <c r="C180" s="10"/>
      <c r="D180" s="10"/>
    </row>
    <row r="181" spans="1:17" x14ac:dyDescent="0.2">
      <c r="B181" s="3"/>
      <c r="C181" s="10"/>
      <c r="D181" s="10"/>
    </row>
    <row r="182" spans="1:17" x14ac:dyDescent="0.2">
      <c r="B182" s="3"/>
      <c r="C182" s="10"/>
      <c r="D182" s="10"/>
    </row>
    <row r="183" spans="1:17" x14ac:dyDescent="0.2">
      <c r="B183" s="3"/>
      <c r="C183" s="10"/>
      <c r="D183" s="10"/>
    </row>
    <row r="184" spans="1:17" x14ac:dyDescent="0.2">
      <c r="B184" s="3"/>
      <c r="C184" s="10"/>
      <c r="D184" s="10"/>
    </row>
    <row r="185" spans="1:17" x14ac:dyDescent="0.2">
      <c r="B185" s="3"/>
      <c r="C185" s="10"/>
      <c r="D185" s="10"/>
    </row>
    <row r="186" spans="1:17" x14ac:dyDescent="0.2">
      <c r="B186" s="3"/>
      <c r="C186" s="10"/>
      <c r="D186" s="10"/>
    </row>
    <row r="187" spans="1:17" x14ac:dyDescent="0.2">
      <c r="B187" s="3"/>
      <c r="C187" s="10"/>
      <c r="D187" s="10"/>
    </row>
    <row r="188" spans="1:17" x14ac:dyDescent="0.2">
      <c r="B188" s="3"/>
      <c r="C188" s="10"/>
      <c r="D188" s="10"/>
    </row>
    <row r="189" spans="1:17" x14ac:dyDescent="0.2">
      <c r="B189" s="3"/>
      <c r="C189" s="10"/>
      <c r="D189" s="10"/>
    </row>
    <row r="190" spans="1:17" x14ac:dyDescent="0.2">
      <c r="B190" s="3"/>
      <c r="C190" s="10"/>
      <c r="D190" s="10"/>
    </row>
    <row r="191" spans="1:17" x14ac:dyDescent="0.2">
      <c r="B191" s="3"/>
      <c r="C191" s="10"/>
      <c r="D191" s="10"/>
    </row>
    <row r="192" spans="1:17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C344" s="10"/>
      <c r="D344" s="10"/>
    </row>
    <row r="345" spans="2:4" x14ac:dyDescent="0.2">
      <c r="C345" s="10"/>
      <c r="D345" s="10"/>
    </row>
    <row r="346" spans="2:4" x14ac:dyDescent="0.2">
      <c r="C346" s="10"/>
      <c r="D346" s="10"/>
    </row>
    <row r="347" spans="2:4" x14ac:dyDescent="0.2">
      <c r="C347" s="10"/>
      <c r="D347" s="10"/>
    </row>
    <row r="348" spans="2:4" x14ac:dyDescent="0.2">
      <c r="C348" s="10"/>
      <c r="D348" s="10"/>
    </row>
    <row r="349" spans="2:4" x14ac:dyDescent="0.2">
      <c r="C349" s="10"/>
      <c r="D349" s="10"/>
    </row>
    <row r="350" spans="2:4" x14ac:dyDescent="0.2">
      <c r="C350" s="10"/>
      <c r="D350" s="10"/>
    </row>
    <row r="351" spans="2:4" x14ac:dyDescent="0.2">
      <c r="C351" s="10"/>
      <c r="D351" s="10"/>
    </row>
    <row r="352" spans="2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79:D17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6"/>
  <sheetViews>
    <sheetView topLeftCell="A115" workbookViewId="0">
      <selection activeCell="A12" sqref="A12:D16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50</v>
      </c>
      <c r="I1" s="35" t="s">
        <v>51</v>
      </c>
      <c r="J1" s="36" t="s">
        <v>52</v>
      </c>
    </row>
    <row r="2" spans="1:16" x14ac:dyDescent="0.2">
      <c r="I2" s="37" t="s">
        <v>53</v>
      </c>
      <c r="J2" s="38" t="s">
        <v>54</v>
      </c>
    </row>
    <row r="3" spans="1:16" x14ac:dyDescent="0.2">
      <c r="A3" s="39" t="s">
        <v>55</v>
      </c>
      <c r="I3" s="37" t="s">
        <v>56</v>
      </c>
      <c r="J3" s="38" t="s">
        <v>57</v>
      </c>
    </row>
    <row r="4" spans="1:16" x14ac:dyDescent="0.2">
      <c r="I4" s="37" t="s">
        <v>58</v>
      </c>
      <c r="J4" s="38" t="s">
        <v>57</v>
      </c>
    </row>
    <row r="5" spans="1:16" ht="13.5" thickBot="1" x14ac:dyDescent="0.25">
      <c r="I5" s="40" t="s">
        <v>59</v>
      </c>
      <c r="J5" s="41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5992 </v>
      </c>
      <c r="B11" s="3" t="str">
        <f t="shared" ref="B11:B42" si="1">IF(H11=INT(H11),"I","II")</f>
        <v>I</v>
      </c>
      <c r="C11" s="10">
        <f t="shared" ref="C11:C42" si="2">1*G11</f>
        <v>55638.684999999998</v>
      </c>
      <c r="D11" s="12" t="str">
        <f t="shared" ref="D11:D42" si="3">VLOOKUP(F11,I$1:J$5,2,FALSE)</f>
        <v>vis</v>
      </c>
      <c r="E11" s="42">
        <f>VLOOKUP(C11,Active!C$21:E$973,3,FALSE)</f>
        <v>874.00795752714373</v>
      </c>
      <c r="F11" s="3" t="s">
        <v>59</v>
      </c>
      <c r="G11" s="12" t="str">
        <f t="shared" ref="G11:G42" si="4">MID(I11,3,LEN(I11)-3)</f>
        <v>55638.685</v>
      </c>
      <c r="H11" s="10">
        <f t="shared" ref="H11:H42" si="5">1*K11</f>
        <v>11338</v>
      </c>
      <c r="I11" s="43" t="s">
        <v>523</v>
      </c>
      <c r="J11" s="44" t="s">
        <v>524</v>
      </c>
      <c r="K11" s="43">
        <v>11338</v>
      </c>
      <c r="L11" s="43" t="s">
        <v>525</v>
      </c>
      <c r="M11" s="44" t="s">
        <v>519</v>
      </c>
      <c r="N11" s="44" t="s">
        <v>59</v>
      </c>
      <c r="O11" s="45" t="s">
        <v>526</v>
      </c>
      <c r="P11" s="46" t="s">
        <v>527</v>
      </c>
    </row>
    <row r="12" spans="1:16" ht="12.75" customHeight="1" thickBot="1" x14ac:dyDescent="0.25">
      <c r="A12" s="10" t="str">
        <f t="shared" si="0"/>
        <v> VB 10.108 </v>
      </c>
      <c r="B12" s="3" t="str">
        <f t="shared" si="1"/>
        <v>I</v>
      </c>
      <c r="C12" s="10">
        <f t="shared" si="2"/>
        <v>14968.915999999999</v>
      </c>
      <c r="D12" s="12" t="str">
        <f t="shared" si="3"/>
        <v>vis</v>
      </c>
      <c r="E12" s="42">
        <f>VLOOKUP(C12,Active!C$21:E$973,3,FALSE)</f>
        <v>-10463.954163929966</v>
      </c>
      <c r="F12" s="3" t="s">
        <v>59</v>
      </c>
      <c r="G12" s="12" t="str">
        <f t="shared" si="4"/>
        <v>14968.916</v>
      </c>
      <c r="H12" s="10">
        <f t="shared" si="5"/>
        <v>0</v>
      </c>
      <c r="I12" s="43" t="s">
        <v>61</v>
      </c>
      <c r="J12" s="44" t="s">
        <v>62</v>
      </c>
      <c r="K12" s="43">
        <v>0</v>
      </c>
      <c r="L12" s="43" t="s">
        <v>63</v>
      </c>
      <c r="M12" s="44" t="s">
        <v>64</v>
      </c>
      <c r="N12" s="44"/>
      <c r="O12" s="45" t="s">
        <v>65</v>
      </c>
      <c r="P12" s="45" t="s">
        <v>66</v>
      </c>
    </row>
    <row r="13" spans="1:16" ht="12.75" customHeight="1" thickBot="1" x14ac:dyDescent="0.25">
      <c r="A13" s="10" t="str">
        <f t="shared" si="0"/>
        <v> VB 10.108 </v>
      </c>
      <c r="B13" s="3" t="str">
        <f t="shared" si="1"/>
        <v>I</v>
      </c>
      <c r="C13" s="10">
        <f t="shared" si="2"/>
        <v>15072.791999999999</v>
      </c>
      <c r="D13" s="12" t="str">
        <f t="shared" si="3"/>
        <v>vis</v>
      </c>
      <c r="E13" s="42">
        <f>VLOOKUP(C13,Active!C$21:E$973,3,FALSE)</f>
        <v>-10434.995500473369</v>
      </c>
      <c r="F13" s="3" t="s">
        <v>59</v>
      </c>
      <c r="G13" s="12" t="str">
        <f t="shared" si="4"/>
        <v>15072.792</v>
      </c>
      <c r="H13" s="10">
        <f t="shared" si="5"/>
        <v>29</v>
      </c>
      <c r="I13" s="43" t="s">
        <v>67</v>
      </c>
      <c r="J13" s="44" t="s">
        <v>68</v>
      </c>
      <c r="K13" s="43">
        <v>29</v>
      </c>
      <c r="L13" s="43" t="s">
        <v>69</v>
      </c>
      <c r="M13" s="44" t="s">
        <v>64</v>
      </c>
      <c r="N13" s="44"/>
      <c r="O13" s="45" t="s">
        <v>65</v>
      </c>
      <c r="P13" s="45" t="s">
        <v>66</v>
      </c>
    </row>
    <row r="14" spans="1:16" ht="12.75" customHeight="1" thickBot="1" x14ac:dyDescent="0.25">
      <c r="A14" s="10" t="str">
        <f t="shared" si="0"/>
        <v> VB 10.108 </v>
      </c>
      <c r="B14" s="3" t="str">
        <f t="shared" si="1"/>
        <v>I</v>
      </c>
      <c r="C14" s="10">
        <f t="shared" si="2"/>
        <v>15620.888000000001</v>
      </c>
      <c r="D14" s="12" t="str">
        <f t="shared" si="3"/>
        <v>vis</v>
      </c>
      <c r="E14" s="42">
        <f>VLOOKUP(C14,Active!C$21:E$973,3,FALSE)</f>
        <v>-10282.196705699735</v>
      </c>
      <c r="F14" s="3" t="s">
        <v>59</v>
      </c>
      <c r="G14" s="12" t="str">
        <f t="shared" si="4"/>
        <v>15620.888</v>
      </c>
      <c r="H14" s="10">
        <f t="shared" si="5"/>
        <v>182</v>
      </c>
      <c r="I14" s="43" t="s">
        <v>70</v>
      </c>
      <c r="J14" s="44" t="s">
        <v>71</v>
      </c>
      <c r="K14" s="43">
        <v>182</v>
      </c>
      <c r="L14" s="43" t="s">
        <v>72</v>
      </c>
      <c r="M14" s="44" t="s">
        <v>64</v>
      </c>
      <c r="N14" s="44"/>
      <c r="O14" s="45" t="s">
        <v>65</v>
      </c>
      <c r="P14" s="45" t="s">
        <v>66</v>
      </c>
    </row>
    <row r="15" spans="1:16" ht="12.75" customHeight="1" thickBot="1" x14ac:dyDescent="0.25">
      <c r="A15" s="10" t="str">
        <f t="shared" si="0"/>
        <v> VB 10.108 </v>
      </c>
      <c r="B15" s="3" t="str">
        <f t="shared" si="1"/>
        <v>I</v>
      </c>
      <c r="C15" s="10">
        <f t="shared" si="2"/>
        <v>15750.799000000001</v>
      </c>
      <c r="D15" s="12" t="str">
        <f t="shared" si="3"/>
        <v>vis</v>
      </c>
      <c r="E15" s="42">
        <f>VLOOKUP(C15,Active!C$21:E$973,3,FALSE)</f>
        <v>-10245.979976827717</v>
      </c>
      <c r="F15" s="3" t="s">
        <v>59</v>
      </c>
      <c r="G15" s="12" t="str">
        <f t="shared" si="4"/>
        <v>15750.799</v>
      </c>
      <c r="H15" s="10">
        <f t="shared" si="5"/>
        <v>218</v>
      </c>
      <c r="I15" s="43" t="s">
        <v>73</v>
      </c>
      <c r="J15" s="44" t="s">
        <v>74</v>
      </c>
      <c r="K15" s="43">
        <v>218</v>
      </c>
      <c r="L15" s="43" t="s">
        <v>75</v>
      </c>
      <c r="M15" s="44" t="s">
        <v>64</v>
      </c>
      <c r="N15" s="44"/>
      <c r="O15" s="45" t="s">
        <v>65</v>
      </c>
      <c r="P15" s="45" t="s">
        <v>66</v>
      </c>
    </row>
    <row r="16" spans="1:16" ht="12.75" customHeight="1" thickBot="1" x14ac:dyDescent="0.25">
      <c r="A16" s="10" t="str">
        <f t="shared" si="0"/>
        <v> VB 10.108 </v>
      </c>
      <c r="B16" s="3" t="str">
        <f t="shared" si="1"/>
        <v>I</v>
      </c>
      <c r="C16" s="10">
        <f t="shared" si="2"/>
        <v>16037.9</v>
      </c>
      <c r="D16" s="12" t="str">
        <f t="shared" si="3"/>
        <v>vis</v>
      </c>
      <c r="E16" s="42">
        <f>VLOOKUP(C16,Active!C$21:E$973,3,FALSE)</f>
        <v>-10165.94165000485</v>
      </c>
      <c r="F16" s="3" t="s">
        <v>59</v>
      </c>
      <c r="G16" s="12" t="str">
        <f t="shared" si="4"/>
        <v>16037.900</v>
      </c>
      <c r="H16" s="10">
        <f t="shared" si="5"/>
        <v>298</v>
      </c>
      <c r="I16" s="43" t="s">
        <v>76</v>
      </c>
      <c r="J16" s="44" t="s">
        <v>77</v>
      </c>
      <c r="K16" s="43">
        <v>298</v>
      </c>
      <c r="L16" s="43" t="s">
        <v>78</v>
      </c>
      <c r="M16" s="44" t="s">
        <v>64</v>
      </c>
      <c r="N16" s="44"/>
      <c r="O16" s="45" t="s">
        <v>65</v>
      </c>
      <c r="P16" s="45" t="s">
        <v>66</v>
      </c>
    </row>
    <row r="17" spans="1:16" ht="12.75" customHeight="1" thickBot="1" x14ac:dyDescent="0.25">
      <c r="A17" s="10" t="str">
        <f t="shared" si="0"/>
        <v> VB 10.108 </v>
      </c>
      <c r="B17" s="3" t="str">
        <f t="shared" si="1"/>
        <v>I</v>
      </c>
      <c r="C17" s="10">
        <f t="shared" si="2"/>
        <v>16116.763999999999</v>
      </c>
      <c r="D17" s="12" t="str">
        <f t="shared" si="3"/>
        <v>vis</v>
      </c>
      <c r="E17" s="42">
        <f>VLOOKUP(C17,Active!C$21:E$973,3,FALSE)</f>
        <v>-10143.955858918933</v>
      </c>
      <c r="F17" s="3" t="s">
        <v>59</v>
      </c>
      <c r="G17" s="12" t="str">
        <f t="shared" si="4"/>
        <v>16116.764</v>
      </c>
      <c r="H17" s="10">
        <f t="shared" si="5"/>
        <v>320</v>
      </c>
      <c r="I17" s="43" t="s">
        <v>79</v>
      </c>
      <c r="J17" s="44" t="s">
        <v>80</v>
      </c>
      <c r="K17" s="43">
        <v>320</v>
      </c>
      <c r="L17" s="43" t="s">
        <v>81</v>
      </c>
      <c r="M17" s="44" t="s">
        <v>64</v>
      </c>
      <c r="N17" s="44"/>
      <c r="O17" s="45" t="s">
        <v>65</v>
      </c>
      <c r="P17" s="45" t="s">
        <v>66</v>
      </c>
    </row>
    <row r="18" spans="1:16" ht="12.75" customHeight="1" thickBot="1" x14ac:dyDescent="0.25">
      <c r="A18" s="10" t="str">
        <f t="shared" si="0"/>
        <v> VB 10.108 </v>
      </c>
      <c r="B18" s="3" t="str">
        <f t="shared" si="1"/>
        <v>I</v>
      </c>
      <c r="C18" s="10">
        <f t="shared" si="2"/>
        <v>16134.721</v>
      </c>
      <c r="D18" s="12" t="str">
        <f t="shared" si="3"/>
        <v>vis</v>
      </c>
      <c r="E18" s="42">
        <f>VLOOKUP(C18,Active!C$21:E$973,3,FALSE)</f>
        <v>-10138.949787067011</v>
      </c>
      <c r="F18" s="3" t="s">
        <v>59</v>
      </c>
      <c r="G18" s="12" t="str">
        <f t="shared" si="4"/>
        <v>16134.721</v>
      </c>
      <c r="H18" s="10">
        <f t="shared" si="5"/>
        <v>325</v>
      </c>
      <c r="I18" s="43" t="s">
        <v>82</v>
      </c>
      <c r="J18" s="44" t="s">
        <v>83</v>
      </c>
      <c r="K18" s="43">
        <v>325</v>
      </c>
      <c r="L18" s="43" t="s">
        <v>84</v>
      </c>
      <c r="M18" s="44" t="s">
        <v>64</v>
      </c>
      <c r="N18" s="44"/>
      <c r="O18" s="45" t="s">
        <v>65</v>
      </c>
      <c r="P18" s="45" t="s">
        <v>66</v>
      </c>
    </row>
    <row r="19" spans="1:16" ht="12.75" customHeight="1" thickBot="1" x14ac:dyDescent="0.25">
      <c r="A19" s="10" t="str">
        <f t="shared" si="0"/>
        <v> VB 10.108 </v>
      </c>
      <c r="B19" s="3" t="str">
        <f t="shared" si="1"/>
        <v>I</v>
      </c>
      <c r="C19" s="10">
        <f t="shared" si="2"/>
        <v>16159.665999999999</v>
      </c>
      <c r="D19" s="12" t="str">
        <f t="shared" si="3"/>
        <v>vis</v>
      </c>
      <c r="E19" s="42">
        <f>VLOOKUP(C19,Active!C$21:E$973,3,FALSE)</f>
        <v>-10131.995593028691</v>
      </c>
      <c r="F19" s="3" t="s">
        <v>59</v>
      </c>
      <c r="G19" s="12" t="str">
        <f t="shared" si="4"/>
        <v>16159.666</v>
      </c>
      <c r="H19" s="10">
        <f t="shared" si="5"/>
        <v>332</v>
      </c>
      <c r="I19" s="43" t="s">
        <v>85</v>
      </c>
      <c r="J19" s="44" t="s">
        <v>86</v>
      </c>
      <c r="K19" s="43">
        <v>332</v>
      </c>
      <c r="L19" s="43" t="s">
        <v>87</v>
      </c>
      <c r="M19" s="44" t="s">
        <v>64</v>
      </c>
      <c r="N19" s="44"/>
      <c r="O19" s="45" t="s">
        <v>65</v>
      </c>
      <c r="P19" s="45" t="s">
        <v>66</v>
      </c>
    </row>
    <row r="20" spans="1:16" ht="12.75" customHeight="1" thickBot="1" x14ac:dyDescent="0.25">
      <c r="A20" s="10" t="str">
        <f t="shared" si="0"/>
        <v> VB 10.108 </v>
      </c>
      <c r="B20" s="3" t="str">
        <f t="shared" si="1"/>
        <v>I</v>
      </c>
      <c r="C20" s="10">
        <f t="shared" si="2"/>
        <v>16471.781999999999</v>
      </c>
      <c r="D20" s="12" t="str">
        <f t="shared" si="3"/>
        <v>vis</v>
      </c>
      <c r="E20" s="42">
        <f>VLOOKUP(C20,Active!C$21:E$973,3,FALSE)</f>
        <v>-10044.983557491907</v>
      </c>
      <c r="F20" s="3" t="s">
        <v>59</v>
      </c>
      <c r="G20" s="12" t="str">
        <f t="shared" si="4"/>
        <v>16471.782</v>
      </c>
      <c r="H20" s="10">
        <f t="shared" si="5"/>
        <v>419</v>
      </c>
      <c r="I20" s="43" t="s">
        <v>88</v>
      </c>
      <c r="J20" s="44" t="s">
        <v>89</v>
      </c>
      <c r="K20" s="43">
        <v>419</v>
      </c>
      <c r="L20" s="43" t="s">
        <v>90</v>
      </c>
      <c r="M20" s="44" t="s">
        <v>64</v>
      </c>
      <c r="N20" s="44"/>
      <c r="O20" s="45" t="s">
        <v>65</v>
      </c>
      <c r="P20" s="45" t="s">
        <v>66</v>
      </c>
    </row>
    <row r="21" spans="1:16" ht="12.75" customHeight="1" thickBot="1" x14ac:dyDescent="0.25">
      <c r="A21" s="10" t="str">
        <f t="shared" si="0"/>
        <v> VB 10.108 </v>
      </c>
      <c r="B21" s="3" t="str">
        <f t="shared" si="1"/>
        <v>I</v>
      </c>
      <c r="C21" s="10">
        <f t="shared" si="2"/>
        <v>16471.827000000001</v>
      </c>
      <c r="D21" s="12" t="str">
        <f t="shared" si="3"/>
        <v>vis</v>
      </c>
      <c r="E21" s="42">
        <f>VLOOKUP(C21,Active!C$21:E$973,3,FALSE)</f>
        <v>-10044.971012343311</v>
      </c>
      <c r="F21" s="3" t="s">
        <v>59</v>
      </c>
      <c r="G21" s="12" t="str">
        <f t="shared" si="4"/>
        <v>16471.827</v>
      </c>
      <c r="H21" s="10">
        <f t="shared" si="5"/>
        <v>419</v>
      </c>
      <c r="I21" s="43" t="s">
        <v>91</v>
      </c>
      <c r="J21" s="44" t="s">
        <v>92</v>
      </c>
      <c r="K21" s="43">
        <v>419</v>
      </c>
      <c r="L21" s="43" t="s">
        <v>93</v>
      </c>
      <c r="M21" s="44" t="s">
        <v>64</v>
      </c>
      <c r="N21" s="44"/>
      <c r="O21" s="45" t="s">
        <v>65</v>
      </c>
      <c r="P21" s="45" t="s">
        <v>66</v>
      </c>
    </row>
    <row r="22" spans="1:16" ht="12.75" customHeight="1" thickBot="1" x14ac:dyDescent="0.25">
      <c r="A22" s="10" t="str">
        <f t="shared" si="0"/>
        <v> VB 10.108 </v>
      </c>
      <c r="B22" s="3" t="str">
        <f t="shared" si="1"/>
        <v>II</v>
      </c>
      <c r="C22" s="10">
        <f t="shared" si="2"/>
        <v>16498.740000000002</v>
      </c>
      <c r="D22" s="12" t="str">
        <f t="shared" si="3"/>
        <v>vis</v>
      </c>
      <c r="E22" s="42">
        <f>VLOOKUP(C22,Active!C$21:E$973,3,FALSE)</f>
        <v>-10037.468177139726</v>
      </c>
      <c r="F22" s="3" t="s">
        <v>59</v>
      </c>
      <c r="G22" s="12" t="str">
        <f t="shared" si="4"/>
        <v>16498.740</v>
      </c>
      <c r="H22" s="10">
        <f t="shared" si="5"/>
        <v>426.5</v>
      </c>
      <c r="I22" s="43" t="s">
        <v>94</v>
      </c>
      <c r="J22" s="44" t="s">
        <v>95</v>
      </c>
      <c r="K22" s="43">
        <v>426.5</v>
      </c>
      <c r="L22" s="43" t="s">
        <v>96</v>
      </c>
      <c r="M22" s="44" t="s">
        <v>64</v>
      </c>
      <c r="N22" s="44"/>
      <c r="O22" s="45" t="s">
        <v>65</v>
      </c>
      <c r="P22" s="45" t="s">
        <v>66</v>
      </c>
    </row>
    <row r="23" spans="1:16" ht="12.75" customHeight="1" thickBot="1" x14ac:dyDescent="0.25">
      <c r="A23" s="10" t="str">
        <f t="shared" si="0"/>
        <v> VB 10.108 </v>
      </c>
      <c r="B23" s="3" t="str">
        <f t="shared" si="1"/>
        <v>I</v>
      </c>
      <c r="C23" s="10">
        <f t="shared" si="2"/>
        <v>16507.687999999998</v>
      </c>
      <c r="D23" s="12" t="str">
        <f t="shared" si="3"/>
        <v>vis</v>
      </c>
      <c r="E23" s="42">
        <f>VLOOKUP(C23,Active!C$21:E$973,3,FALSE)</f>
        <v>-10034.973644036707</v>
      </c>
      <c r="F23" s="3" t="s">
        <v>59</v>
      </c>
      <c r="G23" s="12" t="str">
        <f t="shared" si="4"/>
        <v>16507.688</v>
      </c>
      <c r="H23" s="10">
        <f t="shared" si="5"/>
        <v>429</v>
      </c>
      <c r="I23" s="43" t="s">
        <v>97</v>
      </c>
      <c r="J23" s="44" t="s">
        <v>98</v>
      </c>
      <c r="K23" s="43">
        <v>429</v>
      </c>
      <c r="L23" s="43" t="s">
        <v>99</v>
      </c>
      <c r="M23" s="44" t="s">
        <v>64</v>
      </c>
      <c r="N23" s="44"/>
      <c r="O23" s="45" t="s">
        <v>65</v>
      </c>
      <c r="P23" s="45" t="s">
        <v>66</v>
      </c>
    </row>
    <row r="24" spans="1:16" ht="12.75" customHeight="1" thickBot="1" x14ac:dyDescent="0.25">
      <c r="A24" s="10" t="str">
        <f t="shared" si="0"/>
        <v> VB 10.108 </v>
      </c>
      <c r="B24" s="3" t="str">
        <f t="shared" si="1"/>
        <v>I</v>
      </c>
      <c r="C24" s="10">
        <f t="shared" si="2"/>
        <v>16801.871999999999</v>
      </c>
      <c r="D24" s="12" t="str">
        <f t="shared" si="3"/>
        <v>vis</v>
      </c>
      <c r="E24" s="42">
        <f>VLOOKUP(C24,Active!C$21:E$973,3,FALSE)</f>
        <v>-9952.9607108248456</v>
      </c>
      <c r="F24" s="3" t="s">
        <v>59</v>
      </c>
      <c r="G24" s="12" t="str">
        <f t="shared" si="4"/>
        <v>16801.872</v>
      </c>
      <c r="H24" s="10">
        <f t="shared" si="5"/>
        <v>511</v>
      </c>
      <c r="I24" s="43" t="s">
        <v>100</v>
      </c>
      <c r="J24" s="44" t="s">
        <v>101</v>
      </c>
      <c r="K24" s="43">
        <v>511</v>
      </c>
      <c r="L24" s="43" t="s">
        <v>102</v>
      </c>
      <c r="M24" s="44" t="s">
        <v>64</v>
      </c>
      <c r="N24" s="44"/>
      <c r="O24" s="45" t="s">
        <v>65</v>
      </c>
      <c r="P24" s="45" t="s">
        <v>66</v>
      </c>
    </row>
    <row r="25" spans="1:16" ht="12.75" customHeight="1" thickBot="1" x14ac:dyDescent="0.25">
      <c r="A25" s="10" t="str">
        <f t="shared" si="0"/>
        <v> VB 10.108 </v>
      </c>
      <c r="B25" s="3" t="str">
        <f t="shared" si="1"/>
        <v>I</v>
      </c>
      <c r="C25" s="10">
        <f t="shared" si="2"/>
        <v>16801.919000000002</v>
      </c>
      <c r="D25" s="12" t="str">
        <f t="shared" si="3"/>
        <v>vis</v>
      </c>
      <c r="E25" s="42">
        <f>VLOOKUP(C25,Active!C$21:E$973,3,FALSE)</f>
        <v>-9952.9476081140911</v>
      </c>
      <c r="F25" s="3" t="s">
        <v>59</v>
      </c>
      <c r="G25" s="12" t="str">
        <f t="shared" si="4"/>
        <v>16801.919</v>
      </c>
      <c r="H25" s="10">
        <f t="shared" si="5"/>
        <v>511</v>
      </c>
      <c r="I25" s="43" t="s">
        <v>103</v>
      </c>
      <c r="J25" s="44" t="s">
        <v>104</v>
      </c>
      <c r="K25" s="43">
        <v>511</v>
      </c>
      <c r="L25" s="43" t="s">
        <v>105</v>
      </c>
      <c r="M25" s="44" t="s">
        <v>64</v>
      </c>
      <c r="N25" s="44"/>
      <c r="O25" s="45" t="s">
        <v>65</v>
      </c>
      <c r="P25" s="45" t="s">
        <v>66</v>
      </c>
    </row>
    <row r="26" spans="1:16" ht="12.75" customHeight="1" thickBot="1" x14ac:dyDescent="0.25">
      <c r="A26" s="10" t="str">
        <f t="shared" si="0"/>
        <v> VB 10.108 </v>
      </c>
      <c r="B26" s="3" t="str">
        <f t="shared" si="1"/>
        <v>I</v>
      </c>
      <c r="C26" s="10">
        <f t="shared" si="2"/>
        <v>16934.629000000001</v>
      </c>
      <c r="D26" s="12" t="str">
        <f t="shared" si="3"/>
        <v>vis</v>
      </c>
      <c r="E26" s="42">
        <f>VLOOKUP(C26,Active!C$21:E$973,3,FALSE)</f>
        <v>-9915.9505709994082</v>
      </c>
      <c r="F26" s="3" t="s">
        <v>59</v>
      </c>
      <c r="G26" s="12" t="str">
        <f t="shared" si="4"/>
        <v>16934.629</v>
      </c>
      <c r="H26" s="10">
        <f t="shared" si="5"/>
        <v>548</v>
      </c>
      <c r="I26" s="43" t="s">
        <v>106</v>
      </c>
      <c r="J26" s="44" t="s">
        <v>107</v>
      </c>
      <c r="K26" s="43">
        <v>548</v>
      </c>
      <c r="L26" s="43" t="s">
        <v>108</v>
      </c>
      <c r="M26" s="44" t="s">
        <v>64</v>
      </c>
      <c r="N26" s="44"/>
      <c r="O26" s="45" t="s">
        <v>65</v>
      </c>
      <c r="P26" s="45" t="s">
        <v>66</v>
      </c>
    </row>
    <row r="27" spans="1:16" ht="12.75" customHeight="1" thickBot="1" x14ac:dyDescent="0.25">
      <c r="A27" s="10" t="str">
        <f t="shared" si="0"/>
        <v> VB 10.108 </v>
      </c>
      <c r="B27" s="3" t="str">
        <f t="shared" si="1"/>
        <v>I</v>
      </c>
      <c r="C27" s="10">
        <f t="shared" si="2"/>
        <v>16959.566999999999</v>
      </c>
      <c r="D27" s="12" t="str">
        <f t="shared" si="3"/>
        <v>vis</v>
      </c>
      <c r="E27" s="42">
        <f>VLOOKUP(C27,Active!C$21:E$973,3,FALSE)</f>
        <v>-9908.9983284286463</v>
      </c>
      <c r="F27" s="3" t="s">
        <v>59</v>
      </c>
      <c r="G27" s="12" t="str">
        <f t="shared" si="4"/>
        <v>16959.567</v>
      </c>
      <c r="H27" s="10">
        <f t="shared" si="5"/>
        <v>555</v>
      </c>
      <c r="I27" s="43" t="s">
        <v>109</v>
      </c>
      <c r="J27" s="44" t="s">
        <v>110</v>
      </c>
      <c r="K27" s="43">
        <v>555</v>
      </c>
      <c r="L27" s="43" t="s">
        <v>111</v>
      </c>
      <c r="M27" s="44" t="s">
        <v>64</v>
      </c>
      <c r="N27" s="44"/>
      <c r="O27" s="45" t="s">
        <v>65</v>
      </c>
      <c r="P27" s="45" t="s">
        <v>66</v>
      </c>
    </row>
    <row r="28" spans="1:16" ht="12.75" customHeight="1" thickBot="1" x14ac:dyDescent="0.25">
      <c r="A28" s="10" t="str">
        <f t="shared" si="0"/>
        <v> VB 10.108 </v>
      </c>
      <c r="B28" s="3" t="str">
        <f t="shared" si="1"/>
        <v>I</v>
      </c>
      <c r="C28" s="10">
        <f t="shared" si="2"/>
        <v>17558.800999999999</v>
      </c>
      <c r="D28" s="12" t="str">
        <f t="shared" si="3"/>
        <v>vis</v>
      </c>
      <c r="E28" s="42">
        <f>VLOOKUP(C28,Active!C$21:E$973,3,FALSE)</f>
        <v>-9741.9432267906395</v>
      </c>
      <c r="F28" s="3" t="s">
        <v>59</v>
      </c>
      <c r="G28" s="12" t="str">
        <f t="shared" si="4"/>
        <v>17558.801</v>
      </c>
      <c r="H28" s="10">
        <f t="shared" si="5"/>
        <v>722</v>
      </c>
      <c r="I28" s="43" t="s">
        <v>112</v>
      </c>
      <c r="J28" s="44" t="s">
        <v>113</v>
      </c>
      <c r="K28" s="43">
        <v>722</v>
      </c>
      <c r="L28" s="43" t="s">
        <v>114</v>
      </c>
      <c r="M28" s="44" t="s">
        <v>64</v>
      </c>
      <c r="N28" s="44"/>
      <c r="O28" s="45" t="s">
        <v>65</v>
      </c>
      <c r="P28" s="45" t="s">
        <v>66</v>
      </c>
    </row>
    <row r="29" spans="1:16" ht="12.75" customHeight="1" thickBot="1" x14ac:dyDescent="0.25">
      <c r="A29" s="10" t="str">
        <f t="shared" si="0"/>
        <v> VB 10.108 </v>
      </c>
      <c r="B29" s="3" t="str">
        <f t="shared" si="1"/>
        <v>I</v>
      </c>
      <c r="C29" s="10">
        <f t="shared" si="2"/>
        <v>17619.687999999998</v>
      </c>
      <c r="D29" s="12" t="str">
        <f t="shared" si="3"/>
        <v>vis</v>
      </c>
      <c r="E29" s="42">
        <f>VLOOKUP(C29,Active!C$21:E$973,3,FALSE)</f>
        <v>-9724.9690831782391</v>
      </c>
      <c r="F29" s="3" t="s">
        <v>59</v>
      </c>
      <c r="G29" s="12" t="str">
        <f t="shared" si="4"/>
        <v>17619.688</v>
      </c>
      <c r="H29" s="10">
        <f t="shared" si="5"/>
        <v>739</v>
      </c>
      <c r="I29" s="43" t="s">
        <v>115</v>
      </c>
      <c r="J29" s="44" t="s">
        <v>116</v>
      </c>
      <c r="K29" s="43">
        <v>739</v>
      </c>
      <c r="L29" s="43" t="s">
        <v>117</v>
      </c>
      <c r="M29" s="44" t="s">
        <v>64</v>
      </c>
      <c r="N29" s="44"/>
      <c r="O29" s="45" t="s">
        <v>65</v>
      </c>
      <c r="P29" s="45" t="s">
        <v>66</v>
      </c>
    </row>
    <row r="30" spans="1:16" ht="12.75" customHeight="1" thickBot="1" x14ac:dyDescent="0.25">
      <c r="A30" s="10" t="str">
        <f t="shared" si="0"/>
        <v> VB 10.108 </v>
      </c>
      <c r="B30" s="3" t="str">
        <f t="shared" si="1"/>
        <v>I</v>
      </c>
      <c r="C30" s="10">
        <f t="shared" si="2"/>
        <v>17974.71</v>
      </c>
      <c r="D30" s="12" t="str">
        <f t="shared" si="3"/>
        <v>vis</v>
      </c>
      <c r="E30" s="42">
        <f>VLOOKUP(C30,Active!C$21:E$973,3,FALSE)</f>
        <v>-9625.9956666268936</v>
      </c>
      <c r="F30" s="3" t="s">
        <v>59</v>
      </c>
      <c r="G30" s="12" t="str">
        <f t="shared" si="4"/>
        <v>17974.710</v>
      </c>
      <c r="H30" s="10">
        <f t="shared" si="5"/>
        <v>838</v>
      </c>
      <c r="I30" s="43" t="s">
        <v>118</v>
      </c>
      <c r="J30" s="44" t="s">
        <v>119</v>
      </c>
      <c r="K30" s="43">
        <v>838</v>
      </c>
      <c r="L30" s="43" t="s">
        <v>120</v>
      </c>
      <c r="M30" s="44" t="s">
        <v>64</v>
      </c>
      <c r="N30" s="44"/>
      <c r="O30" s="45" t="s">
        <v>65</v>
      </c>
      <c r="P30" s="45" t="s">
        <v>66</v>
      </c>
    </row>
    <row r="31" spans="1:16" ht="12.75" customHeight="1" thickBot="1" x14ac:dyDescent="0.25">
      <c r="A31" s="10" t="str">
        <f t="shared" si="0"/>
        <v> VB 10.108 </v>
      </c>
      <c r="B31" s="3" t="str">
        <f t="shared" si="1"/>
        <v>I</v>
      </c>
      <c r="C31" s="10">
        <f t="shared" si="2"/>
        <v>18046.544000000002</v>
      </c>
      <c r="D31" s="12" t="str">
        <f t="shared" si="3"/>
        <v>vis</v>
      </c>
      <c r="E31" s="42">
        <f>VLOOKUP(C31,Active!C$21:E$973,3,FALSE)</f>
        <v>-9605.9697065327327</v>
      </c>
      <c r="F31" s="3" t="s">
        <v>59</v>
      </c>
      <c r="G31" s="12" t="str">
        <f t="shared" si="4"/>
        <v>18046.544</v>
      </c>
      <c r="H31" s="10">
        <f t="shared" si="5"/>
        <v>858</v>
      </c>
      <c r="I31" s="43" t="s">
        <v>121</v>
      </c>
      <c r="J31" s="44" t="s">
        <v>122</v>
      </c>
      <c r="K31" s="43">
        <v>858</v>
      </c>
      <c r="L31" s="43" t="s">
        <v>123</v>
      </c>
      <c r="M31" s="44" t="s">
        <v>64</v>
      </c>
      <c r="N31" s="44"/>
      <c r="O31" s="45" t="s">
        <v>65</v>
      </c>
      <c r="P31" s="45" t="s">
        <v>66</v>
      </c>
    </row>
    <row r="32" spans="1:16" ht="12.75" customHeight="1" thickBot="1" x14ac:dyDescent="0.25">
      <c r="A32" s="10" t="str">
        <f t="shared" si="0"/>
        <v> VB 10.108 </v>
      </c>
      <c r="B32" s="3" t="str">
        <f t="shared" si="1"/>
        <v>II</v>
      </c>
      <c r="C32" s="10">
        <f t="shared" si="2"/>
        <v>18073.510999999999</v>
      </c>
      <c r="D32" s="12" t="str">
        <f t="shared" si="3"/>
        <v>vis</v>
      </c>
      <c r="E32" s="42">
        <f>VLOOKUP(C32,Active!C$21:E$973,3,FALSE)</f>
        <v>-9598.4518171508353</v>
      </c>
      <c r="F32" s="3" t="s">
        <v>59</v>
      </c>
      <c r="G32" s="12" t="str">
        <f t="shared" si="4"/>
        <v>18073.511</v>
      </c>
      <c r="H32" s="10">
        <f t="shared" si="5"/>
        <v>865.5</v>
      </c>
      <c r="I32" s="43" t="s">
        <v>124</v>
      </c>
      <c r="J32" s="44" t="s">
        <v>125</v>
      </c>
      <c r="K32" s="43">
        <v>865.5</v>
      </c>
      <c r="L32" s="43" t="s">
        <v>126</v>
      </c>
      <c r="M32" s="44" t="s">
        <v>64</v>
      </c>
      <c r="N32" s="44"/>
      <c r="O32" s="45" t="s">
        <v>65</v>
      </c>
      <c r="P32" s="45" t="s">
        <v>66</v>
      </c>
    </row>
    <row r="33" spans="1:16" ht="12.75" customHeight="1" thickBot="1" x14ac:dyDescent="0.25">
      <c r="A33" s="10" t="str">
        <f t="shared" si="0"/>
        <v> VB 10.108 </v>
      </c>
      <c r="B33" s="3" t="str">
        <f t="shared" si="1"/>
        <v>I</v>
      </c>
      <c r="C33" s="10">
        <f t="shared" si="2"/>
        <v>18659.847000000002</v>
      </c>
      <c r="D33" s="12" t="str">
        <f t="shared" si="3"/>
        <v>vis</v>
      </c>
      <c r="E33" s="42">
        <f>VLOOKUP(C33,Active!C$21:E$973,3,FALSE)</f>
        <v>-9434.9924338814908</v>
      </c>
      <c r="F33" s="3" t="s">
        <v>59</v>
      </c>
      <c r="G33" s="12" t="str">
        <f t="shared" si="4"/>
        <v>18659.847</v>
      </c>
      <c r="H33" s="10">
        <f t="shared" si="5"/>
        <v>1029</v>
      </c>
      <c r="I33" s="43" t="s">
        <v>127</v>
      </c>
      <c r="J33" s="44" t="s">
        <v>128</v>
      </c>
      <c r="K33" s="43">
        <v>1029</v>
      </c>
      <c r="L33" s="43" t="s">
        <v>129</v>
      </c>
      <c r="M33" s="44" t="s">
        <v>64</v>
      </c>
      <c r="N33" s="44"/>
      <c r="O33" s="45" t="s">
        <v>65</v>
      </c>
      <c r="P33" s="45" t="s">
        <v>66</v>
      </c>
    </row>
    <row r="34" spans="1:16" ht="12.75" customHeight="1" thickBot="1" x14ac:dyDescent="0.25">
      <c r="A34" s="10" t="str">
        <f t="shared" si="0"/>
        <v> VB 10.108 </v>
      </c>
      <c r="B34" s="3" t="str">
        <f t="shared" si="1"/>
        <v>I</v>
      </c>
      <c r="C34" s="10">
        <f t="shared" si="2"/>
        <v>19391.772000000001</v>
      </c>
      <c r="D34" s="12" t="str">
        <f t="shared" si="3"/>
        <v>vis</v>
      </c>
      <c r="E34" s="42">
        <f>VLOOKUP(C34,Active!C$21:E$973,3,FALSE)</f>
        <v>-9230.945591969321</v>
      </c>
      <c r="F34" s="3" t="s">
        <v>59</v>
      </c>
      <c r="G34" s="12" t="str">
        <f t="shared" si="4"/>
        <v>19391.772</v>
      </c>
      <c r="H34" s="10">
        <f t="shared" si="5"/>
        <v>1233</v>
      </c>
      <c r="I34" s="43" t="s">
        <v>130</v>
      </c>
      <c r="J34" s="44" t="s">
        <v>131</v>
      </c>
      <c r="K34" s="43">
        <v>1233</v>
      </c>
      <c r="L34" s="43" t="s">
        <v>132</v>
      </c>
      <c r="M34" s="44" t="s">
        <v>64</v>
      </c>
      <c r="N34" s="44"/>
      <c r="O34" s="45" t="s">
        <v>65</v>
      </c>
      <c r="P34" s="45" t="s">
        <v>66</v>
      </c>
    </row>
    <row r="35" spans="1:16" ht="12.75" customHeight="1" thickBot="1" x14ac:dyDescent="0.25">
      <c r="A35" s="10" t="str">
        <f t="shared" si="0"/>
        <v> VB 10.108 </v>
      </c>
      <c r="B35" s="3" t="str">
        <f t="shared" si="1"/>
        <v>I</v>
      </c>
      <c r="C35" s="10">
        <f t="shared" si="2"/>
        <v>19782.751</v>
      </c>
      <c r="D35" s="12" t="str">
        <f t="shared" si="3"/>
        <v>vis</v>
      </c>
      <c r="E35" s="42">
        <f>VLOOKUP(C35,Active!C$21:E$973,3,FALSE)</f>
        <v>-9121.9480441276992</v>
      </c>
      <c r="F35" s="3" t="s">
        <v>59</v>
      </c>
      <c r="G35" s="12" t="str">
        <f t="shared" si="4"/>
        <v>19782.751</v>
      </c>
      <c r="H35" s="10">
        <f t="shared" si="5"/>
        <v>1342</v>
      </c>
      <c r="I35" s="43" t="s">
        <v>133</v>
      </c>
      <c r="J35" s="44" t="s">
        <v>134</v>
      </c>
      <c r="K35" s="43">
        <v>1342</v>
      </c>
      <c r="L35" s="43" t="s">
        <v>135</v>
      </c>
      <c r="M35" s="44" t="s">
        <v>64</v>
      </c>
      <c r="N35" s="44"/>
      <c r="O35" s="45" t="s">
        <v>65</v>
      </c>
      <c r="P35" s="45" t="s">
        <v>66</v>
      </c>
    </row>
    <row r="36" spans="1:16" ht="12.75" customHeight="1" thickBot="1" x14ac:dyDescent="0.25">
      <c r="A36" s="10" t="str">
        <f t="shared" si="0"/>
        <v> VB 10.108 </v>
      </c>
      <c r="B36" s="3" t="str">
        <f t="shared" si="1"/>
        <v>I</v>
      </c>
      <c r="C36" s="10">
        <f t="shared" si="2"/>
        <v>20227.573</v>
      </c>
      <c r="D36" s="12" t="str">
        <f t="shared" si="3"/>
        <v>vis</v>
      </c>
      <c r="E36" s="42">
        <f>VLOOKUP(C36,Active!C$21:E$973,3,FALSE)</f>
        <v>-8997.9400866005544</v>
      </c>
      <c r="F36" s="3" t="s">
        <v>59</v>
      </c>
      <c r="G36" s="12" t="str">
        <f t="shared" si="4"/>
        <v>20227.573</v>
      </c>
      <c r="H36" s="10">
        <f t="shared" si="5"/>
        <v>1466</v>
      </c>
      <c r="I36" s="43" t="s">
        <v>136</v>
      </c>
      <c r="J36" s="44" t="s">
        <v>137</v>
      </c>
      <c r="K36" s="43">
        <v>1466</v>
      </c>
      <c r="L36" s="43" t="s">
        <v>138</v>
      </c>
      <c r="M36" s="44" t="s">
        <v>64</v>
      </c>
      <c r="N36" s="44"/>
      <c r="O36" s="45" t="s">
        <v>65</v>
      </c>
      <c r="P36" s="45" t="s">
        <v>66</v>
      </c>
    </row>
    <row r="37" spans="1:16" ht="12.75" customHeight="1" thickBot="1" x14ac:dyDescent="0.25">
      <c r="A37" s="10" t="str">
        <f t="shared" si="0"/>
        <v> VB 10.108 </v>
      </c>
      <c r="B37" s="3" t="str">
        <f t="shared" si="1"/>
        <v>I</v>
      </c>
      <c r="C37" s="10">
        <f t="shared" si="2"/>
        <v>20485.821</v>
      </c>
      <c r="D37" s="12" t="str">
        <f t="shared" si="3"/>
        <v>vis</v>
      </c>
      <c r="E37" s="42">
        <f>VLOOKUP(C37,Active!C$21:E$973,3,FALSE)</f>
        <v>-8925.9454302762952</v>
      </c>
      <c r="F37" s="3" t="s">
        <v>59</v>
      </c>
      <c r="G37" s="12" t="str">
        <f t="shared" si="4"/>
        <v>20485.821</v>
      </c>
      <c r="H37" s="10">
        <f t="shared" si="5"/>
        <v>1538</v>
      </c>
      <c r="I37" s="43" t="s">
        <v>139</v>
      </c>
      <c r="J37" s="44" t="s">
        <v>140</v>
      </c>
      <c r="K37" s="43">
        <v>1538</v>
      </c>
      <c r="L37" s="43" t="s">
        <v>105</v>
      </c>
      <c r="M37" s="44" t="s">
        <v>64</v>
      </c>
      <c r="N37" s="44"/>
      <c r="O37" s="45" t="s">
        <v>65</v>
      </c>
      <c r="P37" s="45" t="s">
        <v>66</v>
      </c>
    </row>
    <row r="38" spans="1:16" ht="12.75" customHeight="1" thickBot="1" x14ac:dyDescent="0.25">
      <c r="A38" s="10" t="str">
        <f t="shared" si="0"/>
        <v> VB 10.108 </v>
      </c>
      <c r="B38" s="3" t="str">
        <f t="shared" si="1"/>
        <v>I</v>
      </c>
      <c r="C38" s="10">
        <f t="shared" si="2"/>
        <v>20546.651000000002</v>
      </c>
      <c r="D38" s="12" t="str">
        <f t="shared" si="3"/>
        <v>vis</v>
      </c>
      <c r="E38" s="42">
        <f>VLOOKUP(C38,Active!C$21:E$973,3,FALSE)</f>
        <v>-8908.9871771854487</v>
      </c>
      <c r="F38" s="3" t="s">
        <v>59</v>
      </c>
      <c r="G38" s="12" t="str">
        <f t="shared" si="4"/>
        <v>20546.651</v>
      </c>
      <c r="H38" s="10">
        <f t="shared" si="5"/>
        <v>1555</v>
      </c>
      <c r="I38" s="43" t="s">
        <v>141</v>
      </c>
      <c r="J38" s="44" t="s">
        <v>142</v>
      </c>
      <c r="K38" s="43">
        <v>1555</v>
      </c>
      <c r="L38" s="43" t="s">
        <v>143</v>
      </c>
      <c r="M38" s="44" t="s">
        <v>64</v>
      </c>
      <c r="N38" s="44"/>
      <c r="O38" s="45" t="s">
        <v>65</v>
      </c>
      <c r="P38" s="45" t="s">
        <v>66</v>
      </c>
    </row>
    <row r="39" spans="1:16" ht="12.75" customHeight="1" thickBot="1" x14ac:dyDescent="0.25">
      <c r="A39" s="10" t="str">
        <f t="shared" si="0"/>
        <v> VB 10.108 </v>
      </c>
      <c r="B39" s="3" t="str">
        <f t="shared" si="1"/>
        <v>I</v>
      </c>
      <c r="C39" s="10">
        <f t="shared" si="2"/>
        <v>20564.671999999999</v>
      </c>
      <c r="D39" s="12" t="str">
        <f t="shared" si="3"/>
        <v>vis</v>
      </c>
      <c r="E39" s="42">
        <f>VLOOKUP(C39,Active!C$21:E$973,3,FALSE)</f>
        <v>-8903.9632633444144</v>
      </c>
      <c r="F39" s="3" t="s">
        <v>59</v>
      </c>
      <c r="G39" s="12" t="str">
        <f t="shared" si="4"/>
        <v>20564.672</v>
      </c>
      <c r="H39" s="10">
        <f t="shared" si="5"/>
        <v>1560</v>
      </c>
      <c r="I39" s="43" t="s">
        <v>144</v>
      </c>
      <c r="J39" s="44" t="s">
        <v>145</v>
      </c>
      <c r="K39" s="43">
        <v>1560</v>
      </c>
      <c r="L39" s="43" t="s">
        <v>146</v>
      </c>
      <c r="M39" s="44" t="s">
        <v>64</v>
      </c>
      <c r="N39" s="44"/>
      <c r="O39" s="45" t="s">
        <v>65</v>
      </c>
      <c r="P39" s="45" t="s">
        <v>66</v>
      </c>
    </row>
    <row r="40" spans="1:16" ht="12.75" customHeight="1" thickBot="1" x14ac:dyDescent="0.25">
      <c r="A40" s="10" t="str">
        <f t="shared" si="0"/>
        <v> VB 10.108 </v>
      </c>
      <c r="B40" s="3" t="str">
        <f t="shared" si="1"/>
        <v>I</v>
      </c>
      <c r="C40" s="10">
        <f t="shared" si="2"/>
        <v>20589.637999999999</v>
      </c>
      <c r="D40" s="12" t="str">
        <f t="shared" si="3"/>
        <v>vis</v>
      </c>
      <c r="E40" s="42">
        <f>VLOOKUP(C40,Active!C$21:E$973,3,FALSE)</f>
        <v>-8897.0032149034141</v>
      </c>
      <c r="F40" s="3" t="s">
        <v>59</v>
      </c>
      <c r="G40" s="12" t="str">
        <f t="shared" si="4"/>
        <v>20589.638</v>
      </c>
      <c r="H40" s="10">
        <f t="shared" si="5"/>
        <v>1567</v>
      </c>
      <c r="I40" s="43" t="s">
        <v>147</v>
      </c>
      <c r="J40" s="44" t="s">
        <v>148</v>
      </c>
      <c r="K40" s="43">
        <v>1567</v>
      </c>
      <c r="L40" s="43" t="s">
        <v>149</v>
      </c>
      <c r="M40" s="44" t="s">
        <v>64</v>
      </c>
      <c r="N40" s="44"/>
      <c r="O40" s="45" t="s">
        <v>65</v>
      </c>
      <c r="P40" s="45" t="s">
        <v>66</v>
      </c>
    </row>
    <row r="41" spans="1:16" ht="12.75" customHeight="1" thickBot="1" x14ac:dyDescent="0.25">
      <c r="A41" s="10" t="str">
        <f t="shared" si="0"/>
        <v> VB 10.108 </v>
      </c>
      <c r="B41" s="3" t="str">
        <f t="shared" si="1"/>
        <v>I</v>
      </c>
      <c r="C41" s="10">
        <f t="shared" si="2"/>
        <v>21009.493999999999</v>
      </c>
      <c r="D41" s="12" t="str">
        <f t="shared" si="3"/>
        <v>vis</v>
      </c>
      <c r="E41" s="42">
        <f>VLOOKUP(C41,Active!C$21:E$973,3,FALSE)</f>
        <v>-8779.9553058172696</v>
      </c>
      <c r="F41" s="3" t="s">
        <v>59</v>
      </c>
      <c r="G41" s="12" t="str">
        <f t="shared" si="4"/>
        <v>21009.494</v>
      </c>
      <c r="H41" s="10">
        <f t="shared" si="5"/>
        <v>1684</v>
      </c>
      <c r="I41" s="43" t="s">
        <v>150</v>
      </c>
      <c r="J41" s="44" t="s">
        <v>151</v>
      </c>
      <c r="K41" s="43">
        <v>1684</v>
      </c>
      <c r="L41" s="43" t="s">
        <v>152</v>
      </c>
      <c r="M41" s="44" t="s">
        <v>64</v>
      </c>
      <c r="N41" s="44"/>
      <c r="O41" s="45" t="s">
        <v>65</v>
      </c>
      <c r="P41" s="45" t="s">
        <v>66</v>
      </c>
    </row>
    <row r="42" spans="1:16" ht="12.75" customHeight="1" thickBot="1" x14ac:dyDescent="0.25">
      <c r="A42" s="10" t="str">
        <f t="shared" si="0"/>
        <v> VB 10.108 </v>
      </c>
      <c r="B42" s="3" t="str">
        <f t="shared" si="1"/>
        <v>I</v>
      </c>
      <c r="C42" s="10">
        <f t="shared" si="2"/>
        <v>21134.894</v>
      </c>
      <c r="D42" s="12" t="str">
        <f t="shared" si="3"/>
        <v>vis</v>
      </c>
      <c r="E42" s="42">
        <f>VLOOKUP(C42,Active!C$21:E$973,3,FALSE)</f>
        <v>-8744.9961583967197</v>
      </c>
      <c r="F42" s="3" t="s">
        <v>59</v>
      </c>
      <c r="G42" s="12" t="str">
        <f t="shared" si="4"/>
        <v>21134.894</v>
      </c>
      <c r="H42" s="10">
        <f t="shared" si="5"/>
        <v>1719</v>
      </c>
      <c r="I42" s="43" t="s">
        <v>153</v>
      </c>
      <c r="J42" s="44" t="s">
        <v>154</v>
      </c>
      <c r="K42" s="43">
        <v>1719</v>
      </c>
      <c r="L42" s="43" t="s">
        <v>155</v>
      </c>
      <c r="M42" s="44" t="s">
        <v>64</v>
      </c>
      <c r="N42" s="44"/>
      <c r="O42" s="45" t="s">
        <v>65</v>
      </c>
      <c r="P42" s="45" t="s">
        <v>66</v>
      </c>
    </row>
    <row r="43" spans="1:16" ht="12.75" customHeight="1" thickBot="1" x14ac:dyDescent="0.25">
      <c r="A43" s="10" t="str">
        <f t="shared" ref="A43:A74" si="6">P43</f>
        <v> VB 10.108 </v>
      </c>
      <c r="B43" s="3" t="str">
        <f t="shared" ref="B43:B74" si="7">IF(H43=INT(H43),"I","II")</f>
        <v>I</v>
      </c>
      <c r="C43" s="10">
        <f t="shared" ref="C43:C74" si="8">1*G43</f>
        <v>21604.81</v>
      </c>
      <c r="D43" s="12" t="str">
        <f t="shared" ref="D43:D74" si="9">VLOOKUP(F43,I$1:J$5,2,FALSE)</f>
        <v>vis</v>
      </c>
      <c r="E43" s="42">
        <f>VLOOKUP(C43,Active!C$21:E$973,3,FALSE)</f>
        <v>-8613.9924684503458</v>
      </c>
      <c r="F43" s="3" t="s">
        <v>59</v>
      </c>
      <c r="G43" s="12" t="str">
        <f t="shared" ref="G43:G74" si="10">MID(I43,3,LEN(I43)-3)</f>
        <v>21604.810</v>
      </c>
      <c r="H43" s="10">
        <f t="shared" ref="H43:H74" si="11">1*K43</f>
        <v>1850</v>
      </c>
      <c r="I43" s="43" t="s">
        <v>156</v>
      </c>
      <c r="J43" s="44" t="s">
        <v>157</v>
      </c>
      <c r="K43" s="43">
        <v>1850</v>
      </c>
      <c r="L43" s="43" t="s">
        <v>158</v>
      </c>
      <c r="M43" s="44" t="s">
        <v>64</v>
      </c>
      <c r="N43" s="44"/>
      <c r="O43" s="45" t="s">
        <v>65</v>
      </c>
      <c r="P43" s="45" t="s">
        <v>66</v>
      </c>
    </row>
    <row r="44" spans="1:16" ht="12.75" customHeight="1" thickBot="1" x14ac:dyDescent="0.25">
      <c r="A44" s="10" t="str">
        <f t="shared" si="6"/>
        <v> VB 10.108 </v>
      </c>
      <c r="B44" s="3" t="str">
        <f t="shared" si="7"/>
        <v>I</v>
      </c>
      <c r="C44" s="10">
        <f t="shared" si="8"/>
        <v>21927.791000000001</v>
      </c>
      <c r="D44" s="12" t="str">
        <f t="shared" si="9"/>
        <v>vis</v>
      </c>
      <c r="E44" s="42">
        <f>VLOOKUP(C44,Active!C$21:E$973,3,FALSE)</f>
        <v>-8523.9514764803553</v>
      </c>
      <c r="F44" s="3" t="s">
        <v>59</v>
      </c>
      <c r="G44" s="12" t="str">
        <f t="shared" si="10"/>
        <v>21927.791</v>
      </c>
      <c r="H44" s="10">
        <f t="shared" si="11"/>
        <v>1940</v>
      </c>
      <c r="I44" s="43" t="s">
        <v>159</v>
      </c>
      <c r="J44" s="44" t="s">
        <v>160</v>
      </c>
      <c r="K44" s="43">
        <v>1940</v>
      </c>
      <c r="L44" s="43" t="s">
        <v>161</v>
      </c>
      <c r="M44" s="44" t="s">
        <v>64</v>
      </c>
      <c r="N44" s="44"/>
      <c r="O44" s="45" t="s">
        <v>65</v>
      </c>
      <c r="P44" s="45" t="s">
        <v>66</v>
      </c>
    </row>
    <row r="45" spans="1:16" ht="12.75" customHeight="1" thickBot="1" x14ac:dyDescent="0.25">
      <c r="A45" s="10" t="str">
        <f t="shared" si="6"/>
        <v> VB 10.108 </v>
      </c>
      <c r="B45" s="3" t="str">
        <f t="shared" si="7"/>
        <v>I</v>
      </c>
      <c r="C45" s="10">
        <f t="shared" si="8"/>
        <v>22239.897000000001</v>
      </c>
      <c r="D45" s="12" t="str">
        <f t="shared" si="9"/>
        <v>vis</v>
      </c>
      <c r="E45" s="42">
        <f>VLOOKUP(C45,Active!C$21:E$973,3,FALSE)</f>
        <v>-8436.942228754373</v>
      </c>
      <c r="F45" s="3" t="s">
        <v>59</v>
      </c>
      <c r="G45" s="12" t="str">
        <f t="shared" si="10"/>
        <v>22239.897</v>
      </c>
      <c r="H45" s="10">
        <f t="shared" si="11"/>
        <v>2027</v>
      </c>
      <c r="I45" s="43" t="s">
        <v>162</v>
      </c>
      <c r="J45" s="44" t="s">
        <v>163</v>
      </c>
      <c r="K45" s="43">
        <v>2027</v>
      </c>
      <c r="L45" s="43" t="s">
        <v>164</v>
      </c>
      <c r="M45" s="44" t="s">
        <v>64</v>
      </c>
      <c r="N45" s="44"/>
      <c r="O45" s="45" t="s">
        <v>65</v>
      </c>
      <c r="P45" s="45" t="s">
        <v>66</v>
      </c>
    </row>
    <row r="46" spans="1:16" ht="12.75" customHeight="1" thickBot="1" x14ac:dyDescent="0.25">
      <c r="A46" s="10" t="str">
        <f t="shared" si="6"/>
        <v> VB 10.108 </v>
      </c>
      <c r="B46" s="3" t="str">
        <f t="shared" si="7"/>
        <v>II</v>
      </c>
      <c r="C46" s="10">
        <f t="shared" si="8"/>
        <v>22298.906999999999</v>
      </c>
      <c r="D46" s="12" t="str">
        <f t="shared" si="9"/>
        <v>vis</v>
      </c>
      <c r="E46" s="42">
        <f>VLOOKUP(C46,Active!C$21:E$973,3,FALSE)</f>
        <v>-8420.4913572289606</v>
      </c>
      <c r="F46" s="3" t="s">
        <v>59</v>
      </c>
      <c r="G46" s="12" t="str">
        <f t="shared" si="10"/>
        <v>22298.907</v>
      </c>
      <c r="H46" s="10">
        <f t="shared" si="11"/>
        <v>2043.5</v>
      </c>
      <c r="I46" s="43" t="s">
        <v>165</v>
      </c>
      <c r="J46" s="44" t="s">
        <v>166</v>
      </c>
      <c r="K46" s="43">
        <v>2043.5</v>
      </c>
      <c r="L46" s="43" t="s">
        <v>167</v>
      </c>
      <c r="M46" s="44" t="s">
        <v>64</v>
      </c>
      <c r="N46" s="44"/>
      <c r="O46" s="45" t="s">
        <v>65</v>
      </c>
      <c r="P46" s="45" t="s">
        <v>66</v>
      </c>
    </row>
    <row r="47" spans="1:16" ht="12.75" customHeight="1" thickBot="1" x14ac:dyDescent="0.25">
      <c r="A47" s="10" t="str">
        <f t="shared" si="6"/>
        <v> VB 10.108 </v>
      </c>
      <c r="B47" s="3" t="str">
        <f t="shared" si="7"/>
        <v>I</v>
      </c>
      <c r="C47" s="10">
        <f t="shared" si="8"/>
        <v>23484.550999999999</v>
      </c>
      <c r="D47" s="12" t="str">
        <f t="shared" si="9"/>
        <v>vis</v>
      </c>
      <c r="E47" s="42">
        <f>VLOOKUP(C47,Active!C$21:E$973,3,FALSE)</f>
        <v>-8089.9562425216982</v>
      </c>
      <c r="F47" s="3" t="s">
        <v>59</v>
      </c>
      <c r="G47" s="12" t="str">
        <f t="shared" si="10"/>
        <v>23484.551</v>
      </c>
      <c r="H47" s="10">
        <f t="shared" si="11"/>
        <v>2374</v>
      </c>
      <c r="I47" s="43" t="s">
        <v>168</v>
      </c>
      <c r="J47" s="44" t="s">
        <v>169</v>
      </c>
      <c r="K47" s="43">
        <v>2374</v>
      </c>
      <c r="L47" s="43" t="s">
        <v>170</v>
      </c>
      <c r="M47" s="44" t="s">
        <v>64</v>
      </c>
      <c r="N47" s="44"/>
      <c r="O47" s="45" t="s">
        <v>65</v>
      </c>
      <c r="P47" s="45" t="s">
        <v>66</v>
      </c>
    </row>
    <row r="48" spans="1:16" ht="12.75" customHeight="1" thickBot="1" x14ac:dyDescent="0.25">
      <c r="A48" s="10" t="str">
        <f t="shared" si="6"/>
        <v> VB 10.108 </v>
      </c>
      <c r="B48" s="3" t="str">
        <f t="shared" si="7"/>
        <v>I</v>
      </c>
      <c r="C48" s="10">
        <f t="shared" si="8"/>
        <v>24230.544999999998</v>
      </c>
      <c r="D48" s="12" t="str">
        <f t="shared" si="9"/>
        <v>vis</v>
      </c>
      <c r="E48" s="42">
        <f>VLOOKUP(C48,Active!C$21:E$973,3,FALSE)</f>
        <v>-7881.9872295962923</v>
      </c>
      <c r="F48" s="3" t="s">
        <v>59</v>
      </c>
      <c r="G48" s="12" t="str">
        <f t="shared" si="10"/>
        <v>24230.545</v>
      </c>
      <c r="H48" s="10">
        <f t="shared" si="11"/>
        <v>2582</v>
      </c>
      <c r="I48" s="43" t="s">
        <v>171</v>
      </c>
      <c r="J48" s="44" t="s">
        <v>172</v>
      </c>
      <c r="K48" s="43">
        <v>2582</v>
      </c>
      <c r="L48" s="43" t="s">
        <v>173</v>
      </c>
      <c r="M48" s="44" t="s">
        <v>64</v>
      </c>
      <c r="N48" s="44"/>
      <c r="O48" s="45" t="s">
        <v>65</v>
      </c>
      <c r="P48" s="45" t="s">
        <v>66</v>
      </c>
    </row>
    <row r="49" spans="1:16" ht="12.75" customHeight="1" thickBot="1" x14ac:dyDescent="0.25">
      <c r="A49" s="10" t="str">
        <f t="shared" si="6"/>
        <v> VB 10.108 </v>
      </c>
      <c r="B49" s="3" t="str">
        <f t="shared" si="7"/>
        <v>I</v>
      </c>
      <c r="C49" s="10">
        <f t="shared" si="8"/>
        <v>24230.587</v>
      </c>
      <c r="D49" s="12" t="str">
        <f t="shared" si="9"/>
        <v>vis</v>
      </c>
      <c r="E49" s="42">
        <f>VLOOKUP(C49,Active!C$21:E$973,3,FALSE)</f>
        <v>-7881.9755207909357</v>
      </c>
      <c r="F49" s="3" t="s">
        <v>59</v>
      </c>
      <c r="G49" s="12" t="str">
        <f t="shared" si="10"/>
        <v>24230.587</v>
      </c>
      <c r="H49" s="10">
        <f t="shared" si="11"/>
        <v>2582</v>
      </c>
      <c r="I49" s="43" t="s">
        <v>174</v>
      </c>
      <c r="J49" s="44" t="s">
        <v>175</v>
      </c>
      <c r="K49" s="43">
        <v>2582</v>
      </c>
      <c r="L49" s="43" t="s">
        <v>176</v>
      </c>
      <c r="M49" s="44" t="s">
        <v>64</v>
      </c>
      <c r="N49" s="44"/>
      <c r="O49" s="45" t="s">
        <v>65</v>
      </c>
      <c r="P49" s="45" t="s">
        <v>66</v>
      </c>
    </row>
    <row r="50" spans="1:16" ht="12.75" customHeight="1" thickBot="1" x14ac:dyDescent="0.25">
      <c r="A50" s="10" t="str">
        <f t="shared" si="6"/>
        <v> VB 10.108 </v>
      </c>
      <c r="B50" s="3" t="str">
        <f t="shared" si="7"/>
        <v>I</v>
      </c>
      <c r="C50" s="10">
        <f t="shared" si="8"/>
        <v>24230.63</v>
      </c>
      <c r="D50" s="12" t="str">
        <f t="shared" si="9"/>
        <v>vis</v>
      </c>
      <c r="E50" s="42">
        <f>VLOOKUP(C50,Active!C$21:E$973,3,FALSE)</f>
        <v>-7881.9635332044991</v>
      </c>
      <c r="F50" s="3" t="s">
        <v>59</v>
      </c>
      <c r="G50" s="12" t="str">
        <f t="shared" si="10"/>
        <v>24230.630</v>
      </c>
      <c r="H50" s="10">
        <f t="shared" si="11"/>
        <v>2582</v>
      </c>
      <c r="I50" s="43" t="s">
        <v>177</v>
      </c>
      <c r="J50" s="44" t="s">
        <v>178</v>
      </c>
      <c r="K50" s="43">
        <v>2582</v>
      </c>
      <c r="L50" s="43" t="s">
        <v>96</v>
      </c>
      <c r="M50" s="44" t="s">
        <v>64</v>
      </c>
      <c r="N50" s="44"/>
      <c r="O50" s="45" t="s">
        <v>65</v>
      </c>
      <c r="P50" s="45" t="s">
        <v>66</v>
      </c>
    </row>
    <row r="51" spans="1:16" ht="12.75" customHeight="1" thickBot="1" x14ac:dyDescent="0.25">
      <c r="A51" s="10" t="str">
        <f t="shared" si="6"/>
        <v> VB 10.108 </v>
      </c>
      <c r="B51" s="3" t="str">
        <f t="shared" si="7"/>
        <v>I</v>
      </c>
      <c r="C51" s="10">
        <f t="shared" si="8"/>
        <v>24506.710999999999</v>
      </c>
      <c r="D51" s="12" t="str">
        <f t="shared" si="9"/>
        <v>vis</v>
      </c>
      <c r="E51" s="42">
        <f>VLOOKUP(C51,Active!C$21:E$973,3,FALSE)</f>
        <v>-7804.9973738822273</v>
      </c>
      <c r="F51" s="3" t="s">
        <v>59</v>
      </c>
      <c r="G51" s="12" t="str">
        <f t="shared" si="10"/>
        <v>24506.711</v>
      </c>
      <c r="H51" s="10">
        <f t="shared" si="11"/>
        <v>2659</v>
      </c>
      <c r="I51" s="43" t="s">
        <v>179</v>
      </c>
      <c r="J51" s="44" t="s">
        <v>180</v>
      </c>
      <c r="K51" s="43">
        <v>2659</v>
      </c>
      <c r="L51" s="43" t="s">
        <v>181</v>
      </c>
      <c r="M51" s="44" t="s">
        <v>64</v>
      </c>
      <c r="N51" s="44"/>
      <c r="O51" s="45" t="s">
        <v>65</v>
      </c>
      <c r="P51" s="45" t="s">
        <v>66</v>
      </c>
    </row>
    <row r="52" spans="1:16" ht="12.75" customHeight="1" thickBot="1" x14ac:dyDescent="0.25">
      <c r="A52" s="10" t="str">
        <f t="shared" si="6"/>
        <v> VB 10.108 </v>
      </c>
      <c r="B52" s="3" t="str">
        <f t="shared" si="7"/>
        <v>I</v>
      </c>
      <c r="C52" s="10">
        <f t="shared" si="8"/>
        <v>24524.683000000001</v>
      </c>
      <c r="D52" s="12" t="str">
        <f t="shared" si="9"/>
        <v>vis</v>
      </c>
      <c r="E52" s="42">
        <f>VLOOKUP(C52,Active!C$21:E$973,3,FALSE)</f>
        <v>-7799.9871203141083</v>
      </c>
      <c r="F52" s="3" t="s">
        <v>59</v>
      </c>
      <c r="G52" s="12" t="str">
        <f t="shared" si="10"/>
        <v>24524.683</v>
      </c>
      <c r="H52" s="10">
        <f t="shared" si="11"/>
        <v>2664</v>
      </c>
      <c r="I52" s="43" t="s">
        <v>182</v>
      </c>
      <c r="J52" s="44" t="s">
        <v>183</v>
      </c>
      <c r="K52" s="43">
        <v>2664</v>
      </c>
      <c r="L52" s="43" t="s">
        <v>184</v>
      </c>
      <c r="M52" s="44" t="s">
        <v>64</v>
      </c>
      <c r="N52" s="44"/>
      <c r="O52" s="45" t="s">
        <v>65</v>
      </c>
      <c r="P52" s="45" t="s">
        <v>66</v>
      </c>
    </row>
    <row r="53" spans="1:16" ht="12.75" customHeight="1" thickBot="1" x14ac:dyDescent="0.25">
      <c r="A53" s="10" t="str">
        <f t="shared" si="6"/>
        <v> VB 10.108 </v>
      </c>
      <c r="B53" s="3" t="str">
        <f t="shared" si="7"/>
        <v>II</v>
      </c>
      <c r="C53" s="10">
        <f t="shared" si="8"/>
        <v>24576.602999999999</v>
      </c>
      <c r="D53" s="12" t="str">
        <f t="shared" si="9"/>
        <v>vis</v>
      </c>
      <c r="E53" s="42">
        <f>VLOOKUP(C53,Active!C$21:E$973,3,FALSE)</f>
        <v>-7785.5128066452489</v>
      </c>
      <c r="F53" s="3" t="s">
        <v>59</v>
      </c>
      <c r="G53" s="12" t="str">
        <f t="shared" si="10"/>
        <v>24576.603</v>
      </c>
      <c r="H53" s="10">
        <f t="shared" si="11"/>
        <v>2678.5</v>
      </c>
      <c r="I53" s="43" t="s">
        <v>185</v>
      </c>
      <c r="J53" s="44" t="s">
        <v>186</v>
      </c>
      <c r="K53" s="43">
        <v>2678.5</v>
      </c>
      <c r="L53" s="43" t="s">
        <v>187</v>
      </c>
      <c r="M53" s="44" t="s">
        <v>64</v>
      </c>
      <c r="N53" s="44"/>
      <c r="O53" s="45" t="s">
        <v>65</v>
      </c>
      <c r="P53" s="45" t="s">
        <v>66</v>
      </c>
    </row>
    <row r="54" spans="1:16" ht="12.75" customHeight="1" thickBot="1" x14ac:dyDescent="0.25">
      <c r="A54" s="10" t="str">
        <f t="shared" si="6"/>
        <v> VB 10.108 </v>
      </c>
      <c r="B54" s="3" t="str">
        <f t="shared" si="7"/>
        <v>II</v>
      </c>
      <c r="C54" s="10">
        <f t="shared" si="8"/>
        <v>24576.646000000001</v>
      </c>
      <c r="D54" s="12" t="str">
        <f t="shared" si="9"/>
        <v>vis</v>
      </c>
      <c r="E54" s="42">
        <f>VLOOKUP(C54,Active!C$21:E$973,3,FALSE)</f>
        <v>-7785.5008190588132</v>
      </c>
      <c r="F54" s="3" t="s">
        <v>59</v>
      </c>
      <c r="G54" s="12" t="str">
        <f t="shared" si="10"/>
        <v>24576.646</v>
      </c>
      <c r="H54" s="10">
        <f t="shared" si="11"/>
        <v>2678.5</v>
      </c>
      <c r="I54" s="43" t="s">
        <v>188</v>
      </c>
      <c r="J54" s="44" t="s">
        <v>189</v>
      </c>
      <c r="K54" s="43">
        <v>2678.5</v>
      </c>
      <c r="L54" s="43" t="s">
        <v>190</v>
      </c>
      <c r="M54" s="44" t="s">
        <v>64</v>
      </c>
      <c r="N54" s="44"/>
      <c r="O54" s="45" t="s">
        <v>65</v>
      </c>
      <c r="P54" s="45" t="s">
        <v>66</v>
      </c>
    </row>
    <row r="55" spans="1:16" ht="12.75" customHeight="1" thickBot="1" x14ac:dyDescent="0.25">
      <c r="A55" s="10" t="str">
        <f t="shared" si="6"/>
        <v> VB 10.108 </v>
      </c>
      <c r="B55" s="3" t="str">
        <f t="shared" si="7"/>
        <v>I</v>
      </c>
      <c r="C55" s="10">
        <f t="shared" si="8"/>
        <v>24621.547999999999</v>
      </c>
      <c r="D55" s="12" t="str">
        <f t="shared" si="9"/>
        <v>vis</v>
      </c>
      <c r="E55" s="42">
        <f>VLOOKUP(C55,Active!C$21:E$973,3,FALSE)</f>
        <v>-7772.9829910087528</v>
      </c>
      <c r="F55" s="3" t="s">
        <v>59</v>
      </c>
      <c r="G55" s="12" t="str">
        <f t="shared" si="10"/>
        <v>24621.548</v>
      </c>
      <c r="H55" s="10">
        <f t="shared" si="11"/>
        <v>2691</v>
      </c>
      <c r="I55" s="43" t="s">
        <v>191</v>
      </c>
      <c r="J55" s="44" t="s">
        <v>192</v>
      </c>
      <c r="K55" s="43">
        <v>2691</v>
      </c>
      <c r="L55" s="43" t="s">
        <v>193</v>
      </c>
      <c r="M55" s="44" t="s">
        <v>64</v>
      </c>
      <c r="N55" s="44"/>
      <c r="O55" s="45" t="s">
        <v>65</v>
      </c>
      <c r="P55" s="45" t="s">
        <v>66</v>
      </c>
    </row>
    <row r="56" spans="1:16" ht="12.75" customHeight="1" thickBot="1" x14ac:dyDescent="0.25">
      <c r="A56" s="10" t="str">
        <f t="shared" si="6"/>
        <v> VB 10.108 </v>
      </c>
      <c r="B56" s="3" t="str">
        <f t="shared" si="7"/>
        <v>I</v>
      </c>
      <c r="C56" s="10">
        <f t="shared" si="8"/>
        <v>24639.564999999999</v>
      </c>
      <c r="D56" s="12" t="str">
        <f t="shared" si="9"/>
        <v>vis</v>
      </c>
      <c r="E56" s="42">
        <f>VLOOKUP(C56,Active!C$21:E$973,3,FALSE)</f>
        <v>-7767.9601922920383</v>
      </c>
      <c r="F56" s="3" t="s">
        <v>59</v>
      </c>
      <c r="G56" s="12" t="str">
        <f t="shared" si="10"/>
        <v>24639.565</v>
      </c>
      <c r="H56" s="10">
        <f t="shared" si="11"/>
        <v>2696</v>
      </c>
      <c r="I56" s="43" t="s">
        <v>194</v>
      </c>
      <c r="J56" s="44" t="s">
        <v>195</v>
      </c>
      <c r="K56" s="43">
        <v>2696</v>
      </c>
      <c r="L56" s="43" t="s">
        <v>196</v>
      </c>
      <c r="M56" s="44" t="s">
        <v>64</v>
      </c>
      <c r="N56" s="44"/>
      <c r="O56" s="45" t="s">
        <v>65</v>
      </c>
      <c r="P56" s="45" t="s">
        <v>66</v>
      </c>
    </row>
    <row r="57" spans="1:16" ht="12.75" customHeight="1" thickBot="1" x14ac:dyDescent="0.25">
      <c r="A57" s="10" t="str">
        <f t="shared" si="6"/>
        <v> VB 10.108 </v>
      </c>
      <c r="B57" s="3" t="str">
        <f t="shared" si="7"/>
        <v>I</v>
      </c>
      <c r="C57" s="10">
        <f t="shared" si="8"/>
        <v>24854.838</v>
      </c>
      <c r="D57" s="12" t="str">
        <f t="shared" si="9"/>
        <v>vis</v>
      </c>
      <c r="E57" s="42">
        <f>VLOOKUP(C57,Active!C$21:E$973,3,FALSE)</f>
        <v>-7707.9461528768534</v>
      </c>
      <c r="F57" s="3" t="s">
        <v>59</v>
      </c>
      <c r="G57" s="12" t="str">
        <f t="shared" si="10"/>
        <v>24854.838</v>
      </c>
      <c r="H57" s="10">
        <f t="shared" si="11"/>
        <v>2756</v>
      </c>
      <c r="I57" s="43" t="s">
        <v>197</v>
      </c>
      <c r="J57" s="44" t="s">
        <v>198</v>
      </c>
      <c r="K57" s="43">
        <v>2756</v>
      </c>
      <c r="L57" s="43" t="s">
        <v>199</v>
      </c>
      <c r="M57" s="44" t="s">
        <v>64</v>
      </c>
      <c r="N57" s="44"/>
      <c r="O57" s="45" t="s">
        <v>65</v>
      </c>
      <c r="P57" s="45" t="s">
        <v>66</v>
      </c>
    </row>
    <row r="58" spans="1:16" ht="12.75" customHeight="1" thickBot="1" x14ac:dyDescent="0.25">
      <c r="A58" s="10" t="str">
        <f t="shared" si="6"/>
        <v> VB 10.108 </v>
      </c>
      <c r="B58" s="3" t="str">
        <f t="shared" si="7"/>
        <v>I</v>
      </c>
      <c r="C58" s="10">
        <f t="shared" si="8"/>
        <v>24879.748</v>
      </c>
      <c r="D58" s="12" t="str">
        <f t="shared" si="9"/>
        <v>vis</v>
      </c>
      <c r="E58" s="42">
        <f>VLOOKUP(C58,Active!C$21:E$973,3,FALSE)</f>
        <v>-7701.001716176328</v>
      </c>
      <c r="F58" s="3" t="s">
        <v>59</v>
      </c>
      <c r="G58" s="12" t="str">
        <f t="shared" si="10"/>
        <v>24879.748</v>
      </c>
      <c r="H58" s="10">
        <f t="shared" si="11"/>
        <v>2763</v>
      </c>
      <c r="I58" s="43" t="s">
        <v>200</v>
      </c>
      <c r="J58" s="44" t="s">
        <v>201</v>
      </c>
      <c r="K58" s="43">
        <v>2763</v>
      </c>
      <c r="L58" s="43" t="s">
        <v>202</v>
      </c>
      <c r="M58" s="44" t="s">
        <v>64</v>
      </c>
      <c r="N58" s="44"/>
      <c r="O58" s="45" t="s">
        <v>65</v>
      </c>
      <c r="P58" s="45" t="s">
        <v>66</v>
      </c>
    </row>
    <row r="59" spans="1:16" ht="12.75" customHeight="1" thickBot="1" x14ac:dyDescent="0.25">
      <c r="A59" s="10" t="str">
        <f t="shared" si="6"/>
        <v> VB 10.108 </v>
      </c>
      <c r="B59" s="3" t="str">
        <f t="shared" si="7"/>
        <v>I</v>
      </c>
      <c r="C59" s="10">
        <f t="shared" si="8"/>
        <v>24944.514999999999</v>
      </c>
      <c r="D59" s="12" t="str">
        <f t="shared" si="9"/>
        <v>vis</v>
      </c>
      <c r="E59" s="42">
        <f>VLOOKUP(C59,Active!C$21:E$973,3,FALSE)</f>
        <v>-7682.9459019738815</v>
      </c>
      <c r="F59" s="3" t="s">
        <v>59</v>
      </c>
      <c r="G59" s="12" t="str">
        <f t="shared" si="10"/>
        <v>24944.515</v>
      </c>
      <c r="H59" s="10">
        <f t="shared" si="11"/>
        <v>2781</v>
      </c>
      <c r="I59" s="43" t="s">
        <v>203</v>
      </c>
      <c r="J59" s="44" t="s">
        <v>204</v>
      </c>
      <c r="K59" s="43">
        <v>2781</v>
      </c>
      <c r="L59" s="43" t="s">
        <v>199</v>
      </c>
      <c r="M59" s="44" t="s">
        <v>64</v>
      </c>
      <c r="N59" s="44"/>
      <c r="O59" s="45" t="s">
        <v>65</v>
      </c>
      <c r="P59" s="45" t="s">
        <v>66</v>
      </c>
    </row>
    <row r="60" spans="1:16" ht="12.75" customHeight="1" thickBot="1" x14ac:dyDescent="0.25">
      <c r="A60" s="10" t="str">
        <f t="shared" si="6"/>
        <v> VB 10.108 </v>
      </c>
      <c r="B60" s="3" t="str">
        <f t="shared" si="7"/>
        <v>I</v>
      </c>
      <c r="C60" s="10">
        <f t="shared" si="8"/>
        <v>24944.528999999999</v>
      </c>
      <c r="D60" s="12" t="str">
        <f t="shared" si="9"/>
        <v>vis</v>
      </c>
      <c r="E60" s="42">
        <f>VLOOKUP(C60,Active!C$21:E$973,3,FALSE)</f>
        <v>-7682.9419990387632</v>
      </c>
      <c r="F60" s="3" t="s">
        <v>59</v>
      </c>
      <c r="G60" s="12" t="str">
        <f t="shared" si="10"/>
        <v>24944.529</v>
      </c>
      <c r="H60" s="10">
        <f t="shared" si="11"/>
        <v>2781</v>
      </c>
      <c r="I60" s="43" t="s">
        <v>205</v>
      </c>
      <c r="J60" s="44" t="s">
        <v>206</v>
      </c>
      <c r="K60" s="43">
        <v>2781</v>
      </c>
      <c r="L60" s="43" t="s">
        <v>132</v>
      </c>
      <c r="M60" s="44" t="s">
        <v>64</v>
      </c>
      <c r="N60" s="44"/>
      <c r="O60" s="45" t="s">
        <v>65</v>
      </c>
      <c r="P60" s="45" t="s">
        <v>66</v>
      </c>
    </row>
    <row r="61" spans="1:16" ht="12.75" customHeight="1" thickBot="1" x14ac:dyDescent="0.25">
      <c r="A61" s="10" t="str">
        <f t="shared" si="6"/>
        <v> VB 10.108 </v>
      </c>
      <c r="B61" s="3" t="str">
        <f t="shared" si="7"/>
        <v>I</v>
      </c>
      <c r="C61" s="10">
        <f t="shared" si="8"/>
        <v>25274.425999999999</v>
      </c>
      <c r="D61" s="12" t="str">
        <f t="shared" si="9"/>
        <v>vis</v>
      </c>
      <c r="E61" s="42">
        <f>VLOOKUP(C61,Active!C$21:E$973,3,FALSE)</f>
        <v>-7590.9729571201251</v>
      </c>
      <c r="F61" s="3" t="s">
        <v>59</v>
      </c>
      <c r="G61" s="12" t="str">
        <f t="shared" si="10"/>
        <v>25274.426</v>
      </c>
      <c r="H61" s="10">
        <f t="shared" si="11"/>
        <v>2873</v>
      </c>
      <c r="I61" s="43" t="s">
        <v>207</v>
      </c>
      <c r="J61" s="44" t="s">
        <v>208</v>
      </c>
      <c r="K61" s="43">
        <v>2873</v>
      </c>
      <c r="L61" s="43" t="s">
        <v>209</v>
      </c>
      <c r="M61" s="44" t="s">
        <v>64</v>
      </c>
      <c r="N61" s="44"/>
      <c r="O61" s="45" t="s">
        <v>65</v>
      </c>
      <c r="P61" s="45" t="s">
        <v>66</v>
      </c>
    </row>
    <row r="62" spans="1:16" ht="12.75" customHeight="1" thickBot="1" x14ac:dyDescent="0.25">
      <c r="A62" s="10" t="str">
        <f t="shared" si="6"/>
        <v> VB 10.108 </v>
      </c>
      <c r="B62" s="3" t="str">
        <f t="shared" si="7"/>
        <v>I</v>
      </c>
      <c r="C62" s="10">
        <f t="shared" si="8"/>
        <v>25292.404999999999</v>
      </c>
      <c r="D62" s="12" t="str">
        <f t="shared" si="9"/>
        <v>vis</v>
      </c>
      <c r="E62" s="42">
        <f>VLOOKUP(C62,Active!C$21:E$973,3,FALSE)</f>
        <v>-7585.9607520844465</v>
      </c>
      <c r="F62" s="3" t="s">
        <v>59</v>
      </c>
      <c r="G62" s="12" t="str">
        <f t="shared" si="10"/>
        <v>25292.405</v>
      </c>
      <c r="H62" s="10">
        <f t="shared" si="11"/>
        <v>2878</v>
      </c>
      <c r="I62" s="43" t="s">
        <v>210</v>
      </c>
      <c r="J62" s="44" t="s">
        <v>211</v>
      </c>
      <c r="K62" s="43">
        <v>2878</v>
      </c>
      <c r="L62" s="43" t="s">
        <v>212</v>
      </c>
      <c r="M62" s="44" t="s">
        <v>64</v>
      </c>
      <c r="N62" s="44"/>
      <c r="O62" s="45" t="s">
        <v>65</v>
      </c>
      <c r="P62" s="45" t="s">
        <v>66</v>
      </c>
    </row>
    <row r="63" spans="1:16" ht="12.75" customHeight="1" thickBot="1" x14ac:dyDescent="0.25">
      <c r="A63" s="10" t="str">
        <f t="shared" si="6"/>
        <v> VB 10.108 </v>
      </c>
      <c r="B63" s="3" t="str">
        <f t="shared" si="7"/>
        <v>I</v>
      </c>
      <c r="C63" s="10">
        <f t="shared" si="8"/>
        <v>25600.905999999999</v>
      </c>
      <c r="D63" s="12" t="str">
        <f t="shared" si="9"/>
        <v>vis</v>
      </c>
      <c r="E63" s="42">
        <f>VLOOKUP(C63,Active!C$21:E$973,3,FALSE)</f>
        <v>-7499.9565101515345</v>
      </c>
      <c r="F63" s="3" t="s">
        <v>59</v>
      </c>
      <c r="G63" s="12" t="str">
        <f t="shared" si="10"/>
        <v>25600.906</v>
      </c>
      <c r="H63" s="10">
        <f t="shared" si="11"/>
        <v>2964</v>
      </c>
      <c r="I63" s="43" t="s">
        <v>213</v>
      </c>
      <c r="J63" s="44" t="s">
        <v>214</v>
      </c>
      <c r="K63" s="43">
        <v>2964</v>
      </c>
      <c r="L63" s="43" t="s">
        <v>215</v>
      </c>
      <c r="M63" s="44" t="s">
        <v>64</v>
      </c>
      <c r="N63" s="44"/>
      <c r="O63" s="45" t="s">
        <v>65</v>
      </c>
      <c r="P63" s="45" t="s">
        <v>66</v>
      </c>
    </row>
    <row r="64" spans="1:16" ht="12.75" customHeight="1" thickBot="1" x14ac:dyDescent="0.25">
      <c r="A64" s="10" t="str">
        <f t="shared" si="6"/>
        <v> VB 10.108 </v>
      </c>
      <c r="B64" s="3" t="str">
        <f t="shared" si="7"/>
        <v>I</v>
      </c>
      <c r="C64" s="10">
        <f t="shared" si="8"/>
        <v>25618.761999999999</v>
      </c>
      <c r="D64" s="12" t="str">
        <f t="shared" si="9"/>
        <v>vis</v>
      </c>
      <c r="E64" s="42">
        <f>VLOOKUP(C64,Active!C$21:E$973,3,FALSE)</f>
        <v>-7494.9785951886852</v>
      </c>
      <c r="F64" s="3" t="s">
        <v>59</v>
      </c>
      <c r="G64" s="12" t="str">
        <f t="shared" si="10"/>
        <v>25618.762</v>
      </c>
      <c r="H64" s="10">
        <f t="shared" si="11"/>
        <v>2969</v>
      </c>
      <c r="I64" s="43" t="s">
        <v>216</v>
      </c>
      <c r="J64" s="44" t="s">
        <v>217</v>
      </c>
      <c r="K64" s="43">
        <v>2969</v>
      </c>
      <c r="L64" s="43" t="s">
        <v>218</v>
      </c>
      <c r="M64" s="44" t="s">
        <v>64</v>
      </c>
      <c r="N64" s="44"/>
      <c r="O64" s="45" t="s">
        <v>65</v>
      </c>
      <c r="P64" s="45" t="s">
        <v>66</v>
      </c>
    </row>
    <row r="65" spans="1:16" ht="12.75" customHeight="1" thickBot="1" x14ac:dyDescent="0.25">
      <c r="A65" s="10" t="str">
        <f t="shared" si="6"/>
        <v> VB 10.108 </v>
      </c>
      <c r="B65" s="3" t="str">
        <f t="shared" si="7"/>
        <v>I</v>
      </c>
      <c r="C65" s="10">
        <f t="shared" si="8"/>
        <v>25654.677</v>
      </c>
      <c r="D65" s="12" t="str">
        <f t="shared" si="9"/>
        <v>vis</v>
      </c>
      <c r="E65" s="42">
        <f>VLOOKUP(C65,Active!C$21:E$973,3,FALSE)</f>
        <v>-7484.9661727037646</v>
      </c>
      <c r="F65" s="3" t="s">
        <v>59</v>
      </c>
      <c r="G65" s="12" t="str">
        <f t="shared" si="10"/>
        <v>25654.677</v>
      </c>
      <c r="H65" s="10">
        <f t="shared" si="11"/>
        <v>2979</v>
      </c>
      <c r="I65" s="43" t="s">
        <v>219</v>
      </c>
      <c r="J65" s="44" t="s">
        <v>220</v>
      </c>
      <c r="K65" s="43">
        <v>2979</v>
      </c>
      <c r="L65" s="43" t="s">
        <v>221</v>
      </c>
      <c r="M65" s="44" t="s">
        <v>64</v>
      </c>
      <c r="N65" s="44"/>
      <c r="O65" s="45" t="s">
        <v>65</v>
      </c>
      <c r="P65" s="45" t="s">
        <v>66</v>
      </c>
    </row>
    <row r="66" spans="1:16" ht="12.75" customHeight="1" thickBot="1" x14ac:dyDescent="0.25">
      <c r="A66" s="10" t="str">
        <f t="shared" si="6"/>
        <v> VB 10.108 </v>
      </c>
      <c r="B66" s="3" t="str">
        <f t="shared" si="7"/>
        <v>I</v>
      </c>
      <c r="C66" s="10">
        <f t="shared" si="8"/>
        <v>25984.787</v>
      </c>
      <c r="D66" s="12" t="str">
        <f t="shared" si="9"/>
        <v>vis</v>
      </c>
      <c r="E66" s="42">
        <f>VLOOKUP(C66,Active!C$21:E$973,3,FALSE)</f>
        <v>-7392.9377504151053</v>
      </c>
      <c r="F66" s="3" t="s">
        <v>59</v>
      </c>
      <c r="G66" s="12" t="str">
        <f t="shared" si="10"/>
        <v>25984.787</v>
      </c>
      <c r="H66" s="10">
        <f t="shared" si="11"/>
        <v>3071</v>
      </c>
      <c r="I66" s="43" t="s">
        <v>222</v>
      </c>
      <c r="J66" s="44" t="s">
        <v>223</v>
      </c>
      <c r="K66" s="43">
        <v>3071</v>
      </c>
      <c r="L66" s="43" t="s">
        <v>224</v>
      </c>
      <c r="M66" s="44" t="s">
        <v>64</v>
      </c>
      <c r="N66" s="44"/>
      <c r="O66" s="45" t="s">
        <v>65</v>
      </c>
      <c r="P66" s="45" t="s">
        <v>66</v>
      </c>
    </row>
    <row r="67" spans="1:16" ht="12.75" customHeight="1" thickBot="1" x14ac:dyDescent="0.25">
      <c r="A67" s="10" t="str">
        <f t="shared" si="6"/>
        <v> VB 10.108 </v>
      </c>
      <c r="B67" s="3" t="str">
        <f t="shared" si="7"/>
        <v>I</v>
      </c>
      <c r="C67" s="10">
        <f t="shared" si="8"/>
        <v>26357.72</v>
      </c>
      <c r="D67" s="12" t="str">
        <f t="shared" si="9"/>
        <v>vis</v>
      </c>
      <c r="E67" s="42">
        <f>VLOOKUP(C67,Active!C$21:E$973,3,FALSE)</f>
        <v>-7288.9710859415163</v>
      </c>
      <c r="F67" s="3" t="s">
        <v>59</v>
      </c>
      <c r="G67" s="12" t="str">
        <f t="shared" si="10"/>
        <v>26357.720</v>
      </c>
      <c r="H67" s="10">
        <f t="shared" si="11"/>
        <v>3175</v>
      </c>
      <c r="I67" s="43" t="s">
        <v>225</v>
      </c>
      <c r="J67" s="44" t="s">
        <v>226</v>
      </c>
      <c r="K67" s="43">
        <v>3175</v>
      </c>
      <c r="L67" s="43" t="s">
        <v>227</v>
      </c>
      <c r="M67" s="44" t="s">
        <v>64</v>
      </c>
      <c r="N67" s="44"/>
      <c r="O67" s="45" t="s">
        <v>65</v>
      </c>
      <c r="P67" s="45" t="s">
        <v>66</v>
      </c>
    </row>
    <row r="68" spans="1:16" ht="12.75" customHeight="1" thickBot="1" x14ac:dyDescent="0.25">
      <c r="A68" s="10" t="str">
        <f t="shared" si="6"/>
        <v> VB 10.108 </v>
      </c>
      <c r="B68" s="3" t="str">
        <f t="shared" si="7"/>
        <v>I</v>
      </c>
      <c r="C68" s="10">
        <f t="shared" si="8"/>
        <v>26357.760999999999</v>
      </c>
      <c r="D68" s="12" t="str">
        <f t="shared" si="9"/>
        <v>vis</v>
      </c>
      <c r="E68" s="42">
        <f>VLOOKUP(C68,Active!C$21:E$973,3,FALSE)</f>
        <v>-7288.9596559172405</v>
      </c>
      <c r="F68" s="3" t="s">
        <v>59</v>
      </c>
      <c r="G68" s="12" t="str">
        <f t="shared" si="10"/>
        <v>26357.761</v>
      </c>
      <c r="H68" s="10">
        <f t="shared" si="11"/>
        <v>3175</v>
      </c>
      <c r="I68" s="43" t="s">
        <v>228</v>
      </c>
      <c r="J68" s="44" t="s">
        <v>229</v>
      </c>
      <c r="K68" s="43">
        <v>3175</v>
      </c>
      <c r="L68" s="43" t="s">
        <v>146</v>
      </c>
      <c r="M68" s="44" t="s">
        <v>64</v>
      </c>
      <c r="N68" s="44"/>
      <c r="O68" s="45" t="s">
        <v>65</v>
      </c>
      <c r="P68" s="45" t="s">
        <v>66</v>
      </c>
    </row>
    <row r="69" spans="1:16" ht="12.75" customHeight="1" thickBot="1" x14ac:dyDescent="0.25">
      <c r="A69" s="10" t="str">
        <f t="shared" si="6"/>
        <v> VB 5.10 </v>
      </c>
      <c r="B69" s="3" t="str">
        <f t="shared" si="7"/>
        <v>I</v>
      </c>
      <c r="C69" s="10">
        <f t="shared" si="8"/>
        <v>26411.486000000001</v>
      </c>
      <c r="D69" s="12" t="str">
        <f t="shared" si="9"/>
        <v>vis</v>
      </c>
      <c r="E69" s="42">
        <f>VLOOKUP(C69,Active!C$21:E$973,3,FALSE)</f>
        <v>-7273.9821423991452</v>
      </c>
      <c r="F69" s="3" t="s">
        <v>59</v>
      </c>
      <c r="G69" s="12" t="str">
        <f t="shared" si="10"/>
        <v>26411.486</v>
      </c>
      <c r="H69" s="10">
        <f t="shared" si="11"/>
        <v>3190</v>
      </c>
      <c r="I69" s="43" t="s">
        <v>230</v>
      </c>
      <c r="J69" s="44" t="s">
        <v>231</v>
      </c>
      <c r="K69" s="43">
        <v>3190</v>
      </c>
      <c r="L69" s="43" t="s">
        <v>232</v>
      </c>
      <c r="M69" s="44" t="s">
        <v>64</v>
      </c>
      <c r="N69" s="44"/>
      <c r="O69" s="45" t="s">
        <v>233</v>
      </c>
      <c r="P69" s="45" t="s">
        <v>234</v>
      </c>
    </row>
    <row r="70" spans="1:16" ht="12.75" customHeight="1" thickBot="1" x14ac:dyDescent="0.25">
      <c r="A70" s="10" t="str">
        <f t="shared" si="6"/>
        <v> VB 10.108 </v>
      </c>
      <c r="B70" s="3" t="str">
        <f t="shared" si="7"/>
        <v>I</v>
      </c>
      <c r="C70" s="10">
        <f t="shared" si="8"/>
        <v>26651.857</v>
      </c>
      <c r="D70" s="12" t="str">
        <f t="shared" si="9"/>
        <v>vis</v>
      </c>
      <c r="E70" s="42">
        <f>VLOOKUP(C70,Active!C$21:E$973,3,FALSE)</f>
        <v>-7206.9712554404132</v>
      </c>
      <c r="F70" s="3" t="s">
        <v>59</v>
      </c>
      <c r="G70" s="12" t="str">
        <f t="shared" si="10"/>
        <v>26651.857</v>
      </c>
      <c r="H70" s="10">
        <f t="shared" si="11"/>
        <v>3257</v>
      </c>
      <c r="I70" s="43" t="s">
        <v>235</v>
      </c>
      <c r="J70" s="44" t="s">
        <v>236</v>
      </c>
      <c r="K70" s="43">
        <v>3257</v>
      </c>
      <c r="L70" s="43" t="s">
        <v>237</v>
      </c>
      <c r="M70" s="44" t="s">
        <v>64</v>
      </c>
      <c r="N70" s="44"/>
      <c r="O70" s="45" t="s">
        <v>65</v>
      </c>
      <c r="P70" s="45" t="s">
        <v>66</v>
      </c>
    </row>
    <row r="71" spans="1:16" ht="12.75" customHeight="1" thickBot="1" x14ac:dyDescent="0.25">
      <c r="A71" s="10" t="str">
        <f t="shared" si="6"/>
        <v> VB 10.108 </v>
      </c>
      <c r="B71" s="3" t="str">
        <f t="shared" si="7"/>
        <v>I</v>
      </c>
      <c r="C71" s="10">
        <f t="shared" si="8"/>
        <v>26802.539000000001</v>
      </c>
      <c r="D71" s="12" t="str">
        <f t="shared" si="9"/>
        <v>vis</v>
      </c>
      <c r="E71" s="42">
        <f>VLOOKUP(C71,Active!C$21:E$973,3,FALSE)</f>
        <v>-7164.9639647576114</v>
      </c>
      <c r="F71" s="3" t="s">
        <v>59</v>
      </c>
      <c r="G71" s="12" t="str">
        <f t="shared" si="10"/>
        <v>26802.539</v>
      </c>
      <c r="H71" s="10">
        <f t="shared" si="11"/>
        <v>3299</v>
      </c>
      <c r="I71" s="43" t="s">
        <v>238</v>
      </c>
      <c r="J71" s="44" t="s">
        <v>239</v>
      </c>
      <c r="K71" s="43">
        <v>3299</v>
      </c>
      <c r="L71" s="43" t="s">
        <v>240</v>
      </c>
      <c r="M71" s="44" t="s">
        <v>64</v>
      </c>
      <c r="N71" s="44"/>
      <c r="O71" s="45" t="s">
        <v>65</v>
      </c>
      <c r="P71" s="45" t="s">
        <v>66</v>
      </c>
    </row>
    <row r="72" spans="1:16" ht="12.75" customHeight="1" thickBot="1" x14ac:dyDescent="0.25">
      <c r="A72" s="10" t="str">
        <f t="shared" si="6"/>
        <v> VB 10.108 </v>
      </c>
      <c r="B72" s="3" t="str">
        <f t="shared" si="7"/>
        <v>I</v>
      </c>
      <c r="C72" s="10">
        <f t="shared" si="8"/>
        <v>26802.58</v>
      </c>
      <c r="D72" s="12" t="str">
        <f t="shared" si="9"/>
        <v>vis</v>
      </c>
      <c r="E72" s="42">
        <f>VLOOKUP(C72,Active!C$21:E$973,3,FALSE)</f>
        <v>-7164.9525347333347</v>
      </c>
      <c r="F72" s="3" t="s">
        <v>59</v>
      </c>
      <c r="G72" s="12" t="str">
        <f t="shared" si="10"/>
        <v>26802.580</v>
      </c>
      <c r="H72" s="10">
        <f t="shared" si="11"/>
        <v>3299</v>
      </c>
      <c r="I72" s="43" t="s">
        <v>241</v>
      </c>
      <c r="J72" s="44" t="s">
        <v>242</v>
      </c>
      <c r="K72" s="43">
        <v>3299</v>
      </c>
      <c r="L72" s="43" t="s">
        <v>243</v>
      </c>
      <c r="M72" s="44" t="s">
        <v>64</v>
      </c>
      <c r="N72" s="44"/>
      <c r="O72" s="45" t="s">
        <v>65</v>
      </c>
      <c r="P72" s="45" t="s">
        <v>66</v>
      </c>
    </row>
    <row r="73" spans="1:16" ht="12.75" customHeight="1" thickBot="1" x14ac:dyDescent="0.25">
      <c r="A73" s="10" t="str">
        <f t="shared" si="6"/>
        <v> VB 10.108 </v>
      </c>
      <c r="B73" s="3" t="str">
        <f t="shared" si="7"/>
        <v>I</v>
      </c>
      <c r="C73" s="10">
        <f t="shared" si="8"/>
        <v>27042.865000000002</v>
      </c>
      <c r="D73" s="12" t="str">
        <f t="shared" si="9"/>
        <v>vis</v>
      </c>
      <c r="E73" s="42">
        <f>VLOOKUP(C73,Active!C$21:E$973,3,FALSE)</f>
        <v>-7097.965622947474</v>
      </c>
      <c r="F73" s="3" t="s">
        <v>59</v>
      </c>
      <c r="G73" s="12" t="str">
        <f t="shared" si="10"/>
        <v>27042.865</v>
      </c>
      <c r="H73" s="10">
        <f t="shared" si="11"/>
        <v>3366</v>
      </c>
      <c r="I73" s="43" t="s">
        <v>244</v>
      </c>
      <c r="J73" s="44" t="s">
        <v>245</v>
      </c>
      <c r="K73" s="43">
        <v>3366</v>
      </c>
      <c r="L73" s="43" t="s">
        <v>246</v>
      </c>
      <c r="M73" s="44" t="s">
        <v>64</v>
      </c>
      <c r="N73" s="44"/>
      <c r="O73" s="45" t="s">
        <v>65</v>
      </c>
      <c r="P73" s="45" t="s">
        <v>66</v>
      </c>
    </row>
    <row r="74" spans="1:16" ht="12.75" customHeight="1" thickBot="1" x14ac:dyDescent="0.25">
      <c r="A74" s="10" t="str">
        <f t="shared" si="6"/>
        <v> VB 10.108 </v>
      </c>
      <c r="B74" s="3" t="str">
        <f t="shared" si="7"/>
        <v>I</v>
      </c>
      <c r="C74" s="10">
        <f t="shared" si="8"/>
        <v>27042.89</v>
      </c>
      <c r="D74" s="12" t="str">
        <f t="shared" si="9"/>
        <v>vis</v>
      </c>
      <c r="E74" s="42">
        <f>VLOOKUP(C74,Active!C$21:E$973,3,FALSE)</f>
        <v>-7097.9586534204773</v>
      </c>
      <c r="F74" s="3" t="s">
        <v>59</v>
      </c>
      <c r="G74" s="12" t="str">
        <f t="shared" si="10"/>
        <v>27042.890</v>
      </c>
      <c r="H74" s="10">
        <f t="shared" si="11"/>
        <v>3366</v>
      </c>
      <c r="I74" s="43" t="s">
        <v>247</v>
      </c>
      <c r="J74" s="44" t="s">
        <v>248</v>
      </c>
      <c r="K74" s="43">
        <v>3366</v>
      </c>
      <c r="L74" s="43" t="s">
        <v>196</v>
      </c>
      <c r="M74" s="44" t="s">
        <v>64</v>
      </c>
      <c r="N74" s="44"/>
      <c r="O74" s="45" t="s">
        <v>65</v>
      </c>
      <c r="P74" s="45" t="s">
        <v>66</v>
      </c>
    </row>
    <row r="75" spans="1:16" ht="12.75" customHeight="1" thickBot="1" x14ac:dyDescent="0.25">
      <c r="A75" s="10" t="str">
        <f t="shared" ref="A75:A106" si="12">P75</f>
        <v> VB 10.108 </v>
      </c>
      <c r="B75" s="3" t="str">
        <f t="shared" ref="B75:B106" si="13">IF(H75=INT(H75),"I","II")</f>
        <v>II</v>
      </c>
      <c r="C75" s="10">
        <f t="shared" ref="C75:C106" si="14">1*G75</f>
        <v>27159.383999999998</v>
      </c>
      <c r="D75" s="12" t="str">
        <f t="shared" ref="D75:D106" si="15">VLOOKUP(F75,I$1:J$5,2,FALSE)</f>
        <v>vis</v>
      </c>
      <c r="E75" s="42">
        <f>VLOOKUP(C75,Active!C$21:E$973,3,FALSE)</f>
        <v>-7065.4823302975938</v>
      </c>
      <c r="F75" s="3" t="s">
        <v>59</v>
      </c>
      <c r="G75" s="12" t="str">
        <f t="shared" ref="G75:G106" si="16">MID(I75,3,LEN(I75)-3)</f>
        <v>27159.384</v>
      </c>
      <c r="H75" s="10">
        <f t="shared" ref="H75:H106" si="17">1*K75</f>
        <v>3398.5</v>
      </c>
      <c r="I75" s="43" t="s">
        <v>249</v>
      </c>
      <c r="J75" s="44" t="s">
        <v>250</v>
      </c>
      <c r="K75" s="43">
        <v>3398.5</v>
      </c>
      <c r="L75" s="43" t="s">
        <v>251</v>
      </c>
      <c r="M75" s="44" t="s">
        <v>64</v>
      </c>
      <c r="N75" s="44"/>
      <c r="O75" s="45" t="s">
        <v>65</v>
      </c>
      <c r="P75" s="45" t="s">
        <v>66</v>
      </c>
    </row>
    <row r="76" spans="1:16" ht="12.75" customHeight="1" thickBot="1" x14ac:dyDescent="0.25">
      <c r="A76" s="10" t="str">
        <f t="shared" si="12"/>
        <v> VB 10.108 </v>
      </c>
      <c r="B76" s="3" t="str">
        <f t="shared" si="13"/>
        <v>II</v>
      </c>
      <c r="C76" s="10">
        <f t="shared" si="14"/>
        <v>27177.338</v>
      </c>
      <c r="D76" s="12" t="str">
        <f t="shared" si="15"/>
        <v>vis</v>
      </c>
      <c r="E76" s="42">
        <f>VLOOKUP(C76,Active!C$21:E$973,3,FALSE)</f>
        <v>-7060.4770947889128</v>
      </c>
      <c r="F76" s="3" t="s">
        <v>59</v>
      </c>
      <c r="G76" s="12" t="str">
        <f t="shared" si="16"/>
        <v>27177.338</v>
      </c>
      <c r="H76" s="10">
        <f t="shared" si="17"/>
        <v>3403.5</v>
      </c>
      <c r="I76" s="43" t="s">
        <v>252</v>
      </c>
      <c r="J76" s="44" t="s">
        <v>253</v>
      </c>
      <c r="K76" s="43">
        <v>3403.5</v>
      </c>
      <c r="L76" s="43" t="s">
        <v>90</v>
      </c>
      <c r="M76" s="44" t="s">
        <v>64</v>
      </c>
      <c r="N76" s="44"/>
      <c r="O76" s="45" t="s">
        <v>65</v>
      </c>
      <c r="P76" s="45" t="s">
        <v>66</v>
      </c>
    </row>
    <row r="77" spans="1:16" ht="12.75" customHeight="1" thickBot="1" x14ac:dyDescent="0.25">
      <c r="A77" s="10" t="str">
        <f t="shared" si="12"/>
        <v> VB 10.108 </v>
      </c>
      <c r="B77" s="3" t="str">
        <f t="shared" si="13"/>
        <v>I</v>
      </c>
      <c r="C77" s="10">
        <f t="shared" si="14"/>
        <v>27397.867999999999</v>
      </c>
      <c r="D77" s="12" t="str">
        <f t="shared" si="15"/>
        <v>vis</v>
      </c>
      <c r="E77" s="42">
        <f>VLOOKUP(C77,Active!C$21:E$973,3,FALSE)</f>
        <v>-6998.9975032366492</v>
      </c>
      <c r="F77" s="3" t="s">
        <v>59</v>
      </c>
      <c r="G77" s="12" t="str">
        <f t="shared" si="16"/>
        <v>27397.868</v>
      </c>
      <c r="H77" s="10">
        <f t="shared" si="17"/>
        <v>3465</v>
      </c>
      <c r="I77" s="43" t="s">
        <v>254</v>
      </c>
      <c r="J77" s="44" t="s">
        <v>255</v>
      </c>
      <c r="K77" s="43">
        <v>3465</v>
      </c>
      <c r="L77" s="43" t="s">
        <v>256</v>
      </c>
      <c r="M77" s="44" t="s">
        <v>64</v>
      </c>
      <c r="N77" s="44"/>
      <c r="O77" s="45" t="s">
        <v>65</v>
      </c>
      <c r="P77" s="45" t="s">
        <v>66</v>
      </c>
    </row>
    <row r="78" spans="1:16" ht="12.75" customHeight="1" thickBot="1" x14ac:dyDescent="0.25">
      <c r="A78" s="10" t="str">
        <f t="shared" si="12"/>
        <v> VB 10.108 </v>
      </c>
      <c r="B78" s="3" t="str">
        <f t="shared" si="13"/>
        <v>I</v>
      </c>
      <c r="C78" s="10">
        <f t="shared" si="14"/>
        <v>27487.668000000001</v>
      </c>
      <c r="D78" s="12" t="str">
        <f t="shared" si="15"/>
        <v>vis</v>
      </c>
      <c r="E78" s="42">
        <f>VLOOKUP(C78,Active!C$21:E$973,3,FALSE)</f>
        <v>-6973.9629622608472</v>
      </c>
      <c r="F78" s="3" t="s">
        <v>59</v>
      </c>
      <c r="G78" s="12" t="str">
        <f t="shared" si="16"/>
        <v>27487.668</v>
      </c>
      <c r="H78" s="10">
        <f t="shared" si="17"/>
        <v>3490</v>
      </c>
      <c r="I78" s="43" t="s">
        <v>257</v>
      </c>
      <c r="J78" s="44" t="s">
        <v>258</v>
      </c>
      <c r="K78" s="43">
        <v>3490</v>
      </c>
      <c r="L78" s="43" t="s">
        <v>117</v>
      </c>
      <c r="M78" s="44" t="s">
        <v>64</v>
      </c>
      <c r="N78" s="44"/>
      <c r="O78" s="45" t="s">
        <v>65</v>
      </c>
      <c r="P78" s="45" t="s">
        <v>66</v>
      </c>
    </row>
    <row r="79" spans="1:16" ht="12.75" customHeight="1" thickBot="1" x14ac:dyDescent="0.25">
      <c r="A79" s="10" t="str">
        <f t="shared" si="12"/>
        <v> VB 5.10 </v>
      </c>
      <c r="B79" s="3" t="str">
        <f t="shared" si="13"/>
        <v>I</v>
      </c>
      <c r="C79" s="10">
        <f t="shared" si="14"/>
        <v>27516.304</v>
      </c>
      <c r="D79" s="12" t="str">
        <f t="shared" si="15"/>
        <v>pg</v>
      </c>
      <c r="E79" s="42">
        <f>VLOOKUP(C79,Active!C$21:E$973,3,FALSE)</f>
        <v>-6965.9797872565823</v>
      </c>
      <c r="F79" s="3" t="str">
        <f>LEFT(M79,1)</f>
        <v>P</v>
      </c>
      <c r="G79" s="12" t="str">
        <f t="shared" si="16"/>
        <v>27516.304</v>
      </c>
      <c r="H79" s="10">
        <f t="shared" si="17"/>
        <v>3498</v>
      </c>
      <c r="I79" s="43" t="s">
        <v>259</v>
      </c>
      <c r="J79" s="44" t="s">
        <v>260</v>
      </c>
      <c r="K79" s="43">
        <v>3498</v>
      </c>
      <c r="L79" s="43" t="s">
        <v>261</v>
      </c>
      <c r="M79" s="44" t="s">
        <v>64</v>
      </c>
      <c r="N79" s="44"/>
      <c r="O79" s="45" t="s">
        <v>233</v>
      </c>
      <c r="P79" s="45" t="s">
        <v>234</v>
      </c>
    </row>
    <row r="80" spans="1:16" ht="12.75" customHeight="1" thickBot="1" x14ac:dyDescent="0.25">
      <c r="A80" s="10" t="str">
        <f t="shared" si="12"/>
        <v> VB 5.10 </v>
      </c>
      <c r="B80" s="3" t="str">
        <f t="shared" si="13"/>
        <v>I</v>
      </c>
      <c r="C80" s="10">
        <f t="shared" si="14"/>
        <v>27516.326000000001</v>
      </c>
      <c r="D80" s="12" t="str">
        <f t="shared" si="15"/>
        <v>pg</v>
      </c>
      <c r="E80" s="42">
        <f>VLOOKUP(C80,Active!C$21:E$973,3,FALSE)</f>
        <v>-6965.9736540728245</v>
      </c>
      <c r="F80" s="3" t="str">
        <f>LEFT(M80,1)</f>
        <v>P</v>
      </c>
      <c r="G80" s="12" t="str">
        <f t="shared" si="16"/>
        <v>27516.326</v>
      </c>
      <c r="H80" s="10">
        <f t="shared" si="17"/>
        <v>3498</v>
      </c>
      <c r="I80" s="43" t="s">
        <v>262</v>
      </c>
      <c r="J80" s="44" t="s">
        <v>263</v>
      </c>
      <c r="K80" s="43">
        <v>3498</v>
      </c>
      <c r="L80" s="43" t="s">
        <v>264</v>
      </c>
      <c r="M80" s="44" t="s">
        <v>64</v>
      </c>
      <c r="N80" s="44"/>
      <c r="O80" s="45" t="s">
        <v>233</v>
      </c>
      <c r="P80" s="45" t="s">
        <v>234</v>
      </c>
    </row>
    <row r="81" spans="1:16" ht="12.75" customHeight="1" thickBot="1" x14ac:dyDescent="0.25">
      <c r="A81" s="10" t="str">
        <f t="shared" si="12"/>
        <v> VB 5.10 </v>
      </c>
      <c r="B81" s="3" t="str">
        <f t="shared" si="13"/>
        <v>I</v>
      </c>
      <c r="C81" s="10">
        <f t="shared" si="14"/>
        <v>27516.39</v>
      </c>
      <c r="D81" s="12" t="str">
        <f t="shared" si="15"/>
        <v>pg</v>
      </c>
      <c r="E81" s="42">
        <f>VLOOKUP(C81,Active!C$21:E$973,3,FALSE)</f>
        <v>-6965.955812083711</v>
      </c>
      <c r="F81" s="3" t="str">
        <f>LEFT(M81,1)</f>
        <v>P</v>
      </c>
      <c r="G81" s="12" t="str">
        <f t="shared" si="16"/>
        <v>27516.390</v>
      </c>
      <c r="H81" s="10">
        <f t="shared" si="17"/>
        <v>3498</v>
      </c>
      <c r="I81" s="43" t="s">
        <v>265</v>
      </c>
      <c r="J81" s="44" t="s">
        <v>266</v>
      </c>
      <c r="K81" s="43">
        <v>3498</v>
      </c>
      <c r="L81" s="43" t="s">
        <v>267</v>
      </c>
      <c r="M81" s="44" t="s">
        <v>64</v>
      </c>
      <c r="N81" s="44"/>
      <c r="O81" s="45" t="s">
        <v>233</v>
      </c>
      <c r="P81" s="45" t="s">
        <v>234</v>
      </c>
    </row>
    <row r="82" spans="1:16" ht="12.75" customHeight="1" thickBot="1" x14ac:dyDescent="0.25">
      <c r="A82" s="10" t="str">
        <f t="shared" si="12"/>
        <v> VB 10.108 </v>
      </c>
      <c r="B82" s="3" t="str">
        <f t="shared" si="13"/>
        <v>I</v>
      </c>
      <c r="C82" s="10">
        <f t="shared" si="14"/>
        <v>28100.884999999998</v>
      </c>
      <c r="D82" s="12" t="str">
        <f t="shared" si="15"/>
        <v>pg</v>
      </c>
      <c r="E82" s="42">
        <f>VLOOKUP(C82,Active!C$21:E$973,3,FALSE)</f>
        <v>-6803.0096647824794</v>
      </c>
      <c r="F82" s="3" t="str">
        <f>LEFT(M82,1)</f>
        <v>P</v>
      </c>
      <c r="G82" s="12" t="str">
        <f t="shared" si="16"/>
        <v>28100.885</v>
      </c>
      <c r="H82" s="10">
        <f t="shared" si="17"/>
        <v>3661</v>
      </c>
      <c r="I82" s="43" t="s">
        <v>268</v>
      </c>
      <c r="J82" s="44" t="s">
        <v>269</v>
      </c>
      <c r="K82" s="43">
        <v>3661</v>
      </c>
      <c r="L82" s="43" t="s">
        <v>270</v>
      </c>
      <c r="M82" s="44" t="s">
        <v>64</v>
      </c>
      <c r="N82" s="44"/>
      <c r="O82" s="45" t="s">
        <v>65</v>
      </c>
      <c r="P82" s="45" t="s">
        <v>66</v>
      </c>
    </row>
    <row r="83" spans="1:16" ht="12.75" customHeight="1" thickBot="1" x14ac:dyDescent="0.25">
      <c r="A83" s="10" t="str">
        <f t="shared" si="12"/>
        <v> VB 10.108 </v>
      </c>
      <c r="B83" s="3" t="str">
        <f t="shared" si="13"/>
        <v>I</v>
      </c>
      <c r="C83" s="10">
        <f t="shared" si="14"/>
        <v>28154.85</v>
      </c>
      <c r="D83" s="12" t="str">
        <f t="shared" si="15"/>
        <v>pg</v>
      </c>
      <c r="E83" s="42">
        <f>VLOOKUP(C83,Active!C$21:E$973,3,FALSE)</f>
        <v>-6787.9652438052062</v>
      </c>
      <c r="F83" s="3" t="str">
        <f>LEFT(M83,1)</f>
        <v>P</v>
      </c>
      <c r="G83" s="12" t="str">
        <f t="shared" si="16"/>
        <v>28154.850</v>
      </c>
      <c r="H83" s="10">
        <f t="shared" si="17"/>
        <v>3676</v>
      </c>
      <c r="I83" s="43" t="s">
        <v>271</v>
      </c>
      <c r="J83" s="44" t="s">
        <v>272</v>
      </c>
      <c r="K83" s="43">
        <v>3676</v>
      </c>
      <c r="L83" s="43" t="s">
        <v>273</v>
      </c>
      <c r="M83" s="44" t="s">
        <v>64</v>
      </c>
      <c r="N83" s="44"/>
      <c r="O83" s="45" t="s">
        <v>65</v>
      </c>
      <c r="P83" s="45" t="s">
        <v>66</v>
      </c>
    </row>
    <row r="84" spans="1:16" ht="12.75" customHeight="1" thickBot="1" x14ac:dyDescent="0.25">
      <c r="A84" s="10" t="str">
        <f t="shared" si="12"/>
        <v> VB 10.108 </v>
      </c>
      <c r="B84" s="3" t="str">
        <f t="shared" si="13"/>
        <v>I</v>
      </c>
      <c r="C84" s="10">
        <f t="shared" si="14"/>
        <v>28197.73</v>
      </c>
      <c r="D84" s="12" t="str">
        <f t="shared" si="15"/>
        <v>vis</v>
      </c>
      <c r="E84" s="42">
        <f>VLOOKUP(C84,Active!C$21:E$973,3,FALSE)</f>
        <v>-6776.0111110987209</v>
      </c>
      <c r="F84" s="3" t="s">
        <v>59</v>
      </c>
      <c r="G84" s="12" t="str">
        <f t="shared" si="16"/>
        <v>28197.730</v>
      </c>
      <c r="H84" s="10">
        <f t="shared" si="17"/>
        <v>3688</v>
      </c>
      <c r="I84" s="43" t="s">
        <v>274</v>
      </c>
      <c r="J84" s="44" t="s">
        <v>275</v>
      </c>
      <c r="K84" s="43">
        <v>3688</v>
      </c>
      <c r="L84" s="43" t="s">
        <v>276</v>
      </c>
      <c r="M84" s="44" t="s">
        <v>64</v>
      </c>
      <c r="N84" s="44"/>
      <c r="O84" s="45" t="s">
        <v>65</v>
      </c>
      <c r="P84" s="45" t="s">
        <v>66</v>
      </c>
    </row>
    <row r="85" spans="1:16" ht="12.75" customHeight="1" thickBot="1" x14ac:dyDescent="0.25">
      <c r="A85" s="10" t="str">
        <f t="shared" si="12"/>
        <v> VB 10.108 </v>
      </c>
      <c r="B85" s="3" t="str">
        <f t="shared" si="13"/>
        <v>II</v>
      </c>
      <c r="C85" s="10">
        <f t="shared" si="14"/>
        <v>28217.644</v>
      </c>
      <c r="D85" s="12" t="str">
        <f t="shared" si="15"/>
        <v>vis</v>
      </c>
      <c r="E85" s="42">
        <f>VLOOKUP(C85,Active!C$21:E$973,3,FALSE)</f>
        <v>-6770.4594646734195</v>
      </c>
      <c r="F85" s="3" t="s">
        <v>59</v>
      </c>
      <c r="G85" s="12" t="str">
        <f t="shared" si="16"/>
        <v>28217.644</v>
      </c>
      <c r="H85" s="10">
        <f t="shared" si="17"/>
        <v>3693.5</v>
      </c>
      <c r="I85" s="43" t="s">
        <v>277</v>
      </c>
      <c r="J85" s="44" t="s">
        <v>278</v>
      </c>
      <c r="K85" s="43">
        <v>3693.5</v>
      </c>
      <c r="L85" s="43" t="s">
        <v>279</v>
      </c>
      <c r="M85" s="44" t="s">
        <v>64</v>
      </c>
      <c r="N85" s="44"/>
      <c r="O85" s="45" t="s">
        <v>65</v>
      </c>
      <c r="P85" s="45" t="s">
        <v>66</v>
      </c>
    </row>
    <row r="86" spans="1:16" ht="12.75" customHeight="1" thickBot="1" x14ac:dyDescent="0.25">
      <c r="A86" s="10" t="str">
        <f t="shared" si="12"/>
        <v> VB 10.108 </v>
      </c>
      <c r="B86" s="3" t="str">
        <f t="shared" si="13"/>
        <v>II</v>
      </c>
      <c r="C86" s="10">
        <f t="shared" si="14"/>
        <v>28217.651000000002</v>
      </c>
      <c r="D86" s="12" t="str">
        <f t="shared" si="15"/>
        <v>vis</v>
      </c>
      <c r="E86" s="42">
        <f>VLOOKUP(C86,Active!C$21:E$973,3,FALSE)</f>
        <v>-6770.4575132058599</v>
      </c>
      <c r="F86" s="3" t="s">
        <v>59</v>
      </c>
      <c r="G86" s="12" t="str">
        <f t="shared" si="16"/>
        <v>28217.651</v>
      </c>
      <c r="H86" s="10">
        <f t="shared" si="17"/>
        <v>3693.5</v>
      </c>
      <c r="I86" s="43" t="s">
        <v>280</v>
      </c>
      <c r="J86" s="44" t="s">
        <v>281</v>
      </c>
      <c r="K86" s="43">
        <v>3693.5</v>
      </c>
      <c r="L86" s="43" t="s">
        <v>282</v>
      </c>
      <c r="M86" s="44" t="s">
        <v>64</v>
      </c>
      <c r="N86" s="44"/>
      <c r="O86" s="45" t="s">
        <v>65</v>
      </c>
      <c r="P86" s="45" t="s">
        <v>66</v>
      </c>
    </row>
    <row r="87" spans="1:16" ht="12.75" customHeight="1" thickBot="1" x14ac:dyDescent="0.25">
      <c r="A87" s="10" t="str">
        <f t="shared" si="12"/>
        <v> VB 10.108 </v>
      </c>
      <c r="B87" s="3" t="str">
        <f t="shared" si="13"/>
        <v>II</v>
      </c>
      <c r="C87" s="10">
        <f t="shared" si="14"/>
        <v>28246.302</v>
      </c>
      <c r="D87" s="12" t="str">
        <f t="shared" si="15"/>
        <v>vis</v>
      </c>
      <c r="E87" s="42">
        <f>VLOOKUP(C87,Active!C$21:E$973,3,FALSE)</f>
        <v>-6762.4701564853958</v>
      </c>
      <c r="F87" s="3" t="s">
        <v>59</v>
      </c>
      <c r="G87" s="12" t="str">
        <f t="shared" si="16"/>
        <v>28246.302</v>
      </c>
      <c r="H87" s="10">
        <f t="shared" si="17"/>
        <v>3701.5</v>
      </c>
      <c r="I87" s="43" t="s">
        <v>283</v>
      </c>
      <c r="J87" s="44" t="s">
        <v>284</v>
      </c>
      <c r="K87" s="43">
        <v>3701.5</v>
      </c>
      <c r="L87" s="43" t="s">
        <v>237</v>
      </c>
      <c r="M87" s="44" t="s">
        <v>64</v>
      </c>
      <c r="N87" s="44"/>
      <c r="O87" s="45" t="s">
        <v>65</v>
      </c>
      <c r="P87" s="45" t="s">
        <v>66</v>
      </c>
    </row>
    <row r="88" spans="1:16" ht="12.75" customHeight="1" thickBot="1" x14ac:dyDescent="0.25">
      <c r="A88" s="10" t="str">
        <f t="shared" si="12"/>
        <v> VB 10.108 </v>
      </c>
      <c r="B88" s="3" t="str">
        <f t="shared" si="13"/>
        <v>I</v>
      </c>
      <c r="C88" s="10">
        <f t="shared" si="14"/>
        <v>28491.893</v>
      </c>
      <c r="D88" s="12" t="str">
        <f t="shared" si="15"/>
        <v>vis</v>
      </c>
      <c r="E88" s="42">
        <f>VLOOKUP(C88,Active!C$21:E$973,3,FALSE)</f>
        <v>-6694.0040322895402</v>
      </c>
      <c r="F88" s="3" t="s">
        <v>59</v>
      </c>
      <c r="G88" s="12" t="str">
        <f t="shared" si="16"/>
        <v>28491.893</v>
      </c>
      <c r="H88" s="10">
        <f t="shared" si="17"/>
        <v>3770</v>
      </c>
      <c r="I88" s="43" t="s">
        <v>285</v>
      </c>
      <c r="J88" s="44" t="s">
        <v>286</v>
      </c>
      <c r="K88" s="43">
        <v>3770</v>
      </c>
      <c r="L88" s="43" t="s">
        <v>287</v>
      </c>
      <c r="M88" s="44" t="s">
        <v>64</v>
      </c>
      <c r="N88" s="44"/>
      <c r="O88" s="45" t="s">
        <v>65</v>
      </c>
      <c r="P88" s="45" t="s">
        <v>66</v>
      </c>
    </row>
    <row r="89" spans="1:16" ht="12.75" customHeight="1" thickBot="1" x14ac:dyDescent="0.25">
      <c r="A89" s="10" t="str">
        <f t="shared" si="12"/>
        <v> VB 10.108 </v>
      </c>
      <c r="B89" s="3" t="str">
        <f t="shared" si="13"/>
        <v>I</v>
      </c>
      <c r="C89" s="10">
        <f t="shared" si="14"/>
        <v>28491.905999999999</v>
      </c>
      <c r="D89" s="12" t="str">
        <f t="shared" si="15"/>
        <v>vis</v>
      </c>
      <c r="E89" s="42">
        <f>VLOOKUP(C89,Active!C$21:E$973,3,FALSE)</f>
        <v>-6694.0004081355019</v>
      </c>
      <c r="F89" s="3" t="s">
        <v>59</v>
      </c>
      <c r="G89" s="12" t="str">
        <f t="shared" si="16"/>
        <v>28491.906</v>
      </c>
      <c r="H89" s="10">
        <f t="shared" si="17"/>
        <v>3770</v>
      </c>
      <c r="I89" s="43" t="s">
        <v>288</v>
      </c>
      <c r="J89" s="44" t="s">
        <v>289</v>
      </c>
      <c r="K89" s="43">
        <v>3770</v>
      </c>
      <c r="L89" s="43" t="s">
        <v>290</v>
      </c>
      <c r="M89" s="44" t="s">
        <v>64</v>
      </c>
      <c r="N89" s="44"/>
      <c r="O89" s="45" t="s">
        <v>65</v>
      </c>
      <c r="P89" s="45" t="s">
        <v>66</v>
      </c>
    </row>
    <row r="90" spans="1:16" ht="12.75" customHeight="1" thickBot="1" x14ac:dyDescent="0.25">
      <c r="A90" s="10" t="str">
        <f t="shared" si="12"/>
        <v> VB 10.108 </v>
      </c>
      <c r="B90" s="3" t="str">
        <f t="shared" si="13"/>
        <v>I</v>
      </c>
      <c r="C90" s="10">
        <f t="shared" si="14"/>
        <v>28821.897000000001</v>
      </c>
      <c r="D90" s="12" t="str">
        <f t="shared" si="15"/>
        <v>vis</v>
      </c>
      <c r="E90" s="42">
        <f>VLOOKUP(C90,Active!C$21:E$973,3,FALSE)</f>
        <v>-6602.005160795351</v>
      </c>
      <c r="F90" s="3" t="s">
        <v>59</v>
      </c>
      <c r="G90" s="12" t="str">
        <f t="shared" si="16"/>
        <v>28821.897</v>
      </c>
      <c r="H90" s="10">
        <f t="shared" si="17"/>
        <v>3862</v>
      </c>
      <c r="I90" s="43" t="s">
        <v>291</v>
      </c>
      <c r="J90" s="44" t="s">
        <v>292</v>
      </c>
      <c r="K90" s="43">
        <v>3862</v>
      </c>
      <c r="L90" s="43" t="s">
        <v>293</v>
      </c>
      <c r="M90" s="44" t="s">
        <v>64</v>
      </c>
      <c r="N90" s="44"/>
      <c r="O90" s="45" t="s">
        <v>65</v>
      </c>
      <c r="P90" s="45" t="s">
        <v>66</v>
      </c>
    </row>
    <row r="91" spans="1:16" ht="12.75" customHeight="1" thickBot="1" x14ac:dyDescent="0.25">
      <c r="A91" s="10" t="str">
        <f t="shared" si="12"/>
        <v> VB 10.108 </v>
      </c>
      <c r="B91" s="3" t="str">
        <f t="shared" si="13"/>
        <v>I</v>
      </c>
      <c r="C91" s="10">
        <f t="shared" si="14"/>
        <v>28875.773000000001</v>
      </c>
      <c r="D91" s="12" t="str">
        <f t="shared" si="15"/>
        <v>vis</v>
      </c>
      <c r="E91" s="42">
        <f>VLOOKUP(C91,Active!C$21:E$973,3,FALSE)</f>
        <v>-6586.9855513341909</v>
      </c>
      <c r="F91" s="3" t="s">
        <v>59</v>
      </c>
      <c r="G91" s="12" t="str">
        <f t="shared" si="16"/>
        <v>28875.773</v>
      </c>
      <c r="H91" s="10">
        <f t="shared" si="17"/>
        <v>3877</v>
      </c>
      <c r="I91" s="43" t="s">
        <v>294</v>
      </c>
      <c r="J91" s="44" t="s">
        <v>295</v>
      </c>
      <c r="K91" s="43">
        <v>3877</v>
      </c>
      <c r="L91" s="43" t="s">
        <v>296</v>
      </c>
      <c r="M91" s="44" t="s">
        <v>64</v>
      </c>
      <c r="N91" s="44"/>
      <c r="O91" s="45" t="s">
        <v>65</v>
      </c>
      <c r="P91" s="45" t="s">
        <v>66</v>
      </c>
    </row>
    <row r="92" spans="1:16" ht="12.75" customHeight="1" thickBot="1" x14ac:dyDescent="0.25">
      <c r="A92" s="10" t="str">
        <f t="shared" si="12"/>
        <v> VB 5.10 </v>
      </c>
      <c r="B92" s="3" t="str">
        <f t="shared" si="13"/>
        <v>I</v>
      </c>
      <c r="C92" s="10">
        <f t="shared" si="14"/>
        <v>28983.350999999999</v>
      </c>
      <c r="D92" s="12" t="str">
        <f t="shared" si="15"/>
        <v>vis</v>
      </c>
      <c r="E92" s="42">
        <f>VLOOKUP(C92,Active!C$21:E$973,3,FALSE)</f>
        <v>-6556.9948403197741</v>
      </c>
      <c r="F92" s="3" t="s">
        <v>59</v>
      </c>
      <c r="G92" s="12" t="str">
        <f t="shared" si="16"/>
        <v>28983.351</v>
      </c>
      <c r="H92" s="10">
        <f t="shared" si="17"/>
        <v>3907</v>
      </c>
      <c r="I92" s="43" t="s">
        <v>297</v>
      </c>
      <c r="J92" s="44" t="s">
        <v>298</v>
      </c>
      <c r="K92" s="43">
        <v>3907</v>
      </c>
      <c r="L92" s="43" t="s">
        <v>299</v>
      </c>
      <c r="M92" s="44" t="s">
        <v>64</v>
      </c>
      <c r="N92" s="44"/>
      <c r="O92" s="45" t="s">
        <v>233</v>
      </c>
      <c r="P92" s="45" t="s">
        <v>234</v>
      </c>
    </row>
    <row r="93" spans="1:16" ht="12.75" customHeight="1" thickBot="1" x14ac:dyDescent="0.25">
      <c r="A93" s="10" t="str">
        <f t="shared" si="12"/>
        <v> VB 10.108 </v>
      </c>
      <c r="B93" s="3" t="str">
        <f t="shared" si="13"/>
        <v>I</v>
      </c>
      <c r="C93" s="10">
        <f t="shared" si="14"/>
        <v>28990.554</v>
      </c>
      <c r="D93" s="12" t="str">
        <f t="shared" si="15"/>
        <v>vis</v>
      </c>
      <c r="E93" s="42">
        <f>VLOOKUP(C93,Active!C$21:E$973,3,FALSE)</f>
        <v>-6554.9867802011913</v>
      </c>
      <c r="F93" s="3" t="s">
        <v>59</v>
      </c>
      <c r="G93" s="12" t="str">
        <f t="shared" si="16"/>
        <v>28990.554</v>
      </c>
      <c r="H93" s="10">
        <f t="shared" si="17"/>
        <v>3909</v>
      </c>
      <c r="I93" s="43" t="s">
        <v>300</v>
      </c>
      <c r="J93" s="44" t="s">
        <v>301</v>
      </c>
      <c r="K93" s="43">
        <v>3909</v>
      </c>
      <c r="L93" s="43" t="s">
        <v>302</v>
      </c>
      <c r="M93" s="44" t="s">
        <v>64</v>
      </c>
      <c r="N93" s="44"/>
      <c r="O93" s="45" t="s">
        <v>65</v>
      </c>
      <c r="P93" s="45" t="s">
        <v>66</v>
      </c>
    </row>
    <row r="94" spans="1:16" ht="12.75" customHeight="1" thickBot="1" x14ac:dyDescent="0.25">
      <c r="A94" s="10" t="str">
        <f t="shared" si="12"/>
        <v> VB 10.108 </v>
      </c>
      <c r="B94" s="3" t="str">
        <f t="shared" si="13"/>
        <v>I</v>
      </c>
      <c r="C94" s="10">
        <f t="shared" si="14"/>
        <v>29230.9</v>
      </c>
      <c r="D94" s="12" t="str">
        <f t="shared" si="15"/>
        <v>vis</v>
      </c>
      <c r="E94" s="42">
        <f>VLOOKUP(C94,Active!C$21:E$973,3,FALSE)</f>
        <v>-6487.982862769456</v>
      </c>
      <c r="F94" s="3" t="s">
        <v>59</v>
      </c>
      <c r="G94" s="12" t="str">
        <f t="shared" si="16"/>
        <v>29230.900</v>
      </c>
      <c r="H94" s="10">
        <f t="shared" si="17"/>
        <v>3976</v>
      </c>
      <c r="I94" s="43" t="s">
        <v>303</v>
      </c>
      <c r="J94" s="44" t="s">
        <v>304</v>
      </c>
      <c r="K94" s="43">
        <v>3976</v>
      </c>
      <c r="L94" s="43" t="s">
        <v>305</v>
      </c>
      <c r="M94" s="44" t="s">
        <v>64</v>
      </c>
      <c r="N94" s="44"/>
      <c r="O94" s="45" t="s">
        <v>65</v>
      </c>
      <c r="P94" s="45" t="s">
        <v>66</v>
      </c>
    </row>
    <row r="95" spans="1:16" ht="12.75" customHeight="1" thickBot="1" x14ac:dyDescent="0.25">
      <c r="A95" s="10" t="str">
        <f t="shared" si="12"/>
        <v> VB 10.108 </v>
      </c>
      <c r="B95" s="3" t="str">
        <f t="shared" si="13"/>
        <v>I</v>
      </c>
      <c r="C95" s="10">
        <f t="shared" si="14"/>
        <v>29248.811000000002</v>
      </c>
      <c r="D95" s="12" t="str">
        <f t="shared" si="15"/>
        <v>vis</v>
      </c>
      <c r="E95" s="42">
        <f>VLOOKUP(C95,Active!C$21:E$973,3,FALSE)</f>
        <v>-6482.9896148472108</v>
      </c>
      <c r="F95" s="3" t="s">
        <v>59</v>
      </c>
      <c r="G95" s="12" t="str">
        <f t="shared" si="16"/>
        <v>29248.811</v>
      </c>
      <c r="H95" s="10">
        <f t="shared" si="17"/>
        <v>3981</v>
      </c>
      <c r="I95" s="43" t="s">
        <v>306</v>
      </c>
      <c r="J95" s="44" t="s">
        <v>307</v>
      </c>
      <c r="K95" s="43">
        <v>3981</v>
      </c>
      <c r="L95" s="43" t="s">
        <v>308</v>
      </c>
      <c r="M95" s="44" t="s">
        <v>64</v>
      </c>
      <c r="N95" s="44"/>
      <c r="O95" s="45" t="s">
        <v>65</v>
      </c>
      <c r="P95" s="45" t="s">
        <v>66</v>
      </c>
    </row>
    <row r="96" spans="1:16" ht="12.75" customHeight="1" thickBot="1" x14ac:dyDescent="0.25">
      <c r="A96" s="10" t="str">
        <f t="shared" si="12"/>
        <v> VB 5.10 </v>
      </c>
      <c r="B96" s="3" t="str">
        <f t="shared" si="13"/>
        <v>I</v>
      </c>
      <c r="C96" s="10">
        <f t="shared" si="14"/>
        <v>29313.328000000001</v>
      </c>
      <c r="D96" s="12" t="str">
        <f t="shared" si="15"/>
        <v>vis</v>
      </c>
      <c r="E96" s="42">
        <f>VLOOKUP(C96,Active!C$21:E$973,3,FALSE)</f>
        <v>-6465.0034959147415</v>
      </c>
      <c r="F96" s="3" t="s">
        <v>59</v>
      </c>
      <c r="G96" s="12" t="str">
        <f t="shared" si="16"/>
        <v>29313.328</v>
      </c>
      <c r="H96" s="10">
        <f t="shared" si="17"/>
        <v>3999</v>
      </c>
      <c r="I96" s="43" t="s">
        <v>309</v>
      </c>
      <c r="J96" s="44" t="s">
        <v>310</v>
      </c>
      <c r="K96" s="43">
        <v>3999</v>
      </c>
      <c r="L96" s="43" t="s">
        <v>287</v>
      </c>
      <c r="M96" s="44" t="s">
        <v>64</v>
      </c>
      <c r="N96" s="44"/>
      <c r="O96" s="45" t="s">
        <v>233</v>
      </c>
      <c r="P96" s="45" t="s">
        <v>234</v>
      </c>
    </row>
    <row r="97" spans="1:16" ht="12.75" customHeight="1" thickBot="1" x14ac:dyDescent="0.25">
      <c r="A97" s="10" t="str">
        <f t="shared" si="12"/>
        <v> VB 10.108 </v>
      </c>
      <c r="B97" s="3" t="str">
        <f t="shared" si="13"/>
        <v>II</v>
      </c>
      <c r="C97" s="10">
        <f t="shared" si="14"/>
        <v>29318.715</v>
      </c>
      <c r="D97" s="12" t="str">
        <f t="shared" si="15"/>
        <v>vis</v>
      </c>
      <c r="E97" s="42">
        <f>VLOOKUP(C97,Active!C$21:E$973,3,FALSE)</f>
        <v>-6463.501702237274</v>
      </c>
      <c r="F97" s="3" t="s">
        <v>59</v>
      </c>
      <c r="G97" s="12" t="str">
        <f t="shared" si="16"/>
        <v>29318.715</v>
      </c>
      <c r="H97" s="10">
        <f t="shared" si="17"/>
        <v>4000.5</v>
      </c>
      <c r="I97" s="43" t="s">
        <v>311</v>
      </c>
      <c r="J97" s="44" t="s">
        <v>312</v>
      </c>
      <c r="K97" s="43">
        <v>4000.5</v>
      </c>
      <c r="L97" s="43" t="s">
        <v>313</v>
      </c>
      <c r="M97" s="44" t="s">
        <v>64</v>
      </c>
      <c r="N97" s="44"/>
      <c r="O97" s="45" t="s">
        <v>65</v>
      </c>
      <c r="P97" s="45" t="s">
        <v>66</v>
      </c>
    </row>
    <row r="98" spans="1:16" ht="12.75" customHeight="1" thickBot="1" x14ac:dyDescent="0.25">
      <c r="A98" s="10" t="str">
        <f t="shared" si="12"/>
        <v> VB 10.108 </v>
      </c>
      <c r="B98" s="3" t="str">
        <f t="shared" si="13"/>
        <v>II</v>
      </c>
      <c r="C98" s="10">
        <f t="shared" si="14"/>
        <v>29318.756000000001</v>
      </c>
      <c r="D98" s="12" t="str">
        <f t="shared" si="15"/>
        <v>vis</v>
      </c>
      <c r="E98" s="42">
        <f>VLOOKUP(C98,Active!C$21:E$973,3,FALSE)</f>
        <v>-6463.4902722129973</v>
      </c>
      <c r="F98" s="3" t="s">
        <v>59</v>
      </c>
      <c r="G98" s="12" t="str">
        <f t="shared" si="16"/>
        <v>29318.756</v>
      </c>
      <c r="H98" s="10">
        <f t="shared" si="17"/>
        <v>4000.5</v>
      </c>
      <c r="I98" s="43" t="s">
        <v>314</v>
      </c>
      <c r="J98" s="44" t="s">
        <v>315</v>
      </c>
      <c r="K98" s="43">
        <v>4000.5</v>
      </c>
      <c r="L98" s="43" t="s">
        <v>316</v>
      </c>
      <c r="M98" s="44" t="s">
        <v>64</v>
      </c>
      <c r="N98" s="44"/>
      <c r="O98" s="45" t="s">
        <v>65</v>
      </c>
      <c r="P98" s="45" t="s">
        <v>66</v>
      </c>
    </row>
    <row r="99" spans="1:16" ht="12.75" customHeight="1" thickBot="1" x14ac:dyDescent="0.25">
      <c r="A99" s="10" t="str">
        <f t="shared" si="12"/>
        <v> VB 10.108 </v>
      </c>
      <c r="B99" s="3" t="str">
        <f t="shared" si="13"/>
        <v>I</v>
      </c>
      <c r="C99" s="10">
        <f t="shared" si="14"/>
        <v>29346.312999999998</v>
      </c>
      <c r="D99" s="12" t="str">
        <f t="shared" si="15"/>
        <v>vis</v>
      </c>
      <c r="E99" s="42">
        <f>VLOOKUP(C99,Active!C$21:E$973,3,FALSE)</f>
        <v>-6455.8079019939541</v>
      </c>
      <c r="F99" s="3" t="s">
        <v>59</v>
      </c>
      <c r="G99" s="12" t="str">
        <f t="shared" si="16"/>
        <v>29346.313</v>
      </c>
      <c r="H99" s="10">
        <f t="shared" si="17"/>
        <v>4008</v>
      </c>
      <c r="I99" s="43" t="s">
        <v>317</v>
      </c>
      <c r="J99" s="44" t="s">
        <v>318</v>
      </c>
      <c r="K99" s="43">
        <v>4008</v>
      </c>
      <c r="L99" s="43" t="s">
        <v>319</v>
      </c>
      <c r="M99" s="44" t="s">
        <v>64</v>
      </c>
      <c r="N99" s="44"/>
      <c r="O99" s="45" t="s">
        <v>65</v>
      </c>
      <c r="P99" s="45" t="s">
        <v>66</v>
      </c>
    </row>
    <row r="100" spans="1:16" ht="12.75" customHeight="1" thickBot="1" x14ac:dyDescent="0.25">
      <c r="A100" s="10" t="str">
        <f t="shared" si="12"/>
        <v> VB 10.108 </v>
      </c>
      <c r="B100" s="3" t="str">
        <f t="shared" si="13"/>
        <v>I</v>
      </c>
      <c r="C100" s="10">
        <f t="shared" si="14"/>
        <v>29639.838</v>
      </c>
      <c r="D100" s="12" t="str">
        <f t="shared" si="15"/>
        <v>vis</v>
      </c>
      <c r="E100" s="42">
        <f>VLOOKUP(C100,Active!C$21:E$973,3,FALSE)</f>
        <v>-6373.9786855137545</v>
      </c>
      <c r="F100" s="3" t="s">
        <v>59</v>
      </c>
      <c r="G100" s="12" t="str">
        <f t="shared" si="16"/>
        <v>29639.838</v>
      </c>
      <c r="H100" s="10">
        <f t="shared" si="17"/>
        <v>4090</v>
      </c>
      <c r="I100" s="43" t="s">
        <v>320</v>
      </c>
      <c r="J100" s="44" t="s">
        <v>321</v>
      </c>
      <c r="K100" s="43">
        <v>4090</v>
      </c>
      <c r="L100" s="43" t="s">
        <v>322</v>
      </c>
      <c r="M100" s="44" t="s">
        <v>64</v>
      </c>
      <c r="N100" s="44"/>
      <c r="O100" s="45" t="s">
        <v>65</v>
      </c>
      <c r="P100" s="45" t="s">
        <v>66</v>
      </c>
    </row>
    <row r="101" spans="1:16" ht="12.75" customHeight="1" thickBot="1" x14ac:dyDescent="0.25">
      <c r="A101" s="10" t="str">
        <f t="shared" si="12"/>
        <v> VB 10.108 </v>
      </c>
      <c r="B101" s="3" t="str">
        <f t="shared" si="13"/>
        <v>I</v>
      </c>
      <c r="C101" s="10">
        <f t="shared" si="14"/>
        <v>29639.879000000001</v>
      </c>
      <c r="D101" s="12" t="str">
        <f t="shared" si="15"/>
        <v>vis</v>
      </c>
      <c r="E101" s="42">
        <f>VLOOKUP(C101,Active!C$21:E$973,3,FALSE)</f>
        <v>-6373.9672554894787</v>
      </c>
      <c r="F101" s="3" t="s">
        <v>59</v>
      </c>
      <c r="G101" s="12" t="str">
        <f t="shared" si="16"/>
        <v>29639.879</v>
      </c>
      <c r="H101" s="10">
        <f t="shared" si="17"/>
        <v>4090</v>
      </c>
      <c r="I101" s="43" t="s">
        <v>323</v>
      </c>
      <c r="J101" s="44" t="s">
        <v>324</v>
      </c>
      <c r="K101" s="43">
        <v>4090</v>
      </c>
      <c r="L101" s="43" t="s">
        <v>325</v>
      </c>
      <c r="M101" s="44" t="s">
        <v>64</v>
      </c>
      <c r="N101" s="44"/>
      <c r="O101" s="45" t="s">
        <v>65</v>
      </c>
      <c r="P101" s="45" t="s">
        <v>66</v>
      </c>
    </row>
    <row r="102" spans="1:16" ht="12.75" customHeight="1" thickBot="1" x14ac:dyDescent="0.25">
      <c r="A102" s="10" t="str">
        <f t="shared" si="12"/>
        <v> VB 10.108 </v>
      </c>
      <c r="B102" s="3" t="str">
        <f t="shared" si="13"/>
        <v>I</v>
      </c>
      <c r="C102" s="10">
        <f t="shared" si="14"/>
        <v>29657.682000000001</v>
      </c>
      <c r="D102" s="12" t="str">
        <f t="shared" si="15"/>
        <v>vis</v>
      </c>
      <c r="E102" s="42">
        <f>VLOOKUP(C102,Active!C$21:E$973,3,FALSE)</f>
        <v>-6369.0041159238635</v>
      </c>
      <c r="F102" s="3" t="s">
        <v>59</v>
      </c>
      <c r="G102" s="12" t="str">
        <f t="shared" si="16"/>
        <v>29657.682</v>
      </c>
      <c r="H102" s="10">
        <f t="shared" si="17"/>
        <v>4095</v>
      </c>
      <c r="I102" s="43" t="s">
        <v>326</v>
      </c>
      <c r="J102" s="44" t="s">
        <v>327</v>
      </c>
      <c r="K102" s="43">
        <v>4095</v>
      </c>
      <c r="L102" s="43" t="s">
        <v>328</v>
      </c>
      <c r="M102" s="44" t="s">
        <v>64</v>
      </c>
      <c r="N102" s="44"/>
      <c r="O102" s="45" t="s">
        <v>65</v>
      </c>
      <c r="P102" s="45" t="s">
        <v>66</v>
      </c>
    </row>
    <row r="103" spans="1:16" ht="12.75" customHeight="1" thickBot="1" x14ac:dyDescent="0.25">
      <c r="A103" s="10" t="str">
        <f t="shared" si="12"/>
        <v> VB 10.108 </v>
      </c>
      <c r="B103" s="3" t="str">
        <f t="shared" si="13"/>
        <v>II</v>
      </c>
      <c r="C103" s="10">
        <f t="shared" si="14"/>
        <v>29702.626</v>
      </c>
      <c r="D103" s="12" t="str">
        <f t="shared" si="15"/>
        <v>vis</v>
      </c>
      <c r="E103" s="42">
        <f>VLOOKUP(C103,Active!C$21:E$973,3,FALSE)</f>
        <v>-6356.4745790684474</v>
      </c>
      <c r="F103" s="3" t="s">
        <v>59</v>
      </c>
      <c r="G103" s="12" t="str">
        <f t="shared" si="16"/>
        <v>29702.626</v>
      </c>
      <c r="H103" s="10">
        <f t="shared" si="17"/>
        <v>4107.5</v>
      </c>
      <c r="I103" s="43" t="s">
        <v>329</v>
      </c>
      <c r="J103" s="44" t="s">
        <v>330</v>
      </c>
      <c r="K103" s="43">
        <v>4107.5</v>
      </c>
      <c r="L103" s="43" t="s">
        <v>331</v>
      </c>
      <c r="M103" s="44" t="s">
        <v>64</v>
      </c>
      <c r="N103" s="44"/>
      <c r="O103" s="45" t="s">
        <v>65</v>
      </c>
      <c r="P103" s="45" t="s">
        <v>66</v>
      </c>
    </row>
    <row r="104" spans="1:16" ht="12.75" customHeight="1" thickBot="1" x14ac:dyDescent="0.25">
      <c r="A104" s="10" t="str">
        <f t="shared" si="12"/>
        <v> VB 10.108 </v>
      </c>
      <c r="B104" s="3" t="str">
        <f t="shared" si="13"/>
        <v>I</v>
      </c>
      <c r="C104" s="10">
        <f t="shared" si="14"/>
        <v>29969.866999999998</v>
      </c>
      <c r="D104" s="12" t="str">
        <f t="shared" si="15"/>
        <v>vis</v>
      </c>
      <c r="E104" s="42">
        <f>VLOOKUP(C104,Active!C$21:E$973,3,FALSE)</f>
        <v>-6281.9728444925686</v>
      </c>
      <c r="F104" s="3" t="s">
        <v>59</v>
      </c>
      <c r="G104" s="12" t="str">
        <f t="shared" si="16"/>
        <v>29969.867</v>
      </c>
      <c r="H104" s="10">
        <f t="shared" si="17"/>
        <v>4182</v>
      </c>
      <c r="I104" s="43" t="s">
        <v>332</v>
      </c>
      <c r="J104" s="44" t="s">
        <v>333</v>
      </c>
      <c r="K104" s="43">
        <v>4182</v>
      </c>
      <c r="L104" s="43" t="s">
        <v>334</v>
      </c>
      <c r="M104" s="44" t="s">
        <v>64</v>
      </c>
      <c r="N104" s="44"/>
      <c r="O104" s="45" t="s">
        <v>65</v>
      </c>
      <c r="P104" s="45" t="s">
        <v>66</v>
      </c>
    </row>
    <row r="105" spans="1:16" ht="12.75" customHeight="1" thickBot="1" x14ac:dyDescent="0.25">
      <c r="A105" s="10" t="str">
        <f t="shared" si="12"/>
        <v> VB 10.108 </v>
      </c>
      <c r="B105" s="3" t="str">
        <f t="shared" si="13"/>
        <v>I</v>
      </c>
      <c r="C105" s="10">
        <f t="shared" si="14"/>
        <v>30023.701000000001</v>
      </c>
      <c r="D105" s="12" t="str">
        <f t="shared" si="15"/>
        <v>vis</v>
      </c>
      <c r="E105" s="42">
        <f>VLOOKUP(C105,Active!C$21:E$973,3,FALSE)</f>
        <v>-6266.9649438367633</v>
      </c>
      <c r="F105" s="3" t="s">
        <v>59</v>
      </c>
      <c r="G105" s="12" t="str">
        <f t="shared" si="16"/>
        <v>30023.701</v>
      </c>
      <c r="H105" s="10">
        <f t="shared" si="17"/>
        <v>4197</v>
      </c>
      <c r="I105" s="43" t="s">
        <v>335</v>
      </c>
      <c r="J105" s="44" t="s">
        <v>336</v>
      </c>
      <c r="K105" s="43">
        <v>4197</v>
      </c>
      <c r="L105" s="43" t="s">
        <v>337</v>
      </c>
      <c r="M105" s="44" t="s">
        <v>64</v>
      </c>
      <c r="N105" s="44"/>
      <c r="O105" s="45" t="s">
        <v>65</v>
      </c>
      <c r="P105" s="45" t="s">
        <v>66</v>
      </c>
    </row>
    <row r="106" spans="1:16" ht="12.75" customHeight="1" thickBot="1" x14ac:dyDescent="0.25">
      <c r="A106" s="10" t="str">
        <f t="shared" si="12"/>
        <v> VB 10.108 </v>
      </c>
      <c r="B106" s="3" t="str">
        <f t="shared" si="13"/>
        <v>I</v>
      </c>
      <c r="C106" s="10">
        <f t="shared" si="14"/>
        <v>30048.708999999999</v>
      </c>
      <c r="D106" s="12" t="str">
        <f t="shared" si="15"/>
        <v>vis</v>
      </c>
      <c r="E106" s="42">
        <f>VLOOKUP(C106,Active!C$21:E$973,3,FALSE)</f>
        <v>-6259.9931865904073</v>
      </c>
      <c r="F106" s="3" t="s">
        <v>59</v>
      </c>
      <c r="G106" s="12" t="str">
        <f t="shared" si="16"/>
        <v>30048.709</v>
      </c>
      <c r="H106" s="10">
        <f t="shared" si="17"/>
        <v>4204</v>
      </c>
      <c r="I106" s="43" t="s">
        <v>338</v>
      </c>
      <c r="J106" s="44" t="s">
        <v>339</v>
      </c>
      <c r="K106" s="43">
        <v>4204</v>
      </c>
      <c r="L106" s="43" t="s">
        <v>340</v>
      </c>
      <c r="M106" s="44" t="s">
        <v>64</v>
      </c>
      <c r="N106" s="44"/>
      <c r="O106" s="45" t="s">
        <v>65</v>
      </c>
      <c r="P106" s="45" t="s">
        <v>66</v>
      </c>
    </row>
    <row r="107" spans="1:16" ht="12.75" customHeight="1" thickBot="1" x14ac:dyDescent="0.25">
      <c r="A107" s="10" t="str">
        <f t="shared" ref="A107:A138" si="18">P107</f>
        <v> VB 10.108 </v>
      </c>
      <c r="B107" s="3" t="str">
        <f t="shared" ref="B107:B138" si="19">IF(H107=INT(H107),"I","II")</f>
        <v>I</v>
      </c>
      <c r="C107" s="10">
        <f t="shared" ref="C107:C138" si="20">1*G107</f>
        <v>30059.628000000001</v>
      </c>
      <c r="D107" s="12" t="str">
        <f t="shared" ref="D107:D138" si="21">VLOOKUP(F107,I$1:J$5,2,FALSE)</f>
        <v>vis</v>
      </c>
      <c r="E107" s="42">
        <f>VLOOKUP(C107,Active!C$21:E$973,3,FALSE)</f>
        <v>-6256.9491759788843</v>
      </c>
      <c r="F107" s="3" t="s">
        <v>59</v>
      </c>
      <c r="G107" s="12" t="str">
        <f t="shared" ref="G107:G138" si="22">MID(I107,3,LEN(I107)-3)</f>
        <v>30059.628</v>
      </c>
      <c r="H107" s="10">
        <f t="shared" ref="H107:H138" si="23">1*K107</f>
        <v>4207</v>
      </c>
      <c r="I107" s="43" t="s">
        <v>341</v>
      </c>
      <c r="J107" s="44" t="s">
        <v>342</v>
      </c>
      <c r="K107" s="43">
        <v>4207</v>
      </c>
      <c r="L107" s="43" t="s">
        <v>343</v>
      </c>
      <c r="M107" s="44" t="s">
        <v>64</v>
      </c>
      <c r="N107" s="44"/>
      <c r="O107" s="45" t="s">
        <v>65</v>
      </c>
      <c r="P107" s="45" t="s">
        <v>66</v>
      </c>
    </row>
    <row r="108" spans="1:16" ht="12.75" customHeight="1" thickBot="1" x14ac:dyDescent="0.25">
      <c r="A108" s="10" t="str">
        <f t="shared" si="18"/>
        <v> VB 10.108 </v>
      </c>
      <c r="B108" s="3" t="str">
        <f t="shared" si="19"/>
        <v>I</v>
      </c>
      <c r="C108" s="10">
        <f t="shared" si="20"/>
        <v>30084.580999999998</v>
      </c>
      <c r="D108" s="12" t="str">
        <f t="shared" si="21"/>
        <v>vis</v>
      </c>
      <c r="E108" s="42">
        <f>VLOOKUP(C108,Active!C$21:E$973,3,FALSE)</f>
        <v>-6249.9927516919233</v>
      </c>
      <c r="F108" s="3" t="s">
        <v>59</v>
      </c>
      <c r="G108" s="12" t="str">
        <f t="shared" si="22"/>
        <v>30084.581</v>
      </c>
      <c r="H108" s="10">
        <f t="shared" si="23"/>
        <v>4214</v>
      </c>
      <c r="I108" s="43" t="s">
        <v>344</v>
      </c>
      <c r="J108" s="44" t="s">
        <v>345</v>
      </c>
      <c r="K108" s="43">
        <v>4214</v>
      </c>
      <c r="L108" s="43" t="s">
        <v>346</v>
      </c>
      <c r="M108" s="44" t="s">
        <v>64</v>
      </c>
      <c r="N108" s="44"/>
      <c r="O108" s="45" t="s">
        <v>65</v>
      </c>
      <c r="P108" s="45" t="s">
        <v>66</v>
      </c>
    </row>
    <row r="109" spans="1:16" ht="12.75" customHeight="1" thickBot="1" x14ac:dyDescent="0.25">
      <c r="A109" s="10" t="str">
        <f t="shared" si="18"/>
        <v> VB 10.108 </v>
      </c>
      <c r="B109" s="3" t="str">
        <f t="shared" si="19"/>
        <v>I</v>
      </c>
      <c r="C109" s="10">
        <f t="shared" si="20"/>
        <v>30084.657999999999</v>
      </c>
      <c r="D109" s="12" t="str">
        <f t="shared" si="21"/>
        <v>vis</v>
      </c>
      <c r="E109" s="42">
        <f>VLOOKUP(C109,Active!C$21:E$973,3,FALSE)</f>
        <v>-6249.9712855487696</v>
      </c>
      <c r="F109" s="3" t="s">
        <v>59</v>
      </c>
      <c r="G109" s="12" t="str">
        <f t="shared" si="22"/>
        <v>30084.658</v>
      </c>
      <c r="H109" s="10">
        <f t="shared" si="23"/>
        <v>4214</v>
      </c>
      <c r="I109" s="43" t="s">
        <v>347</v>
      </c>
      <c r="J109" s="44" t="s">
        <v>348</v>
      </c>
      <c r="K109" s="43">
        <v>4214</v>
      </c>
      <c r="L109" s="43" t="s">
        <v>349</v>
      </c>
      <c r="M109" s="44" t="s">
        <v>64</v>
      </c>
      <c r="N109" s="44"/>
      <c r="O109" s="45" t="s">
        <v>65</v>
      </c>
      <c r="P109" s="45" t="s">
        <v>66</v>
      </c>
    </row>
    <row r="110" spans="1:16" ht="12.75" customHeight="1" thickBot="1" x14ac:dyDescent="0.25">
      <c r="A110" s="10" t="str">
        <f t="shared" si="18"/>
        <v> VB 10.108 </v>
      </c>
      <c r="B110" s="3" t="str">
        <f t="shared" si="19"/>
        <v>I</v>
      </c>
      <c r="C110" s="10">
        <f t="shared" si="20"/>
        <v>30106.233</v>
      </c>
      <c r="D110" s="12" t="str">
        <f t="shared" si="21"/>
        <v>vis</v>
      </c>
      <c r="E110" s="42">
        <f>VLOOKUP(C110,Active!C$21:E$973,3,FALSE)</f>
        <v>-6243.9565837497394</v>
      </c>
      <c r="F110" s="3" t="s">
        <v>59</v>
      </c>
      <c r="G110" s="12" t="str">
        <f t="shared" si="22"/>
        <v>30106.233</v>
      </c>
      <c r="H110" s="10">
        <f t="shared" si="23"/>
        <v>4220</v>
      </c>
      <c r="I110" s="43" t="s">
        <v>350</v>
      </c>
      <c r="J110" s="44" t="s">
        <v>351</v>
      </c>
      <c r="K110" s="43">
        <v>4220</v>
      </c>
      <c r="L110" s="43" t="s">
        <v>282</v>
      </c>
      <c r="M110" s="44" t="s">
        <v>64</v>
      </c>
      <c r="N110" s="44"/>
      <c r="O110" s="45" t="s">
        <v>65</v>
      </c>
      <c r="P110" s="45" t="s">
        <v>66</v>
      </c>
    </row>
    <row r="111" spans="1:16" ht="12.75" customHeight="1" thickBot="1" x14ac:dyDescent="0.25">
      <c r="A111" s="10" t="str">
        <f t="shared" si="18"/>
        <v> VB 10.108 </v>
      </c>
      <c r="B111" s="3" t="str">
        <f t="shared" si="19"/>
        <v>I</v>
      </c>
      <c r="C111" s="10">
        <f t="shared" si="20"/>
        <v>30317.831999999999</v>
      </c>
      <c r="D111" s="12" t="str">
        <f t="shared" si="21"/>
        <v>vis</v>
      </c>
      <c r="E111" s="42">
        <f>VLOOKUP(C111,Active!C$21:E$973,3,FALSE)</f>
        <v>-6184.9667860221407</v>
      </c>
      <c r="F111" s="3" t="s">
        <v>59</v>
      </c>
      <c r="G111" s="12" t="str">
        <f t="shared" si="22"/>
        <v>30317.832</v>
      </c>
      <c r="H111" s="10">
        <f t="shared" si="23"/>
        <v>4279</v>
      </c>
      <c r="I111" s="43" t="s">
        <v>352</v>
      </c>
      <c r="J111" s="44" t="s">
        <v>353</v>
      </c>
      <c r="K111" s="43">
        <v>4279</v>
      </c>
      <c r="L111" s="43" t="s">
        <v>325</v>
      </c>
      <c r="M111" s="44" t="s">
        <v>64</v>
      </c>
      <c r="N111" s="44"/>
      <c r="O111" s="45" t="s">
        <v>65</v>
      </c>
      <c r="P111" s="45" t="s">
        <v>66</v>
      </c>
    </row>
    <row r="112" spans="1:16" ht="12.75" customHeight="1" thickBot="1" x14ac:dyDescent="0.25">
      <c r="A112" s="10" t="str">
        <f t="shared" si="18"/>
        <v> VB 10.108 </v>
      </c>
      <c r="B112" s="3" t="str">
        <f t="shared" si="19"/>
        <v>II</v>
      </c>
      <c r="C112" s="10">
        <f t="shared" si="20"/>
        <v>30423.536</v>
      </c>
      <c r="D112" s="12" t="str">
        <f t="shared" si="21"/>
        <v>vis</v>
      </c>
      <c r="E112" s="42">
        <f>VLOOKUP(C112,Active!C$21:E$973,3,FALSE)</f>
        <v>-6155.4985107514713</v>
      </c>
      <c r="F112" s="3" t="s">
        <v>59</v>
      </c>
      <c r="G112" s="12" t="str">
        <f t="shared" si="22"/>
        <v>30423.536</v>
      </c>
      <c r="H112" s="10">
        <f t="shared" si="23"/>
        <v>4308.5</v>
      </c>
      <c r="I112" s="43" t="s">
        <v>354</v>
      </c>
      <c r="J112" s="44" t="s">
        <v>355</v>
      </c>
      <c r="K112" s="43">
        <v>4308.5</v>
      </c>
      <c r="L112" s="43" t="s">
        <v>356</v>
      </c>
      <c r="M112" s="44" t="s">
        <v>64</v>
      </c>
      <c r="N112" s="44"/>
      <c r="O112" s="45" t="s">
        <v>65</v>
      </c>
      <c r="P112" s="45" t="s">
        <v>66</v>
      </c>
    </row>
    <row r="113" spans="1:16" ht="12.75" customHeight="1" thickBot="1" x14ac:dyDescent="0.25">
      <c r="A113" s="10" t="str">
        <f t="shared" si="18"/>
        <v> VB 10.108 </v>
      </c>
      <c r="B113" s="3" t="str">
        <f t="shared" si="19"/>
        <v>II</v>
      </c>
      <c r="C113" s="10">
        <f t="shared" si="20"/>
        <v>30441.602999999999</v>
      </c>
      <c r="D113" s="12" t="str">
        <f t="shared" si="21"/>
        <v>vis</v>
      </c>
      <c r="E113" s="42">
        <f>VLOOKUP(C113,Active!C$21:E$973,3,FALSE)</f>
        <v>-6150.4617729807615</v>
      </c>
      <c r="F113" s="3" t="s">
        <v>59</v>
      </c>
      <c r="G113" s="12" t="str">
        <f t="shared" si="22"/>
        <v>30441.603</v>
      </c>
      <c r="H113" s="10">
        <f t="shared" si="23"/>
        <v>4313.5</v>
      </c>
      <c r="I113" s="43" t="s">
        <v>357</v>
      </c>
      <c r="J113" s="44" t="s">
        <v>358</v>
      </c>
      <c r="K113" s="43">
        <v>4313.5</v>
      </c>
      <c r="L113" s="43" t="s">
        <v>240</v>
      </c>
      <c r="M113" s="44" t="s">
        <v>64</v>
      </c>
      <c r="N113" s="44"/>
      <c r="O113" s="45" t="s">
        <v>65</v>
      </c>
      <c r="P113" s="45" t="s">
        <v>66</v>
      </c>
    </row>
    <row r="114" spans="1:16" ht="12.75" customHeight="1" thickBot="1" x14ac:dyDescent="0.25">
      <c r="A114" s="10" t="str">
        <f t="shared" si="18"/>
        <v> VB 10.108 </v>
      </c>
      <c r="B114" s="3" t="str">
        <f t="shared" si="19"/>
        <v>I</v>
      </c>
      <c r="C114" s="10">
        <f t="shared" si="20"/>
        <v>30497.221000000001</v>
      </c>
      <c r="D114" s="12" t="str">
        <f t="shared" si="21"/>
        <v>vis</v>
      </c>
      <c r="E114" s="42">
        <f>VLOOKUP(C114,Active!C$21:E$973,3,FALSE)</f>
        <v>-6134.956526878399</v>
      </c>
      <c r="F114" s="3" t="s">
        <v>59</v>
      </c>
      <c r="G114" s="12" t="str">
        <f t="shared" si="22"/>
        <v>30497.221</v>
      </c>
      <c r="H114" s="10">
        <f t="shared" si="23"/>
        <v>4329</v>
      </c>
      <c r="I114" s="43" t="s">
        <v>359</v>
      </c>
      <c r="J114" s="44" t="s">
        <v>360</v>
      </c>
      <c r="K114" s="43">
        <v>4329</v>
      </c>
      <c r="L114" s="43" t="s">
        <v>196</v>
      </c>
      <c r="M114" s="44" t="s">
        <v>64</v>
      </c>
      <c r="N114" s="44"/>
      <c r="O114" s="45" t="s">
        <v>65</v>
      </c>
      <c r="P114" s="45" t="s">
        <v>66</v>
      </c>
    </row>
    <row r="115" spans="1:16" ht="12.75" customHeight="1" thickBot="1" x14ac:dyDescent="0.25">
      <c r="A115" s="10" t="str">
        <f t="shared" si="18"/>
        <v> VB 10.108 </v>
      </c>
      <c r="B115" s="3" t="str">
        <f t="shared" si="19"/>
        <v>I</v>
      </c>
      <c r="C115" s="10">
        <f t="shared" si="20"/>
        <v>30515.218000000001</v>
      </c>
      <c r="D115" s="12" t="str">
        <f t="shared" si="21"/>
        <v>vis</v>
      </c>
      <c r="E115" s="42">
        <f>VLOOKUP(C115,Active!C$21:E$973,3,FALSE)</f>
        <v>-6129.9393037832824</v>
      </c>
      <c r="F115" s="3" t="s">
        <v>59</v>
      </c>
      <c r="G115" s="12" t="str">
        <f t="shared" si="22"/>
        <v>30515.218</v>
      </c>
      <c r="H115" s="10">
        <f t="shared" si="23"/>
        <v>4334</v>
      </c>
      <c r="I115" s="43" t="s">
        <v>361</v>
      </c>
      <c r="J115" s="44" t="s">
        <v>362</v>
      </c>
      <c r="K115" s="43">
        <v>4334</v>
      </c>
      <c r="L115" s="43" t="s">
        <v>105</v>
      </c>
      <c r="M115" s="44" t="s">
        <v>64</v>
      </c>
      <c r="N115" s="44"/>
      <c r="O115" s="45" t="s">
        <v>65</v>
      </c>
      <c r="P115" s="45" t="s">
        <v>66</v>
      </c>
    </row>
    <row r="116" spans="1:16" ht="12.75" customHeight="1" thickBot="1" x14ac:dyDescent="0.25">
      <c r="A116" s="10" t="str">
        <f t="shared" si="18"/>
        <v> VB 10.108 </v>
      </c>
      <c r="B116" s="3" t="str">
        <f t="shared" si="19"/>
        <v>II</v>
      </c>
      <c r="C116" s="10">
        <f t="shared" si="20"/>
        <v>30735.742999999999</v>
      </c>
      <c r="D116" s="12" t="str">
        <f t="shared" si="21"/>
        <v>vis</v>
      </c>
      <c r="E116" s="42">
        <f>VLOOKUP(C116,Active!C$21:E$973,3,FALSE)</f>
        <v>-6068.4611061364185</v>
      </c>
      <c r="F116" s="3" t="s">
        <v>59</v>
      </c>
      <c r="G116" s="12" t="str">
        <f t="shared" si="22"/>
        <v>30735.743</v>
      </c>
      <c r="H116" s="10">
        <f t="shared" si="23"/>
        <v>4395.5</v>
      </c>
      <c r="I116" s="43" t="s">
        <v>363</v>
      </c>
      <c r="J116" s="44" t="s">
        <v>364</v>
      </c>
      <c r="K116" s="43">
        <v>4395.5</v>
      </c>
      <c r="L116" s="43" t="s">
        <v>365</v>
      </c>
      <c r="M116" s="44" t="s">
        <v>64</v>
      </c>
      <c r="N116" s="44"/>
      <c r="O116" s="45" t="s">
        <v>65</v>
      </c>
      <c r="P116" s="45" t="s">
        <v>66</v>
      </c>
    </row>
    <row r="117" spans="1:16" ht="12.75" customHeight="1" thickBot="1" x14ac:dyDescent="0.25">
      <c r="A117" s="10" t="str">
        <f t="shared" si="18"/>
        <v> VB 10.108 </v>
      </c>
      <c r="B117" s="3" t="str">
        <f t="shared" si="19"/>
        <v>I</v>
      </c>
      <c r="C117" s="10">
        <f t="shared" si="20"/>
        <v>31081.744999999999</v>
      </c>
      <c r="D117" s="12" t="str">
        <f t="shared" si="21"/>
        <v>vis</v>
      </c>
      <c r="E117" s="42">
        <f>VLOOKUP(C117,Active!C$21:E$973,3,FALSE)</f>
        <v>-5972.00229492585</v>
      </c>
      <c r="F117" s="3" t="s">
        <v>59</v>
      </c>
      <c r="G117" s="12" t="str">
        <f t="shared" si="22"/>
        <v>31081.745</v>
      </c>
      <c r="H117" s="10">
        <f t="shared" si="23"/>
        <v>4492</v>
      </c>
      <c r="I117" s="43" t="s">
        <v>366</v>
      </c>
      <c r="J117" s="44" t="s">
        <v>367</v>
      </c>
      <c r="K117" s="43">
        <v>4492</v>
      </c>
      <c r="L117" s="43" t="s">
        <v>287</v>
      </c>
      <c r="M117" s="44" t="s">
        <v>64</v>
      </c>
      <c r="N117" s="44"/>
      <c r="O117" s="45" t="s">
        <v>65</v>
      </c>
      <c r="P117" s="45" t="s">
        <v>66</v>
      </c>
    </row>
    <row r="118" spans="1:16" ht="12.75" customHeight="1" thickBot="1" x14ac:dyDescent="0.25">
      <c r="A118" s="10" t="str">
        <f t="shared" si="18"/>
        <v> VB 10.108 </v>
      </c>
      <c r="B118" s="3" t="str">
        <f t="shared" si="19"/>
        <v>I</v>
      </c>
      <c r="C118" s="10">
        <f t="shared" si="20"/>
        <v>31081.793000000001</v>
      </c>
      <c r="D118" s="12" t="str">
        <f t="shared" si="21"/>
        <v>vis</v>
      </c>
      <c r="E118" s="42">
        <f>VLOOKUP(C118,Active!C$21:E$973,3,FALSE)</f>
        <v>-5971.9889134340137</v>
      </c>
      <c r="F118" s="3" t="s">
        <v>59</v>
      </c>
      <c r="G118" s="12" t="str">
        <f t="shared" si="22"/>
        <v>31081.793</v>
      </c>
      <c r="H118" s="10">
        <f t="shared" si="23"/>
        <v>4492</v>
      </c>
      <c r="I118" s="43" t="s">
        <v>368</v>
      </c>
      <c r="J118" s="44" t="s">
        <v>369</v>
      </c>
      <c r="K118" s="43">
        <v>4492</v>
      </c>
      <c r="L118" s="43" t="s">
        <v>370</v>
      </c>
      <c r="M118" s="44" t="s">
        <v>64</v>
      </c>
      <c r="N118" s="44"/>
      <c r="O118" s="45" t="s">
        <v>65</v>
      </c>
      <c r="P118" s="45" t="s">
        <v>66</v>
      </c>
    </row>
    <row r="119" spans="1:16" ht="12.75" customHeight="1" thickBot="1" x14ac:dyDescent="0.25">
      <c r="A119" s="10" t="str">
        <f t="shared" si="18"/>
        <v> VB 10.108 </v>
      </c>
      <c r="B119" s="3" t="str">
        <f t="shared" si="19"/>
        <v>I</v>
      </c>
      <c r="C119" s="10">
        <f t="shared" si="20"/>
        <v>31081.884999999998</v>
      </c>
      <c r="D119" s="12" t="str">
        <f t="shared" si="21"/>
        <v>vis</v>
      </c>
      <c r="E119" s="42">
        <f>VLOOKUP(C119,Active!C$21:E$973,3,FALSE)</f>
        <v>-5971.9632655746636</v>
      </c>
      <c r="F119" s="3" t="s">
        <v>59</v>
      </c>
      <c r="G119" s="12" t="str">
        <f t="shared" si="22"/>
        <v>31081.885</v>
      </c>
      <c r="H119" s="10">
        <f t="shared" si="23"/>
        <v>4492</v>
      </c>
      <c r="I119" s="43" t="s">
        <v>371</v>
      </c>
      <c r="J119" s="44" t="s">
        <v>372</v>
      </c>
      <c r="K119" s="43">
        <v>4492</v>
      </c>
      <c r="L119" s="43" t="s">
        <v>273</v>
      </c>
      <c r="M119" s="44" t="s">
        <v>64</v>
      </c>
      <c r="N119" s="44"/>
      <c r="O119" s="45" t="s">
        <v>65</v>
      </c>
      <c r="P119" s="45" t="s">
        <v>66</v>
      </c>
    </row>
    <row r="120" spans="1:16" ht="12.75" customHeight="1" thickBot="1" x14ac:dyDescent="0.25">
      <c r="A120" s="10" t="str">
        <f t="shared" si="18"/>
        <v> VB 10.108 </v>
      </c>
      <c r="B120" s="3" t="str">
        <f t="shared" si="19"/>
        <v>I</v>
      </c>
      <c r="C120" s="10">
        <f t="shared" si="20"/>
        <v>31081.935000000001</v>
      </c>
      <c r="D120" s="12" t="str">
        <f t="shared" si="21"/>
        <v>vis</v>
      </c>
      <c r="E120" s="42">
        <f>VLOOKUP(C120,Active!C$21:E$973,3,FALSE)</f>
        <v>-5971.9493265206675</v>
      </c>
      <c r="F120" s="3" t="s">
        <v>59</v>
      </c>
      <c r="G120" s="12" t="str">
        <f t="shared" si="22"/>
        <v>31081.935</v>
      </c>
      <c r="H120" s="10">
        <f t="shared" si="23"/>
        <v>4492</v>
      </c>
      <c r="I120" s="43" t="s">
        <v>373</v>
      </c>
      <c r="J120" s="44" t="s">
        <v>374</v>
      </c>
      <c r="K120" s="43">
        <v>4492</v>
      </c>
      <c r="L120" s="43" t="s">
        <v>375</v>
      </c>
      <c r="M120" s="44" t="s">
        <v>64</v>
      </c>
      <c r="N120" s="44"/>
      <c r="O120" s="45" t="s">
        <v>65</v>
      </c>
      <c r="P120" s="45" t="s">
        <v>66</v>
      </c>
    </row>
    <row r="121" spans="1:16" ht="12.75" customHeight="1" thickBot="1" x14ac:dyDescent="0.25">
      <c r="A121" s="10" t="str">
        <f t="shared" si="18"/>
        <v> VB 10.108 </v>
      </c>
      <c r="B121" s="3" t="str">
        <f t="shared" si="19"/>
        <v>I</v>
      </c>
      <c r="C121" s="10">
        <f t="shared" si="20"/>
        <v>31110.33</v>
      </c>
      <c r="D121" s="12" t="str">
        <f t="shared" si="21"/>
        <v>vis</v>
      </c>
      <c r="E121" s="42">
        <f>VLOOKUP(C121,Active!C$21:E$973,3,FALSE)</f>
        <v>-5964.0333377566594</v>
      </c>
      <c r="F121" s="3" t="s">
        <v>59</v>
      </c>
      <c r="G121" s="12" t="str">
        <f t="shared" si="22"/>
        <v>31110.330</v>
      </c>
      <c r="H121" s="10">
        <f t="shared" si="23"/>
        <v>4500</v>
      </c>
      <c r="I121" s="43" t="s">
        <v>376</v>
      </c>
      <c r="J121" s="44" t="s">
        <v>377</v>
      </c>
      <c r="K121" s="43">
        <v>4500</v>
      </c>
      <c r="L121" s="43" t="s">
        <v>378</v>
      </c>
      <c r="M121" s="44" t="s">
        <v>64</v>
      </c>
      <c r="N121" s="44"/>
      <c r="O121" s="45" t="s">
        <v>65</v>
      </c>
      <c r="P121" s="45" t="s">
        <v>66</v>
      </c>
    </row>
    <row r="122" spans="1:16" ht="12.75" customHeight="1" thickBot="1" x14ac:dyDescent="0.25">
      <c r="A122" s="10" t="str">
        <f t="shared" si="18"/>
        <v> VB 10.108 </v>
      </c>
      <c r="B122" s="3" t="str">
        <f t="shared" si="19"/>
        <v>II</v>
      </c>
      <c r="C122" s="10">
        <f t="shared" si="20"/>
        <v>31144.585999999999</v>
      </c>
      <c r="D122" s="12" t="str">
        <f t="shared" si="21"/>
        <v>vis</v>
      </c>
      <c r="E122" s="42">
        <f>VLOOKUP(C122,Active!C$21:E$973,3,FALSE)</f>
        <v>-5954.4834130833078</v>
      </c>
      <c r="F122" s="3" t="s">
        <v>59</v>
      </c>
      <c r="G122" s="12" t="str">
        <f t="shared" si="22"/>
        <v>31144.586</v>
      </c>
      <c r="H122" s="10">
        <f t="shared" si="23"/>
        <v>4509.5</v>
      </c>
      <c r="I122" s="43" t="s">
        <v>379</v>
      </c>
      <c r="J122" s="44" t="s">
        <v>380</v>
      </c>
      <c r="K122" s="43">
        <v>4509.5</v>
      </c>
      <c r="L122" s="43" t="s">
        <v>381</v>
      </c>
      <c r="M122" s="44" t="s">
        <v>64</v>
      </c>
      <c r="N122" s="44"/>
      <c r="O122" s="45" t="s">
        <v>65</v>
      </c>
      <c r="P122" s="45" t="s">
        <v>66</v>
      </c>
    </row>
    <row r="123" spans="1:16" ht="12.75" customHeight="1" thickBot="1" x14ac:dyDescent="0.25">
      <c r="A123" s="10" t="str">
        <f t="shared" si="18"/>
        <v> VB 10.108 </v>
      </c>
      <c r="B123" s="3" t="str">
        <f t="shared" si="19"/>
        <v>I</v>
      </c>
      <c r="C123" s="10">
        <f t="shared" si="20"/>
        <v>31243.236000000001</v>
      </c>
      <c r="D123" s="12" t="str">
        <f t="shared" si="21"/>
        <v>vis</v>
      </c>
      <c r="E123" s="42">
        <f>VLOOKUP(C123,Active!C$21:E$973,3,FALSE)</f>
        <v>-5926.9816595503153</v>
      </c>
      <c r="F123" s="3" t="s">
        <v>59</v>
      </c>
      <c r="G123" s="12" t="str">
        <f t="shared" si="22"/>
        <v>31243.236</v>
      </c>
      <c r="H123" s="10">
        <f t="shared" si="23"/>
        <v>4537</v>
      </c>
      <c r="I123" s="43" t="s">
        <v>382</v>
      </c>
      <c r="J123" s="44" t="s">
        <v>383</v>
      </c>
      <c r="K123" s="43">
        <v>4537</v>
      </c>
      <c r="L123" s="43" t="s">
        <v>305</v>
      </c>
      <c r="M123" s="44" t="s">
        <v>64</v>
      </c>
      <c r="N123" s="44"/>
      <c r="O123" s="45" t="s">
        <v>65</v>
      </c>
      <c r="P123" s="45" t="s">
        <v>66</v>
      </c>
    </row>
    <row r="124" spans="1:16" ht="12.75" customHeight="1" thickBot="1" x14ac:dyDescent="0.25">
      <c r="A124" s="10" t="str">
        <f t="shared" si="18"/>
        <v> VB 10.108 </v>
      </c>
      <c r="B124" s="3" t="str">
        <f t="shared" si="19"/>
        <v>I</v>
      </c>
      <c r="C124" s="10">
        <f t="shared" si="20"/>
        <v>31415.458999999999</v>
      </c>
      <c r="D124" s="12" t="str">
        <f t="shared" si="21"/>
        <v>vis</v>
      </c>
      <c r="E124" s="42">
        <f>VLOOKUP(C124,Active!C$21:E$973,3,FALSE)</f>
        <v>-5878.9691456252003</v>
      </c>
      <c r="F124" s="3" t="s">
        <v>59</v>
      </c>
      <c r="G124" s="12" t="str">
        <f t="shared" si="22"/>
        <v>31415.459</v>
      </c>
      <c r="H124" s="10">
        <f t="shared" si="23"/>
        <v>4585</v>
      </c>
      <c r="I124" s="43" t="s">
        <v>384</v>
      </c>
      <c r="J124" s="44" t="s">
        <v>385</v>
      </c>
      <c r="K124" s="43">
        <v>4585</v>
      </c>
      <c r="L124" s="43" t="s">
        <v>209</v>
      </c>
      <c r="M124" s="44" t="s">
        <v>64</v>
      </c>
      <c r="N124" s="44"/>
      <c r="O124" s="45" t="s">
        <v>65</v>
      </c>
      <c r="P124" s="45" t="s">
        <v>66</v>
      </c>
    </row>
    <row r="125" spans="1:16" ht="12.75" customHeight="1" thickBot="1" x14ac:dyDescent="0.25">
      <c r="A125" s="10" t="str">
        <f t="shared" si="18"/>
        <v> VB 10.108 </v>
      </c>
      <c r="B125" s="3" t="str">
        <f t="shared" si="19"/>
        <v>I</v>
      </c>
      <c r="C125" s="10">
        <f t="shared" si="20"/>
        <v>31429.774000000001</v>
      </c>
      <c r="D125" s="12" t="str">
        <f t="shared" si="21"/>
        <v>vis</v>
      </c>
      <c r="E125" s="42">
        <f>VLOOKUP(C125,Active!C$21:E$973,3,FALSE)</f>
        <v>-5874.9783944663068</v>
      </c>
      <c r="F125" s="3" t="s">
        <v>59</v>
      </c>
      <c r="G125" s="12" t="str">
        <f t="shared" si="22"/>
        <v>31429.774</v>
      </c>
      <c r="H125" s="10">
        <f t="shared" si="23"/>
        <v>4589</v>
      </c>
      <c r="I125" s="43" t="s">
        <v>386</v>
      </c>
      <c r="J125" s="44" t="s">
        <v>387</v>
      </c>
      <c r="K125" s="43">
        <v>4589</v>
      </c>
      <c r="L125" s="43" t="s">
        <v>388</v>
      </c>
      <c r="M125" s="44" t="s">
        <v>64</v>
      </c>
      <c r="N125" s="44"/>
      <c r="O125" s="45" t="s">
        <v>65</v>
      </c>
      <c r="P125" s="45" t="s">
        <v>66</v>
      </c>
    </row>
    <row r="126" spans="1:16" ht="12.75" customHeight="1" thickBot="1" x14ac:dyDescent="0.25">
      <c r="A126" s="10" t="str">
        <f t="shared" si="18"/>
        <v> VB 10.108 </v>
      </c>
      <c r="B126" s="3" t="str">
        <f t="shared" si="19"/>
        <v>I</v>
      </c>
      <c r="C126" s="10">
        <f t="shared" si="20"/>
        <v>31429.815999999999</v>
      </c>
      <c r="D126" s="12" t="str">
        <f t="shared" si="21"/>
        <v>vis</v>
      </c>
      <c r="E126" s="42">
        <f>VLOOKUP(C126,Active!C$21:E$973,3,FALSE)</f>
        <v>-5874.966685660952</v>
      </c>
      <c r="F126" s="3" t="s">
        <v>59</v>
      </c>
      <c r="G126" s="12" t="str">
        <f t="shared" si="22"/>
        <v>31429.816</v>
      </c>
      <c r="H126" s="10">
        <f t="shared" si="23"/>
        <v>4589</v>
      </c>
      <c r="I126" s="43" t="s">
        <v>389</v>
      </c>
      <c r="J126" s="44" t="s">
        <v>390</v>
      </c>
      <c r="K126" s="43">
        <v>4589</v>
      </c>
      <c r="L126" s="43" t="s">
        <v>391</v>
      </c>
      <c r="M126" s="44" t="s">
        <v>64</v>
      </c>
      <c r="N126" s="44"/>
      <c r="O126" s="45" t="s">
        <v>65</v>
      </c>
      <c r="P126" s="45" t="s">
        <v>66</v>
      </c>
    </row>
    <row r="127" spans="1:16" ht="12.75" customHeight="1" thickBot="1" x14ac:dyDescent="0.25">
      <c r="A127" s="10" t="str">
        <f t="shared" si="18"/>
        <v> VB 10.108 </v>
      </c>
      <c r="B127" s="3" t="str">
        <f t="shared" si="19"/>
        <v>I</v>
      </c>
      <c r="C127" s="10">
        <f t="shared" si="20"/>
        <v>31465.736000000001</v>
      </c>
      <c r="D127" s="12" t="str">
        <f t="shared" si="21"/>
        <v>vis</v>
      </c>
      <c r="E127" s="42">
        <f>VLOOKUP(C127,Active!C$21:E$973,3,FALSE)</f>
        <v>-5864.9528692706308</v>
      </c>
      <c r="F127" s="3" t="s">
        <v>59</v>
      </c>
      <c r="G127" s="12" t="str">
        <f t="shared" si="22"/>
        <v>31465.736</v>
      </c>
      <c r="H127" s="10">
        <f t="shared" si="23"/>
        <v>4599</v>
      </c>
      <c r="I127" s="43" t="s">
        <v>392</v>
      </c>
      <c r="J127" s="44" t="s">
        <v>393</v>
      </c>
      <c r="K127" s="43">
        <v>4599</v>
      </c>
      <c r="L127" s="43" t="s">
        <v>215</v>
      </c>
      <c r="M127" s="44" t="s">
        <v>64</v>
      </c>
      <c r="N127" s="44"/>
      <c r="O127" s="45" t="s">
        <v>65</v>
      </c>
      <c r="P127" s="45" t="s">
        <v>66</v>
      </c>
    </row>
    <row r="128" spans="1:16" ht="12.75" customHeight="1" thickBot="1" x14ac:dyDescent="0.25">
      <c r="A128" s="10" t="str">
        <f t="shared" si="18"/>
        <v> VB 10.108 </v>
      </c>
      <c r="B128" s="3" t="str">
        <f t="shared" si="19"/>
        <v>I</v>
      </c>
      <c r="C128" s="10">
        <f t="shared" si="20"/>
        <v>31490.671999999999</v>
      </c>
      <c r="D128" s="12" t="str">
        <f t="shared" si="21"/>
        <v>vis</v>
      </c>
      <c r="E128" s="42">
        <f>VLOOKUP(C128,Active!C$21:E$973,3,FALSE)</f>
        <v>-5858.0011842620279</v>
      </c>
      <c r="F128" s="3" t="s">
        <v>59</v>
      </c>
      <c r="G128" s="12" t="str">
        <f t="shared" si="22"/>
        <v>31490.672</v>
      </c>
      <c r="H128" s="10">
        <f t="shared" si="23"/>
        <v>4606</v>
      </c>
      <c r="I128" s="43" t="s">
        <v>394</v>
      </c>
      <c r="J128" s="44" t="s">
        <v>395</v>
      </c>
      <c r="K128" s="43">
        <v>4606</v>
      </c>
      <c r="L128" s="43" t="s">
        <v>396</v>
      </c>
      <c r="M128" s="44" t="s">
        <v>64</v>
      </c>
      <c r="N128" s="44"/>
      <c r="O128" s="45" t="s">
        <v>65</v>
      </c>
      <c r="P128" s="45" t="s">
        <v>66</v>
      </c>
    </row>
    <row r="129" spans="1:16" ht="12.75" customHeight="1" thickBot="1" x14ac:dyDescent="0.25">
      <c r="A129" s="10" t="str">
        <f t="shared" si="18"/>
        <v> VB 10.108 </v>
      </c>
      <c r="B129" s="3" t="str">
        <f t="shared" si="19"/>
        <v>I</v>
      </c>
      <c r="C129" s="10">
        <f t="shared" si="20"/>
        <v>31526.664000000001</v>
      </c>
      <c r="D129" s="12" t="str">
        <f t="shared" si="21"/>
        <v>vis</v>
      </c>
      <c r="E129" s="42">
        <f>VLOOKUP(C129,Active!C$21:E$973,3,FALSE)</f>
        <v>-5847.9672956339537</v>
      </c>
      <c r="F129" s="3" t="s">
        <v>59</v>
      </c>
      <c r="G129" s="12" t="str">
        <f t="shared" si="22"/>
        <v>31526.664</v>
      </c>
      <c r="H129" s="10">
        <f t="shared" si="23"/>
        <v>4616</v>
      </c>
      <c r="I129" s="43" t="s">
        <v>397</v>
      </c>
      <c r="J129" s="44" t="s">
        <v>398</v>
      </c>
      <c r="K129" s="43">
        <v>4616</v>
      </c>
      <c r="L129" s="43" t="s">
        <v>399</v>
      </c>
      <c r="M129" s="44" t="s">
        <v>64</v>
      </c>
      <c r="N129" s="44"/>
      <c r="O129" s="45" t="s">
        <v>65</v>
      </c>
      <c r="P129" s="45" t="s">
        <v>66</v>
      </c>
    </row>
    <row r="130" spans="1:16" ht="12.75" customHeight="1" thickBot="1" x14ac:dyDescent="0.25">
      <c r="A130" s="10" t="str">
        <f t="shared" si="18"/>
        <v> VB 10.108 </v>
      </c>
      <c r="B130" s="3" t="str">
        <f t="shared" si="19"/>
        <v>I</v>
      </c>
      <c r="C130" s="10">
        <f t="shared" si="20"/>
        <v>31766.867999999999</v>
      </c>
      <c r="D130" s="12" t="str">
        <f t="shared" si="21"/>
        <v>vis</v>
      </c>
      <c r="E130" s="42">
        <f>VLOOKUP(C130,Active!C$21:E$973,3,FALSE)</f>
        <v>-5781.0029651155664</v>
      </c>
      <c r="F130" s="3" t="s">
        <v>59</v>
      </c>
      <c r="G130" s="12" t="str">
        <f t="shared" si="22"/>
        <v>31766.868</v>
      </c>
      <c r="H130" s="10">
        <f t="shared" si="23"/>
        <v>4683</v>
      </c>
      <c r="I130" s="43" t="s">
        <v>400</v>
      </c>
      <c r="J130" s="44" t="s">
        <v>401</v>
      </c>
      <c r="K130" s="43">
        <v>4683</v>
      </c>
      <c r="L130" s="43" t="s">
        <v>402</v>
      </c>
      <c r="M130" s="44" t="s">
        <v>64</v>
      </c>
      <c r="N130" s="44"/>
      <c r="O130" s="45" t="s">
        <v>65</v>
      </c>
      <c r="P130" s="45" t="s">
        <v>66</v>
      </c>
    </row>
    <row r="131" spans="1:16" ht="12.75" customHeight="1" thickBot="1" x14ac:dyDescent="0.25">
      <c r="A131" s="10" t="str">
        <f t="shared" si="18"/>
        <v> VB 10.108 </v>
      </c>
      <c r="B131" s="3" t="str">
        <f t="shared" si="19"/>
        <v>I</v>
      </c>
      <c r="C131" s="10">
        <f t="shared" si="20"/>
        <v>31856.652999999998</v>
      </c>
      <c r="D131" s="12" t="str">
        <f t="shared" si="21"/>
        <v>vis</v>
      </c>
      <c r="E131" s="42">
        <f>VLOOKUP(C131,Active!C$21:E$973,3,FALSE)</f>
        <v>-5755.9726058559645</v>
      </c>
      <c r="F131" s="3" t="s">
        <v>59</v>
      </c>
      <c r="G131" s="12" t="str">
        <f t="shared" si="22"/>
        <v>31856.653</v>
      </c>
      <c r="H131" s="10">
        <f t="shared" si="23"/>
        <v>4708</v>
      </c>
      <c r="I131" s="43" t="s">
        <v>403</v>
      </c>
      <c r="J131" s="44" t="s">
        <v>404</v>
      </c>
      <c r="K131" s="43">
        <v>4708</v>
      </c>
      <c r="L131" s="43" t="s">
        <v>405</v>
      </c>
      <c r="M131" s="44" t="s">
        <v>64</v>
      </c>
      <c r="N131" s="44"/>
      <c r="O131" s="45" t="s">
        <v>65</v>
      </c>
      <c r="P131" s="45" t="s">
        <v>66</v>
      </c>
    </row>
    <row r="132" spans="1:16" ht="12.75" customHeight="1" thickBot="1" x14ac:dyDescent="0.25">
      <c r="A132" s="10" t="str">
        <f t="shared" si="18"/>
        <v> VB 10.108 </v>
      </c>
      <c r="B132" s="3" t="str">
        <f t="shared" si="19"/>
        <v>I</v>
      </c>
      <c r="C132" s="10">
        <f t="shared" si="20"/>
        <v>31899.548999999999</v>
      </c>
      <c r="D132" s="12" t="str">
        <f t="shared" si="21"/>
        <v>vis</v>
      </c>
      <c r="E132" s="42">
        <f>VLOOKUP(C132,Active!C$21:E$973,3,FALSE)</f>
        <v>-5744.014012652201</v>
      </c>
      <c r="F132" s="3" t="s">
        <v>59</v>
      </c>
      <c r="G132" s="12" t="str">
        <f t="shared" si="22"/>
        <v>31899.549</v>
      </c>
      <c r="H132" s="10">
        <f t="shared" si="23"/>
        <v>4720</v>
      </c>
      <c r="I132" s="43" t="s">
        <v>406</v>
      </c>
      <c r="J132" s="44" t="s">
        <v>407</v>
      </c>
      <c r="K132" s="43">
        <v>4720</v>
      </c>
      <c r="L132" s="43" t="s">
        <v>408</v>
      </c>
      <c r="M132" s="44" t="s">
        <v>64</v>
      </c>
      <c r="N132" s="44"/>
      <c r="O132" s="45" t="s">
        <v>65</v>
      </c>
      <c r="P132" s="45" t="s">
        <v>66</v>
      </c>
    </row>
    <row r="133" spans="1:16" ht="12.75" customHeight="1" thickBot="1" x14ac:dyDescent="0.25">
      <c r="A133" s="10" t="str">
        <f t="shared" si="18"/>
        <v> VB 10.108 </v>
      </c>
      <c r="B133" s="3" t="str">
        <f t="shared" si="19"/>
        <v>I</v>
      </c>
      <c r="C133" s="10">
        <f t="shared" si="20"/>
        <v>32118.536</v>
      </c>
      <c r="D133" s="12" t="str">
        <f t="shared" si="21"/>
        <v>vis</v>
      </c>
      <c r="E133" s="42">
        <f>VLOOKUP(C133,Active!C$21:E$973,3,FALSE)</f>
        <v>-5682.9645803062358</v>
      </c>
      <c r="F133" s="3" t="s">
        <v>59</v>
      </c>
      <c r="G133" s="12" t="str">
        <f t="shared" si="22"/>
        <v>32118.536</v>
      </c>
      <c r="H133" s="10">
        <f t="shared" si="23"/>
        <v>4781</v>
      </c>
      <c r="I133" s="43" t="s">
        <v>409</v>
      </c>
      <c r="J133" s="44" t="s">
        <v>410</v>
      </c>
      <c r="K133" s="43">
        <v>4781</v>
      </c>
      <c r="L133" s="43" t="s">
        <v>411</v>
      </c>
      <c r="M133" s="44" t="s">
        <v>64</v>
      </c>
      <c r="N133" s="44"/>
      <c r="O133" s="45" t="s">
        <v>65</v>
      </c>
      <c r="P133" s="45" t="s">
        <v>66</v>
      </c>
    </row>
    <row r="134" spans="1:16" ht="12.75" customHeight="1" thickBot="1" x14ac:dyDescent="0.25">
      <c r="A134" s="10" t="str">
        <f t="shared" si="18"/>
        <v> VB 10.108 </v>
      </c>
      <c r="B134" s="3" t="str">
        <f t="shared" si="19"/>
        <v>I</v>
      </c>
      <c r="C134" s="10">
        <f t="shared" si="20"/>
        <v>32211.687000000002</v>
      </c>
      <c r="D134" s="12" t="str">
        <f t="shared" si="21"/>
        <v>vis</v>
      </c>
      <c r="E134" s="42">
        <f>VLOOKUP(C134,Active!C$21:E$973,3,FALSE)</f>
        <v>-5656.9958439316606</v>
      </c>
      <c r="F134" s="3" t="s">
        <v>59</v>
      </c>
      <c r="G134" s="12" t="str">
        <f t="shared" si="22"/>
        <v>32211.687</v>
      </c>
      <c r="H134" s="10">
        <f t="shared" si="23"/>
        <v>4807</v>
      </c>
      <c r="I134" s="43" t="s">
        <v>412</v>
      </c>
      <c r="J134" s="44" t="s">
        <v>413</v>
      </c>
      <c r="K134" s="43">
        <v>4807</v>
      </c>
      <c r="L134" s="43" t="s">
        <v>149</v>
      </c>
      <c r="M134" s="44" t="s">
        <v>64</v>
      </c>
      <c r="N134" s="44"/>
      <c r="O134" s="45" t="s">
        <v>65</v>
      </c>
      <c r="P134" s="45" t="s">
        <v>66</v>
      </c>
    </row>
    <row r="135" spans="1:16" ht="12.75" customHeight="1" thickBot="1" x14ac:dyDescent="0.25">
      <c r="A135" s="10" t="str">
        <f t="shared" si="18"/>
        <v> VB 10.108 </v>
      </c>
      <c r="B135" s="3" t="str">
        <f t="shared" si="19"/>
        <v>I</v>
      </c>
      <c r="C135" s="10">
        <f t="shared" si="20"/>
        <v>32211.771000000001</v>
      </c>
      <c r="D135" s="12" t="str">
        <f t="shared" si="21"/>
        <v>vis</v>
      </c>
      <c r="E135" s="42">
        <f>VLOOKUP(C135,Active!C$21:E$973,3,FALSE)</f>
        <v>-5656.9724263209482</v>
      </c>
      <c r="F135" s="3" t="s">
        <v>59</v>
      </c>
      <c r="G135" s="12" t="str">
        <f t="shared" si="22"/>
        <v>32211.771</v>
      </c>
      <c r="H135" s="10">
        <f t="shared" si="23"/>
        <v>4807</v>
      </c>
      <c r="I135" s="43" t="s">
        <v>414</v>
      </c>
      <c r="J135" s="44" t="s">
        <v>415</v>
      </c>
      <c r="K135" s="43">
        <v>4807</v>
      </c>
      <c r="L135" s="43" t="s">
        <v>405</v>
      </c>
      <c r="M135" s="44" t="s">
        <v>64</v>
      </c>
      <c r="N135" s="44"/>
      <c r="O135" s="45" t="s">
        <v>65</v>
      </c>
      <c r="P135" s="45" t="s">
        <v>66</v>
      </c>
    </row>
    <row r="136" spans="1:16" ht="12.75" customHeight="1" thickBot="1" x14ac:dyDescent="0.25">
      <c r="A136" s="10" t="str">
        <f t="shared" si="18"/>
        <v> VB 10.108 </v>
      </c>
      <c r="B136" s="3" t="str">
        <f t="shared" si="19"/>
        <v>I</v>
      </c>
      <c r="C136" s="10">
        <f t="shared" si="20"/>
        <v>32584.712</v>
      </c>
      <c r="D136" s="12" t="str">
        <f t="shared" si="21"/>
        <v>vis</v>
      </c>
      <c r="E136" s="42">
        <f>VLOOKUP(C136,Active!C$21:E$973,3,FALSE)</f>
        <v>-5553.0035315987207</v>
      </c>
      <c r="F136" s="3" t="s">
        <v>59</v>
      </c>
      <c r="G136" s="12" t="str">
        <f t="shared" si="22"/>
        <v>32584.712</v>
      </c>
      <c r="H136" s="10">
        <f t="shared" si="23"/>
        <v>4911</v>
      </c>
      <c r="I136" s="43" t="s">
        <v>416</v>
      </c>
      <c r="J136" s="44" t="s">
        <v>417</v>
      </c>
      <c r="K136" s="43">
        <v>4911</v>
      </c>
      <c r="L136" s="43" t="s">
        <v>418</v>
      </c>
      <c r="M136" s="44" t="s">
        <v>64</v>
      </c>
      <c r="N136" s="44"/>
      <c r="O136" s="45" t="s">
        <v>65</v>
      </c>
      <c r="P136" s="45" t="s">
        <v>66</v>
      </c>
    </row>
    <row r="137" spans="1:16" ht="12.75" customHeight="1" thickBot="1" x14ac:dyDescent="0.25">
      <c r="A137" s="10" t="str">
        <f t="shared" si="18"/>
        <v> VB 10.108 </v>
      </c>
      <c r="B137" s="3" t="str">
        <f t="shared" si="19"/>
        <v>I</v>
      </c>
      <c r="C137" s="10">
        <f t="shared" si="20"/>
        <v>32882.476000000002</v>
      </c>
      <c r="D137" s="12" t="str">
        <f t="shared" si="21"/>
        <v>vis</v>
      </c>
      <c r="E137" s="42">
        <f>VLOOKUP(C137,Active!C$21:E$973,3,FALSE)</f>
        <v>-5469.9925621207876</v>
      </c>
      <c r="F137" s="3" t="s">
        <v>59</v>
      </c>
      <c r="G137" s="12" t="str">
        <f t="shared" si="22"/>
        <v>32882.476</v>
      </c>
      <c r="H137" s="10">
        <f t="shared" si="23"/>
        <v>4994</v>
      </c>
      <c r="I137" s="43" t="s">
        <v>419</v>
      </c>
      <c r="J137" s="44" t="s">
        <v>420</v>
      </c>
      <c r="K137" s="43">
        <v>4994</v>
      </c>
      <c r="L137" s="43" t="s">
        <v>421</v>
      </c>
      <c r="M137" s="44" t="s">
        <v>64</v>
      </c>
      <c r="N137" s="44"/>
      <c r="O137" s="45" t="s">
        <v>65</v>
      </c>
      <c r="P137" s="45" t="s">
        <v>66</v>
      </c>
    </row>
    <row r="138" spans="1:16" ht="12.75" customHeight="1" thickBot="1" x14ac:dyDescent="0.25">
      <c r="A138" s="10" t="str">
        <f t="shared" si="18"/>
        <v> VB 10.108 </v>
      </c>
      <c r="B138" s="3" t="str">
        <f t="shared" si="19"/>
        <v>I</v>
      </c>
      <c r="C138" s="10">
        <f t="shared" si="20"/>
        <v>32882.538999999997</v>
      </c>
      <c r="D138" s="12" t="str">
        <f t="shared" si="21"/>
        <v>vis</v>
      </c>
      <c r="E138" s="42">
        <f>VLOOKUP(C138,Active!C$21:E$973,3,FALSE)</f>
        <v>-5469.9749989127549</v>
      </c>
      <c r="F138" s="3" t="s">
        <v>59</v>
      </c>
      <c r="G138" s="12" t="str">
        <f t="shared" si="22"/>
        <v>32882.539</v>
      </c>
      <c r="H138" s="10">
        <f t="shared" si="23"/>
        <v>4994</v>
      </c>
      <c r="I138" s="43" t="s">
        <v>422</v>
      </c>
      <c r="J138" s="44" t="s">
        <v>423</v>
      </c>
      <c r="K138" s="43">
        <v>4994</v>
      </c>
      <c r="L138" s="43" t="s">
        <v>424</v>
      </c>
      <c r="M138" s="44" t="s">
        <v>64</v>
      </c>
      <c r="N138" s="44"/>
      <c r="O138" s="45" t="s">
        <v>65</v>
      </c>
      <c r="P138" s="45" t="s">
        <v>66</v>
      </c>
    </row>
    <row r="139" spans="1:16" ht="12.75" customHeight="1" thickBot="1" x14ac:dyDescent="0.25">
      <c r="A139" s="10" t="str">
        <f t="shared" ref="A139:A167" si="24">P139</f>
        <v> VB 10.108 </v>
      </c>
      <c r="B139" s="3" t="str">
        <f t="shared" ref="B139:B167" si="25">IF(H139=INT(H139),"I","II")</f>
        <v>I</v>
      </c>
      <c r="C139" s="10">
        <f t="shared" ref="C139:C167" si="26">1*G139</f>
        <v>32885.999000000003</v>
      </c>
      <c r="D139" s="12" t="str">
        <f t="shared" ref="D139:D167" si="27">VLOOKUP(F139,I$1:J$5,2,FALSE)</f>
        <v>vis</v>
      </c>
      <c r="E139" s="42">
        <f>VLOOKUP(C139,Active!C$21:E$973,3,FALSE)</f>
        <v>-5469.0104163762689</v>
      </c>
      <c r="F139" s="3" t="s">
        <v>59</v>
      </c>
      <c r="G139" s="12" t="str">
        <f t="shared" ref="G139:G167" si="28">MID(I139,3,LEN(I139)-3)</f>
        <v>32885.999</v>
      </c>
      <c r="H139" s="10">
        <f t="shared" ref="H139:H167" si="29">1*K139</f>
        <v>4995</v>
      </c>
      <c r="I139" s="43" t="s">
        <v>425</v>
      </c>
      <c r="J139" s="44" t="s">
        <v>426</v>
      </c>
      <c r="K139" s="43">
        <v>4995</v>
      </c>
      <c r="L139" s="43" t="s">
        <v>427</v>
      </c>
      <c r="M139" s="44" t="s">
        <v>64</v>
      </c>
      <c r="N139" s="44"/>
      <c r="O139" s="45" t="s">
        <v>65</v>
      </c>
      <c r="P139" s="45" t="s">
        <v>66</v>
      </c>
    </row>
    <row r="140" spans="1:16" ht="12.75" customHeight="1" thickBot="1" x14ac:dyDescent="0.25">
      <c r="A140" s="10" t="str">
        <f t="shared" si="24"/>
        <v> VB 10.108 </v>
      </c>
      <c r="B140" s="3" t="str">
        <f t="shared" si="25"/>
        <v>I</v>
      </c>
      <c r="C140" s="10">
        <f t="shared" si="26"/>
        <v>32950.671000000002</v>
      </c>
      <c r="D140" s="12" t="str">
        <f t="shared" si="27"/>
        <v>vis</v>
      </c>
      <c r="E140" s="42">
        <f>VLOOKUP(C140,Active!C$21:E$973,3,FALSE)</f>
        <v>-5450.9810863764142</v>
      </c>
      <c r="F140" s="3" t="s">
        <v>59</v>
      </c>
      <c r="G140" s="12" t="str">
        <f t="shared" si="28"/>
        <v>32950.671</v>
      </c>
      <c r="H140" s="10">
        <f t="shared" si="29"/>
        <v>5013</v>
      </c>
      <c r="I140" s="43" t="s">
        <v>428</v>
      </c>
      <c r="J140" s="44" t="s">
        <v>429</v>
      </c>
      <c r="K140" s="43">
        <v>5013</v>
      </c>
      <c r="L140" s="43" t="s">
        <v>430</v>
      </c>
      <c r="M140" s="44" t="s">
        <v>64</v>
      </c>
      <c r="N140" s="44"/>
      <c r="O140" s="45" t="s">
        <v>65</v>
      </c>
      <c r="P140" s="45" t="s">
        <v>66</v>
      </c>
    </row>
    <row r="141" spans="1:16" ht="12.75" customHeight="1" thickBot="1" x14ac:dyDescent="0.25">
      <c r="A141" s="10" t="str">
        <f t="shared" si="24"/>
        <v> VB 10.108 </v>
      </c>
      <c r="B141" s="3" t="str">
        <f t="shared" si="25"/>
        <v>I</v>
      </c>
      <c r="C141" s="10">
        <f t="shared" si="26"/>
        <v>33244.862000000001</v>
      </c>
      <c r="D141" s="12" t="str">
        <f t="shared" si="27"/>
        <v>vis</v>
      </c>
      <c r="E141" s="42">
        <f>VLOOKUP(C141,Active!C$21:E$973,3,FALSE)</f>
        <v>-5368.966201696996</v>
      </c>
      <c r="F141" s="3" t="s">
        <v>59</v>
      </c>
      <c r="G141" s="12" t="str">
        <f t="shared" si="28"/>
        <v>33244.862</v>
      </c>
      <c r="H141" s="10">
        <f t="shared" si="29"/>
        <v>5095</v>
      </c>
      <c r="I141" s="43" t="s">
        <v>431</v>
      </c>
      <c r="J141" s="44" t="s">
        <v>432</v>
      </c>
      <c r="K141" s="43">
        <v>5095</v>
      </c>
      <c r="L141" s="43" t="s">
        <v>399</v>
      </c>
      <c r="M141" s="44" t="s">
        <v>64</v>
      </c>
      <c r="N141" s="44"/>
      <c r="O141" s="45" t="s">
        <v>65</v>
      </c>
      <c r="P141" s="45" t="s">
        <v>66</v>
      </c>
    </row>
    <row r="142" spans="1:16" ht="12.75" customHeight="1" thickBot="1" x14ac:dyDescent="0.25">
      <c r="A142" s="10" t="str">
        <f t="shared" si="24"/>
        <v> VB 10.108 </v>
      </c>
      <c r="B142" s="3" t="str">
        <f t="shared" si="25"/>
        <v>I</v>
      </c>
      <c r="C142" s="10">
        <f t="shared" si="26"/>
        <v>33273.677000000003</v>
      </c>
      <c r="D142" s="12" t="str">
        <f t="shared" si="27"/>
        <v>vis</v>
      </c>
      <c r="E142" s="42">
        <f>VLOOKUP(C142,Active!C$21:E$973,3,FALSE)</f>
        <v>-5360.9331248794269</v>
      </c>
      <c r="F142" s="3" t="s">
        <v>59</v>
      </c>
      <c r="G142" s="12" t="str">
        <f t="shared" si="28"/>
        <v>33273.677</v>
      </c>
      <c r="H142" s="10">
        <f t="shared" si="29"/>
        <v>5103</v>
      </c>
      <c r="I142" s="43" t="s">
        <v>433</v>
      </c>
      <c r="J142" s="44" t="s">
        <v>434</v>
      </c>
      <c r="K142" s="43">
        <v>5103</v>
      </c>
      <c r="L142" s="43" t="s">
        <v>435</v>
      </c>
      <c r="M142" s="44" t="s">
        <v>64</v>
      </c>
      <c r="N142" s="44"/>
      <c r="O142" s="45" t="s">
        <v>65</v>
      </c>
      <c r="P142" s="45" t="s">
        <v>66</v>
      </c>
    </row>
    <row r="143" spans="1:16" ht="12.75" customHeight="1" thickBot="1" x14ac:dyDescent="0.25">
      <c r="A143" s="10" t="str">
        <f t="shared" si="24"/>
        <v> VB 10.108 </v>
      </c>
      <c r="B143" s="3" t="str">
        <f t="shared" si="25"/>
        <v>I</v>
      </c>
      <c r="C143" s="10">
        <f t="shared" si="26"/>
        <v>33359.584000000003</v>
      </c>
      <c r="D143" s="12" t="str">
        <f t="shared" si="27"/>
        <v>vis</v>
      </c>
      <c r="E143" s="42">
        <f>VLOOKUP(C143,Active!C$21:E$973,3,FALSE)</f>
        <v>-5336.9838786477103</v>
      </c>
      <c r="F143" s="3" t="s">
        <v>59</v>
      </c>
      <c r="G143" s="12" t="str">
        <f t="shared" si="28"/>
        <v>33359.584</v>
      </c>
      <c r="H143" s="10">
        <f t="shared" si="29"/>
        <v>5127</v>
      </c>
      <c r="I143" s="43" t="s">
        <v>436</v>
      </c>
      <c r="J143" s="44" t="s">
        <v>437</v>
      </c>
      <c r="K143" s="43">
        <v>5127</v>
      </c>
      <c r="L143" s="43" t="s">
        <v>302</v>
      </c>
      <c r="M143" s="44" t="s">
        <v>64</v>
      </c>
      <c r="N143" s="44"/>
      <c r="O143" s="45" t="s">
        <v>65</v>
      </c>
      <c r="P143" s="45" t="s">
        <v>66</v>
      </c>
    </row>
    <row r="144" spans="1:16" ht="12.75" customHeight="1" thickBot="1" x14ac:dyDescent="0.25">
      <c r="A144" s="10" t="str">
        <f t="shared" si="24"/>
        <v> VB 10.108 </v>
      </c>
      <c r="B144" s="3" t="str">
        <f t="shared" si="25"/>
        <v>I</v>
      </c>
      <c r="C144" s="10">
        <f t="shared" si="26"/>
        <v>33406.222999999998</v>
      </c>
      <c r="D144" s="12" t="str">
        <f t="shared" si="27"/>
        <v>vis</v>
      </c>
      <c r="E144" s="42">
        <f>VLOOKUP(C144,Active!C$21:E$973,3,FALSE)</f>
        <v>-5323.98180786185</v>
      </c>
      <c r="F144" s="3" t="s">
        <v>59</v>
      </c>
      <c r="G144" s="12" t="str">
        <f t="shared" si="28"/>
        <v>33406.223</v>
      </c>
      <c r="H144" s="10">
        <f t="shared" si="29"/>
        <v>5140</v>
      </c>
      <c r="I144" s="43" t="s">
        <v>438</v>
      </c>
      <c r="J144" s="44" t="s">
        <v>439</v>
      </c>
      <c r="K144" s="43">
        <v>5140</v>
      </c>
      <c r="L144" s="43" t="s">
        <v>184</v>
      </c>
      <c r="M144" s="44" t="s">
        <v>64</v>
      </c>
      <c r="N144" s="44"/>
      <c r="O144" s="45" t="s">
        <v>65</v>
      </c>
      <c r="P144" s="45" t="s">
        <v>66</v>
      </c>
    </row>
    <row r="145" spans="1:16" ht="12.75" customHeight="1" thickBot="1" x14ac:dyDescent="0.25">
      <c r="A145" s="10" t="str">
        <f t="shared" si="24"/>
        <v> VB 10.108 </v>
      </c>
      <c r="B145" s="3" t="str">
        <f t="shared" si="25"/>
        <v>I</v>
      </c>
      <c r="C145" s="10">
        <f t="shared" si="26"/>
        <v>33599.855000000003</v>
      </c>
      <c r="D145" s="12" t="str">
        <f t="shared" si="27"/>
        <v>vis</v>
      </c>
      <c r="E145" s="42">
        <f>VLOOKUP(C145,Active!C$21:E$973,3,FALSE)</f>
        <v>-5270.0008697969688</v>
      </c>
      <c r="F145" s="3" t="s">
        <v>59</v>
      </c>
      <c r="G145" s="12" t="str">
        <f t="shared" si="28"/>
        <v>33599.855</v>
      </c>
      <c r="H145" s="10">
        <f t="shared" si="29"/>
        <v>5194</v>
      </c>
      <c r="I145" s="43" t="s">
        <v>440</v>
      </c>
      <c r="J145" s="44" t="s">
        <v>441</v>
      </c>
      <c r="K145" s="43">
        <v>5194</v>
      </c>
      <c r="L145" s="43" t="s">
        <v>287</v>
      </c>
      <c r="M145" s="44" t="s">
        <v>64</v>
      </c>
      <c r="N145" s="44"/>
      <c r="O145" s="45" t="s">
        <v>65</v>
      </c>
      <c r="P145" s="45" t="s">
        <v>66</v>
      </c>
    </row>
    <row r="146" spans="1:16" ht="12.75" customHeight="1" thickBot="1" x14ac:dyDescent="0.25">
      <c r="A146" s="10" t="str">
        <f t="shared" si="24"/>
        <v> VB 10.108 </v>
      </c>
      <c r="B146" s="3" t="str">
        <f t="shared" si="25"/>
        <v>I</v>
      </c>
      <c r="C146" s="10">
        <f t="shared" si="26"/>
        <v>33743.298000000003</v>
      </c>
      <c r="D146" s="12" t="str">
        <f t="shared" si="27"/>
        <v>vis</v>
      </c>
      <c r="E146" s="42">
        <f>VLOOKUP(C146,Active!C$21:E$973,3,FALSE)</f>
        <v>-5230.0116753516259</v>
      </c>
      <c r="F146" s="3" t="s">
        <v>59</v>
      </c>
      <c r="G146" s="12" t="str">
        <f t="shared" si="28"/>
        <v>33743.298</v>
      </c>
      <c r="H146" s="10">
        <f t="shared" si="29"/>
        <v>5234</v>
      </c>
      <c r="I146" s="43" t="s">
        <v>442</v>
      </c>
      <c r="J146" s="44" t="s">
        <v>443</v>
      </c>
      <c r="K146" s="43">
        <v>5234</v>
      </c>
      <c r="L146" s="43" t="s">
        <v>444</v>
      </c>
      <c r="M146" s="44" t="s">
        <v>64</v>
      </c>
      <c r="N146" s="44"/>
      <c r="O146" s="45" t="s">
        <v>65</v>
      </c>
      <c r="P146" s="45" t="s">
        <v>66</v>
      </c>
    </row>
    <row r="147" spans="1:16" ht="12.75" customHeight="1" thickBot="1" x14ac:dyDescent="0.25">
      <c r="A147" s="10" t="str">
        <f t="shared" si="24"/>
        <v> VB 10.108 </v>
      </c>
      <c r="B147" s="3" t="str">
        <f t="shared" si="25"/>
        <v>I</v>
      </c>
      <c r="C147" s="10">
        <f t="shared" si="26"/>
        <v>34062.498</v>
      </c>
      <c r="D147" s="12" t="str">
        <f t="shared" si="27"/>
        <v>vis</v>
      </c>
      <c r="E147" s="42">
        <f>VLOOKUP(C147,Active!C$21:E$973,3,FALSE)</f>
        <v>-5141.0247546447717</v>
      </c>
      <c r="F147" s="3" t="s">
        <v>59</v>
      </c>
      <c r="G147" s="12" t="str">
        <f t="shared" si="28"/>
        <v>34062.498</v>
      </c>
      <c r="H147" s="10">
        <f t="shared" si="29"/>
        <v>5323</v>
      </c>
      <c r="I147" s="43" t="s">
        <v>445</v>
      </c>
      <c r="J147" s="44" t="s">
        <v>446</v>
      </c>
      <c r="K147" s="43">
        <v>5323</v>
      </c>
      <c r="L147" s="43" t="s">
        <v>447</v>
      </c>
      <c r="M147" s="44" t="s">
        <v>64</v>
      </c>
      <c r="N147" s="44"/>
      <c r="O147" s="45" t="s">
        <v>65</v>
      </c>
      <c r="P147" s="45" t="s">
        <v>66</v>
      </c>
    </row>
    <row r="148" spans="1:16" ht="12.75" customHeight="1" thickBot="1" x14ac:dyDescent="0.25">
      <c r="A148" s="10" t="str">
        <f t="shared" si="24"/>
        <v> VB 10.108 </v>
      </c>
      <c r="B148" s="3" t="str">
        <f t="shared" si="25"/>
        <v>I</v>
      </c>
      <c r="C148" s="10">
        <f t="shared" si="26"/>
        <v>34091.349000000002</v>
      </c>
      <c r="D148" s="12" t="str">
        <f t="shared" si="27"/>
        <v>vis</v>
      </c>
      <c r="E148" s="42">
        <f>VLOOKUP(C148,Active!C$21:E$973,3,FALSE)</f>
        <v>-5132.9816417083257</v>
      </c>
      <c r="F148" s="3" t="s">
        <v>59</v>
      </c>
      <c r="G148" s="12" t="str">
        <f t="shared" si="28"/>
        <v>34091.349</v>
      </c>
      <c r="H148" s="10">
        <f t="shared" si="29"/>
        <v>5331</v>
      </c>
      <c r="I148" s="43" t="s">
        <v>448</v>
      </c>
      <c r="J148" s="44" t="s">
        <v>449</v>
      </c>
      <c r="K148" s="43">
        <v>5331</v>
      </c>
      <c r="L148" s="43" t="s">
        <v>381</v>
      </c>
      <c r="M148" s="44" t="s">
        <v>64</v>
      </c>
      <c r="N148" s="44"/>
      <c r="O148" s="45" t="s">
        <v>65</v>
      </c>
      <c r="P148" s="45" t="s">
        <v>66</v>
      </c>
    </row>
    <row r="149" spans="1:16" ht="12.75" customHeight="1" thickBot="1" x14ac:dyDescent="0.25">
      <c r="A149" s="10" t="str">
        <f t="shared" si="24"/>
        <v> VB 10.108 </v>
      </c>
      <c r="B149" s="3" t="str">
        <f t="shared" si="25"/>
        <v>I</v>
      </c>
      <c r="C149" s="10">
        <f t="shared" si="26"/>
        <v>34385.353999999999</v>
      </c>
      <c r="D149" s="12" t="str">
        <f t="shared" si="27"/>
        <v>vis</v>
      </c>
      <c r="E149" s="42">
        <f>VLOOKUP(C149,Active!C$21:E$973,3,FALSE)</f>
        <v>-5051.0186103097712</v>
      </c>
      <c r="F149" s="3" t="s">
        <v>59</v>
      </c>
      <c r="G149" s="12" t="str">
        <f t="shared" si="28"/>
        <v>34385.354</v>
      </c>
      <c r="H149" s="10">
        <f t="shared" si="29"/>
        <v>5413</v>
      </c>
      <c r="I149" s="43" t="s">
        <v>450</v>
      </c>
      <c r="J149" s="44" t="s">
        <v>451</v>
      </c>
      <c r="K149" s="43">
        <v>5413</v>
      </c>
      <c r="L149" s="43" t="s">
        <v>452</v>
      </c>
      <c r="M149" s="44" t="s">
        <v>64</v>
      </c>
      <c r="N149" s="44"/>
      <c r="O149" s="45" t="s">
        <v>65</v>
      </c>
      <c r="P149" s="45" t="s">
        <v>66</v>
      </c>
    </row>
    <row r="150" spans="1:16" ht="12.75" customHeight="1" thickBot="1" x14ac:dyDescent="0.25">
      <c r="A150" s="10" t="str">
        <f t="shared" si="24"/>
        <v> VB 10.108 </v>
      </c>
      <c r="B150" s="3" t="str">
        <f t="shared" si="25"/>
        <v>I</v>
      </c>
      <c r="C150" s="10">
        <f t="shared" si="26"/>
        <v>34414.284</v>
      </c>
      <c r="D150" s="12" t="str">
        <f t="shared" si="27"/>
        <v>vis</v>
      </c>
      <c r="E150" s="42">
        <f>VLOOKUP(C150,Active!C$21:E$973,3,FALSE)</f>
        <v>-5042.9534736680125</v>
      </c>
      <c r="F150" s="3" t="s">
        <v>59</v>
      </c>
      <c r="G150" s="12" t="str">
        <f t="shared" si="28"/>
        <v>34414.284</v>
      </c>
      <c r="H150" s="10">
        <f t="shared" si="29"/>
        <v>5421</v>
      </c>
      <c r="I150" s="43" t="s">
        <v>453</v>
      </c>
      <c r="J150" s="44" t="s">
        <v>454</v>
      </c>
      <c r="K150" s="43">
        <v>5421</v>
      </c>
      <c r="L150" s="43" t="s">
        <v>455</v>
      </c>
      <c r="M150" s="44" t="s">
        <v>64</v>
      </c>
      <c r="N150" s="44"/>
      <c r="O150" s="45" t="s">
        <v>65</v>
      </c>
      <c r="P150" s="45" t="s">
        <v>66</v>
      </c>
    </row>
    <row r="151" spans="1:16" ht="12.75" customHeight="1" thickBot="1" x14ac:dyDescent="0.25">
      <c r="A151" s="10" t="str">
        <f t="shared" si="24"/>
        <v> VB 5.10 </v>
      </c>
      <c r="B151" s="3" t="str">
        <f t="shared" si="25"/>
        <v>I</v>
      </c>
      <c r="C151" s="10">
        <f t="shared" si="26"/>
        <v>36982.383000000002</v>
      </c>
      <c r="D151" s="12" t="str">
        <f t="shared" si="27"/>
        <v>vis</v>
      </c>
      <c r="E151" s="42">
        <f>VLOOKUP(C151,Active!C$21:E$973,3,FALSE)</f>
        <v>-4327.0160611355759</v>
      </c>
      <c r="F151" s="3" t="s">
        <v>59</v>
      </c>
      <c r="G151" s="12" t="str">
        <f t="shared" si="28"/>
        <v>36982.383</v>
      </c>
      <c r="H151" s="10">
        <f t="shared" si="29"/>
        <v>6137</v>
      </c>
      <c r="I151" s="43" t="s">
        <v>456</v>
      </c>
      <c r="J151" s="44" t="s">
        <v>457</v>
      </c>
      <c r="K151" s="43">
        <v>6137</v>
      </c>
      <c r="L151" s="43" t="s">
        <v>458</v>
      </c>
      <c r="M151" s="44" t="s">
        <v>64</v>
      </c>
      <c r="N151" s="44"/>
      <c r="O151" s="45" t="s">
        <v>233</v>
      </c>
      <c r="P151" s="45" t="s">
        <v>234</v>
      </c>
    </row>
    <row r="152" spans="1:16" ht="12.75" customHeight="1" thickBot="1" x14ac:dyDescent="0.25">
      <c r="A152" s="10" t="str">
        <f t="shared" si="24"/>
        <v> VB 5.10 </v>
      </c>
      <c r="B152" s="3" t="str">
        <f t="shared" si="25"/>
        <v>I</v>
      </c>
      <c r="C152" s="10">
        <f t="shared" si="26"/>
        <v>36982.428999999996</v>
      </c>
      <c r="D152" s="12" t="str">
        <f t="shared" si="27"/>
        <v>vis</v>
      </c>
      <c r="E152" s="42">
        <f>VLOOKUP(C152,Active!C$21:E$973,3,FALSE)</f>
        <v>-4327.0032372059013</v>
      </c>
      <c r="F152" s="3" t="s">
        <v>59</v>
      </c>
      <c r="G152" s="12" t="str">
        <f t="shared" si="28"/>
        <v>36982.429</v>
      </c>
      <c r="H152" s="10">
        <f t="shared" si="29"/>
        <v>6137</v>
      </c>
      <c r="I152" s="43" t="s">
        <v>459</v>
      </c>
      <c r="J152" s="44" t="s">
        <v>460</v>
      </c>
      <c r="K152" s="43">
        <v>6137</v>
      </c>
      <c r="L152" s="43" t="s">
        <v>461</v>
      </c>
      <c r="M152" s="44" t="s">
        <v>64</v>
      </c>
      <c r="N152" s="44"/>
      <c r="O152" s="45" t="s">
        <v>233</v>
      </c>
      <c r="P152" s="45" t="s">
        <v>234</v>
      </c>
    </row>
    <row r="153" spans="1:16" ht="12.75" customHeight="1" thickBot="1" x14ac:dyDescent="0.25">
      <c r="A153" s="10" t="str">
        <f t="shared" si="24"/>
        <v> VB 5.10 </v>
      </c>
      <c r="B153" s="3" t="str">
        <f t="shared" si="25"/>
        <v>I</v>
      </c>
      <c r="C153" s="10">
        <f t="shared" si="26"/>
        <v>37018.307999999997</v>
      </c>
      <c r="D153" s="12" t="str">
        <f t="shared" si="27"/>
        <v>vis</v>
      </c>
      <c r="E153" s="42">
        <f>VLOOKUP(C153,Active!C$21:E$973,3,FALSE)</f>
        <v>-4317.0008508398569</v>
      </c>
      <c r="F153" s="3" t="s">
        <v>59</v>
      </c>
      <c r="G153" s="12" t="str">
        <f t="shared" si="28"/>
        <v>37018.308</v>
      </c>
      <c r="H153" s="10">
        <f t="shared" si="29"/>
        <v>6147</v>
      </c>
      <c r="I153" s="43" t="s">
        <v>462</v>
      </c>
      <c r="J153" s="44" t="s">
        <v>463</v>
      </c>
      <c r="K153" s="43">
        <v>6147</v>
      </c>
      <c r="L153" s="43" t="s">
        <v>464</v>
      </c>
      <c r="M153" s="44" t="s">
        <v>64</v>
      </c>
      <c r="N153" s="44"/>
      <c r="O153" s="45" t="s">
        <v>233</v>
      </c>
      <c r="P153" s="45" t="s">
        <v>234</v>
      </c>
    </row>
    <row r="154" spans="1:16" ht="12.75" customHeight="1" thickBot="1" x14ac:dyDescent="0.25">
      <c r="A154" s="10" t="str">
        <f t="shared" si="24"/>
        <v> VB 5.10 </v>
      </c>
      <c r="B154" s="3" t="str">
        <f t="shared" si="25"/>
        <v>I</v>
      </c>
      <c r="C154" s="10">
        <f t="shared" si="26"/>
        <v>37312.499000000003</v>
      </c>
      <c r="D154" s="12" t="str">
        <f t="shared" si="27"/>
        <v>vis</v>
      </c>
      <c r="E154" s="42">
        <f>VLOOKUP(C154,Active!C$21:E$973,3,FALSE)</f>
        <v>-4234.9859661604369</v>
      </c>
      <c r="F154" s="3" t="s">
        <v>59</v>
      </c>
      <c r="G154" s="12" t="str">
        <f t="shared" si="28"/>
        <v>37312.499</v>
      </c>
      <c r="H154" s="10">
        <f t="shared" si="29"/>
        <v>6229</v>
      </c>
      <c r="I154" s="43" t="s">
        <v>465</v>
      </c>
      <c r="J154" s="44" t="s">
        <v>466</v>
      </c>
      <c r="K154" s="43">
        <v>6229</v>
      </c>
      <c r="L154" s="43" t="s">
        <v>155</v>
      </c>
      <c r="M154" s="44" t="s">
        <v>64</v>
      </c>
      <c r="N154" s="44"/>
      <c r="O154" s="45" t="s">
        <v>233</v>
      </c>
      <c r="P154" s="45" t="s">
        <v>234</v>
      </c>
    </row>
    <row r="155" spans="1:16" ht="12.75" customHeight="1" thickBot="1" x14ac:dyDescent="0.25">
      <c r="A155" s="10" t="str">
        <f t="shared" si="24"/>
        <v> VB 5.10 </v>
      </c>
      <c r="B155" s="3" t="str">
        <f t="shared" si="25"/>
        <v>I</v>
      </c>
      <c r="C155" s="10">
        <f t="shared" si="26"/>
        <v>37312.535000000003</v>
      </c>
      <c r="D155" s="12" t="str">
        <f t="shared" si="27"/>
        <v>vis</v>
      </c>
      <c r="E155" s="42">
        <f>VLOOKUP(C155,Active!C$21:E$973,3,FALSE)</f>
        <v>-4234.9759300415599</v>
      </c>
      <c r="F155" s="3" t="s">
        <v>59</v>
      </c>
      <c r="G155" s="12" t="str">
        <f t="shared" si="28"/>
        <v>37312.535</v>
      </c>
      <c r="H155" s="10">
        <f t="shared" si="29"/>
        <v>6229</v>
      </c>
      <c r="I155" s="43" t="s">
        <v>467</v>
      </c>
      <c r="J155" s="44" t="s">
        <v>468</v>
      </c>
      <c r="K155" s="43">
        <v>6229</v>
      </c>
      <c r="L155" s="43" t="s">
        <v>251</v>
      </c>
      <c r="M155" s="44" t="s">
        <v>64</v>
      </c>
      <c r="N155" s="44"/>
      <c r="O155" s="45" t="s">
        <v>233</v>
      </c>
      <c r="P155" s="45" t="s">
        <v>234</v>
      </c>
    </row>
    <row r="156" spans="1:16" ht="12.75" customHeight="1" thickBot="1" x14ac:dyDescent="0.25">
      <c r="A156" s="10" t="str">
        <f t="shared" si="24"/>
        <v> VB 5.10 </v>
      </c>
      <c r="B156" s="3" t="str">
        <f t="shared" si="25"/>
        <v>I</v>
      </c>
      <c r="C156" s="10">
        <f t="shared" si="26"/>
        <v>37319.550000000003</v>
      </c>
      <c r="D156" s="12" t="str">
        <f t="shared" si="27"/>
        <v>vis</v>
      </c>
      <c r="E156" s="42">
        <f>VLOOKUP(C156,Active!C$21:E$973,3,FALSE)</f>
        <v>-4233.0202807660007</v>
      </c>
      <c r="F156" s="3" t="s">
        <v>59</v>
      </c>
      <c r="G156" s="12" t="str">
        <f t="shared" si="28"/>
        <v>37319.550</v>
      </c>
      <c r="H156" s="10">
        <f t="shared" si="29"/>
        <v>6231</v>
      </c>
      <c r="I156" s="43" t="s">
        <v>469</v>
      </c>
      <c r="J156" s="44" t="s">
        <v>470</v>
      </c>
      <c r="K156" s="43">
        <v>6231</v>
      </c>
      <c r="L156" s="43" t="s">
        <v>471</v>
      </c>
      <c r="M156" s="44" t="s">
        <v>64</v>
      </c>
      <c r="N156" s="44"/>
      <c r="O156" s="45" t="s">
        <v>233</v>
      </c>
      <c r="P156" s="45" t="s">
        <v>234</v>
      </c>
    </row>
    <row r="157" spans="1:16" ht="12.75" customHeight="1" thickBot="1" x14ac:dyDescent="0.25">
      <c r="A157" s="10" t="str">
        <f t="shared" si="24"/>
        <v> VSSC 64.23 </v>
      </c>
      <c r="B157" s="3" t="str">
        <f t="shared" si="25"/>
        <v>II</v>
      </c>
      <c r="C157" s="10">
        <f t="shared" si="26"/>
        <v>46091.849000000002</v>
      </c>
      <c r="D157" s="12" t="str">
        <f t="shared" si="27"/>
        <v>vis</v>
      </c>
      <c r="E157" s="42">
        <f>VLOOKUP(C157,Active!C$21:E$973,3,FALSE)</f>
        <v>-1787.4692922640479</v>
      </c>
      <c r="F157" s="3" t="s">
        <v>59</v>
      </c>
      <c r="G157" s="12" t="str">
        <f t="shared" si="28"/>
        <v>46091.849</v>
      </c>
      <c r="H157" s="10">
        <f t="shared" si="29"/>
        <v>8676.5</v>
      </c>
      <c r="I157" s="43" t="s">
        <v>472</v>
      </c>
      <c r="J157" s="44" t="s">
        <v>473</v>
      </c>
      <c r="K157" s="43">
        <v>8676.5</v>
      </c>
      <c r="L157" s="43" t="s">
        <v>388</v>
      </c>
      <c r="M157" s="44" t="s">
        <v>474</v>
      </c>
      <c r="N157" s="44"/>
      <c r="O157" s="45" t="s">
        <v>475</v>
      </c>
      <c r="P157" s="45" t="s">
        <v>476</v>
      </c>
    </row>
    <row r="158" spans="1:16" ht="12.75" customHeight="1" thickBot="1" x14ac:dyDescent="0.25">
      <c r="A158" s="10" t="str">
        <f t="shared" si="24"/>
        <v> VSSC 64.23 </v>
      </c>
      <c r="B158" s="3" t="str">
        <f t="shared" si="25"/>
        <v>II</v>
      </c>
      <c r="C158" s="10">
        <f t="shared" si="26"/>
        <v>46095.502</v>
      </c>
      <c r="D158" s="12" t="str">
        <f t="shared" si="27"/>
        <v>vis</v>
      </c>
      <c r="E158" s="42">
        <f>VLOOKUP(C158,Active!C$21:E$973,3,FALSE)</f>
        <v>-1786.450904979142</v>
      </c>
      <c r="F158" s="3" t="s">
        <v>59</v>
      </c>
      <c r="G158" s="12" t="str">
        <f t="shared" si="28"/>
        <v>46095.502</v>
      </c>
      <c r="H158" s="10">
        <f t="shared" si="29"/>
        <v>8677.5</v>
      </c>
      <c r="I158" s="43" t="s">
        <v>477</v>
      </c>
      <c r="J158" s="44" t="s">
        <v>478</v>
      </c>
      <c r="K158" s="43">
        <v>8677.5</v>
      </c>
      <c r="L158" s="43" t="s">
        <v>479</v>
      </c>
      <c r="M158" s="44" t="s">
        <v>474</v>
      </c>
      <c r="N158" s="44"/>
      <c r="O158" s="45" t="s">
        <v>480</v>
      </c>
      <c r="P158" s="45" t="s">
        <v>476</v>
      </c>
    </row>
    <row r="159" spans="1:16" ht="12.75" customHeight="1" thickBot="1" x14ac:dyDescent="0.25">
      <c r="A159" s="10" t="str">
        <f t="shared" si="24"/>
        <v>BAVM 154 </v>
      </c>
      <c r="B159" s="3" t="str">
        <f t="shared" si="25"/>
        <v>I</v>
      </c>
      <c r="C159" s="10">
        <f t="shared" si="26"/>
        <v>52367.334000000003</v>
      </c>
      <c r="D159" s="12" t="str">
        <f t="shared" si="27"/>
        <v>vis</v>
      </c>
      <c r="E159" s="42">
        <f>VLOOKUP(C159,Active!C$21:E$973,3,FALSE)</f>
        <v>-37.982807013239643</v>
      </c>
      <c r="F159" s="3" t="s">
        <v>59</v>
      </c>
      <c r="G159" s="12" t="str">
        <f t="shared" si="28"/>
        <v>52367.334</v>
      </c>
      <c r="H159" s="10">
        <f t="shared" si="29"/>
        <v>10426</v>
      </c>
      <c r="I159" s="43" t="s">
        <v>481</v>
      </c>
      <c r="J159" s="44" t="s">
        <v>482</v>
      </c>
      <c r="K159" s="43">
        <v>10426</v>
      </c>
      <c r="L159" s="43" t="s">
        <v>483</v>
      </c>
      <c r="M159" s="44" t="s">
        <v>474</v>
      </c>
      <c r="N159" s="44"/>
      <c r="O159" s="45" t="s">
        <v>484</v>
      </c>
      <c r="P159" s="46" t="s">
        <v>485</v>
      </c>
    </row>
    <row r="160" spans="1:16" ht="12.75" customHeight="1" thickBot="1" x14ac:dyDescent="0.25">
      <c r="A160" s="10" t="str">
        <f t="shared" si="24"/>
        <v>VSB 42 </v>
      </c>
      <c r="B160" s="3" t="str">
        <f t="shared" si="25"/>
        <v>I</v>
      </c>
      <c r="C160" s="10">
        <f t="shared" si="26"/>
        <v>52654.246899999998</v>
      </c>
      <c r="D160" s="12" t="str">
        <f t="shared" si="27"/>
        <v>vis</v>
      </c>
      <c r="E160" s="42">
        <f>VLOOKUP(C160,Active!C$21:E$973,3,FALSE)</f>
        <v>42.003081088494184</v>
      </c>
      <c r="F160" s="3" t="s">
        <v>59</v>
      </c>
      <c r="G160" s="12" t="str">
        <f t="shared" si="28"/>
        <v>52654.2469</v>
      </c>
      <c r="H160" s="10">
        <f t="shared" si="29"/>
        <v>10506</v>
      </c>
      <c r="I160" s="43" t="s">
        <v>486</v>
      </c>
      <c r="J160" s="44" t="s">
        <v>487</v>
      </c>
      <c r="K160" s="43">
        <v>10506</v>
      </c>
      <c r="L160" s="43" t="s">
        <v>488</v>
      </c>
      <c r="M160" s="44" t="s">
        <v>489</v>
      </c>
      <c r="N160" s="44" t="s">
        <v>490</v>
      </c>
      <c r="O160" s="45" t="s">
        <v>491</v>
      </c>
      <c r="P160" s="46" t="s">
        <v>492</v>
      </c>
    </row>
    <row r="161" spans="1:16" ht="12.75" customHeight="1" thickBot="1" x14ac:dyDescent="0.25">
      <c r="A161" s="10" t="str">
        <f t="shared" si="24"/>
        <v>VSB 43 </v>
      </c>
      <c r="B161" s="3" t="str">
        <f t="shared" si="25"/>
        <v>I</v>
      </c>
      <c r="C161" s="10">
        <f t="shared" si="26"/>
        <v>53020.061000000002</v>
      </c>
      <c r="D161" s="12" t="str">
        <f t="shared" si="27"/>
        <v>vis</v>
      </c>
      <c r="E161" s="42">
        <f>VLOOKUP(C161,Active!C$21:E$973,3,FALSE)</f>
        <v>143.98513093232191</v>
      </c>
      <c r="F161" s="3" t="s">
        <v>59</v>
      </c>
      <c r="G161" s="12" t="str">
        <f t="shared" si="28"/>
        <v>53020.061</v>
      </c>
      <c r="H161" s="10">
        <f t="shared" si="29"/>
        <v>10608</v>
      </c>
      <c r="I161" s="43" t="s">
        <v>493</v>
      </c>
      <c r="J161" s="44" t="s">
        <v>494</v>
      </c>
      <c r="K161" s="43">
        <v>10608</v>
      </c>
      <c r="L161" s="43" t="s">
        <v>495</v>
      </c>
      <c r="M161" s="44" t="s">
        <v>474</v>
      </c>
      <c r="N161" s="44"/>
      <c r="O161" s="45" t="s">
        <v>496</v>
      </c>
      <c r="P161" s="46" t="s">
        <v>497</v>
      </c>
    </row>
    <row r="162" spans="1:16" ht="12.75" customHeight="1" thickBot="1" x14ac:dyDescent="0.25">
      <c r="A162" s="10" t="str">
        <f t="shared" si="24"/>
        <v>BAVM 171 </v>
      </c>
      <c r="B162" s="3" t="str">
        <f t="shared" si="25"/>
        <v>I</v>
      </c>
      <c r="C162" s="10">
        <f t="shared" si="26"/>
        <v>53052.417999999998</v>
      </c>
      <c r="D162" s="12" t="str">
        <f t="shared" si="27"/>
        <v>vis</v>
      </c>
      <c r="E162" s="42">
        <f>VLOOKUP(C162,Active!C$21:E$973,3,FALSE)</f>
        <v>153.00565033492649</v>
      </c>
      <c r="F162" s="3" t="s">
        <v>59</v>
      </c>
      <c r="G162" s="12" t="str">
        <f t="shared" si="28"/>
        <v>53052.418</v>
      </c>
      <c r="H162" s="10">
        <f t="shared" si="29"/>
        <v>10617</v>
      </c>
      <c r="I162" s="43" t="s">
        <v>498</v>
      </c>
      <c r="J162" s="44" t="s">
        <v>499</v>
      </c>
      <c r="K162" s="43">
        <v>10617</v>
      </c>
      <c r="L162" s="43" t="s">
        <v>500</v>
      </c>
      <c r="M162" s="44" t="s">
        <v>474</v>
      </c>
      <c r="N162" s="44"/>
      <c r="O162" s="45" t="s">
        <v>484</v>
      </c>
      <c r="P162" s="46" t="s">
        <v>501</v>
      </c>
    </row>
    <row r="163" spans="1:16" ht="12.75" customHeight="1" thickBot="1" x14ac:dyDescent="0.25">
      <c r="A163" s="10" t="str">
        <f t="shared" si="24"/>
        <v>VSB 43 </v>
      </c>
      <c r="B163" s="3" t="str">
        <f t="shared" si="25"/>
        <v>I</v>
      </c>
      <c r="C163" s="10">
        <f t="shared" si="26"/>
        <v>53063.093999999997</v>
      </c>
      <c r="D163" s="12" t="str">
        <f t="shared" si="27"/>
        <v>vis</v>
      </c>
      <c r="E163" s="42">
        <f>VLOOKUP(C163,Active!C$21:E$973,3,FALSE)</f>
        <v>155.98191714403157</v>
      </c>
      <c r="F163" s="3" t="s">
        <v>59</v>
      </c>
      <c r="G163" s="12" t="str">
        <f t="shared" si="28"/>
        <v>53063.094</v>
      </c>
      <c r="H163" s="10">
        <f t="shared" si="29"/>
        <v>10620</v>
      </c>
      <c r="I163" s="43" t="s">
        <v>502</v>
      </c>
      <c r="J163" s="44" t="s">
        <v>503</v>
      </c>
      <c r="K163" s="43">
        <v>10620</v>
      </c>
      <c r="L163" s="43" t="s">
        <v>504</v>
      </c>
      <c r="M163" s="44" t="s">
        <v>474</v>
      </c>
      <c r="N163" s="44"/>
      <c r="O163" s="45" t="s">
        <v>496</v>
      </c>
      <c r="P163" s="46" t="s">
        <v>497</v>
      </c>
    </row>
    <row r="164" spans="1:16" ht="12.75" customHeight="1" thickBot="1" x14ac:dyDescent="0.25">
      <c r="A164" s="10" t="str">
        <f t="shared" si="24"/>
        <v>VSB 43 </v>
      </c>
      <c r="B164" s="3" t="str">
        <f t="shared" si="25"/>
        <v>I</v>
      </c>
      <c r="C164" s="10">
        <f t="shared" si="26"/>
        <v>53314.243000000002</v>
      </c>
      <c r="D164" s="12" t="str">
        <f t="shared" si="27"/>
        <v>vis</v>
      </c>
      <c r="E164" s="42">
        <f>VLOOKUP(C164,Active!C$21:E$973,3,FALSE)</f>
        <v>225.99750658202143</v>
      </c>
      <c r="F164" s="3" t="s">
        <v>59</v>
      </c>
      <c r="G164" s="12" t="str">
        <f t="shared" si="28"/>
        <v>53314.243</v>
      </c>
      <c r="H164" s="10">
        <f t="shared" si="29"/>
        <v>10690</v>
      </c>
      <c r="I164" s="43" t="s">
        <v>505</v>
      </c>
      <c r="J164" s="44" t="s">
        <v>506</v>
      </c>
      <c r="K164" s="43">
        <v>10690</v>
      </c>
      <c r="L164" s="43" t="s">
        <v>507</v>
      </c>
      <c r="M164" s="44" t="s">
        <v>474</v>
      </c>
      <c r="N164" s="44"/>
      <c r="O164" s="45" t="s">
        <v>496</v>
      </c>
      <c r="P164" s="46" t="s">
        <v>497</v>
      </c>
    </row>
    <row r="165" spans="1:16" ht="12.75" customHeight="1" thickBot="1" x14ac:dyDescent="0.25">
      <c r="A165" s="10" t="str">
        <f t="shared" si="24"/>
        <v>VSB 43 </v>
      </c>
      <c r="B165" s="3" t="str">
        <f t="shared" si="25"/>
        <v>I</v>
      </c>
      <c r="C165" s="10">
        <f t="shared" si="26"/>
        <v>53332.180999999997</v>
      </c>
      <c r="D165" s="12" t="str">
        <f t="shared" si="27"/>
        <v>vis</v>
      </c>
      <c r="E165" s="42">
        <f>VLOOKUP(C165,Active!C$21:E$973,3,FALSE)</f>
        <v>230.99828159342206</v>
      </c>
      <c r="F165" s="3" t="s">
        <v>59</v>
      </c>
      <c r="G165" s="12" t="str">
        <f t="shared" si="28"/>
        <v>53332.181</v>
      </c>
      <c r="H165" s="10">
        <f t="shared" si="29"/>
        <v>10695</v>
      </c>
      <c r="I165" s="43" t="s">
        <v>508</v>
      </c>
      <c r="J165" s="44" t="s">
        <v>509</v>
      </c>
      <c r="K165" s="43">
        <v>10695</v>
      </c>
      <c r="L165" s="43" t="s">
        <v>510</v>
      </c>
      <c r="M165" s="44" t="s">
        <v>474</v>
      </c>
      <c r="N165" s="44"/>
      <c r="O165" s="45" t="s">
        <v>496</v>
      </c>
      <c r="P165" s="46" t="s">
        <v>497</v>
      </c>
    </row>
    <row r="166" spans="1:16" ht="12.75" customHeight="1" thickBot="1" x14ac:dyDescent="0.25">
      <c r="A166" s="10" t="str">
        <f t="shared" si="24"/>
        <v>VSB 46 </v>
      </c>
      <c r="B166" s="3" t="str">
        <f t="shared" si="25"/>
        <v>I</v>
      </c>
      <c r="C166" s="10">
        <f t="shared" si="26"/>
        <v>54114.154000000002</v>
      </c>
      <c r="D166" s="12" t="str">
        <f t="shared" si="27"/>
        <v>vis</v>
      </c>
      <c r="E166" s="42">
        <f>VLOOKUP(C166,Active!C$21:E$973,3,FALSE)</f>
        <v>448.99755899286447</v>
      </c>
      <c r="F166" s="3" t="s">
        <v>59</v>
      </c>
      <c r="G166" s="12" t="str">
        <f t="shared" si="28"/>
        <v>54114.154</v>
      </c>
      <c r="H166" s="10">
        <f t="shared" si="29"/>
        <v>10913</v>
      </c>
      <c r="I166" s="43" t="s">
        <v>511</v>
      </c>
      <c r="J166" s="44" t="s">
        <v>512</v>
      </c>
      <c r="K166" s="43">
        <v>10913</v>
      </c>
      <c r="L166" s="43" t="s">
        <v>513</v>
      </c>
      <c r="M166" s="44" t="s">
        <v>474</v>
      </c>
      <c r="N166" s="44"/>
      <c r="O166" s="45" t="s">
        <v>514</v>
      </c>
      <c r="P166" s="46" t="s">
        <v>515</v>
      </c>
    </row>
    <row r="167" spans="1:16" ht="12.75" customHeight="1" thickBot="1" x14ac:dyDescent="0.25">
      <c r="A167" s="10" t="str">
        <f t="shared" si="24"/>
        <v>VSB 50 </v>
      </c>
      <c r="B167" s="3" t="str">
        <f t="shared" si="25"/>
        <v>II</v>
      </c>
      <c r="C167" s="10">
        <f t="shared" si="26"/>
        <v>54873.031799999997</v>
      </c>
      <c r="D167" s="12" t="str">
        <f t="shared" si="27"/>
        <v>vis</v>
      </c>
      <c r="E167" s="42">
        <f>VLOOKUP(C167,Active!C$21:E$973,3,FALSE)</f>
        <v>660.55833159559654</v>
      </c>
      <c r="F167" s="3" t="s">
        <v>59</v>
      </c>
      <c r="G167" s="12" t="str">
        <f t="shared" si="28"/>
        <v>54873.0318</v>
      </c>
      <c r="H167" s="10">
        <f t="shared" si="29"/>
        <v>11124.5</v>
      </c>
      <c r="I167" s="43" t="s">
        <v>516</v>
      </c>
      <c r="J167" s="44" t="s">
        <v>517</v>
      </c>
      <c r="K167" s="43">
        <v>11124.5</v>
      </c>
      <c r="L167" s="43" t="s">
        <v>518</v>
      </c>
      <c r="M167" s="44" t="s">
        <v>519</v>
      </c>
      <c r="N167" s="44" t="s">
        <v>520</v>
      </c>
      <c r="O167" s="45" t="s">
        <v>521</v>
      </c>
      <c r="P167" s="46" t="s">
        <v>522</v>
      </c>
    </row>
    <row r="168" spans="1:16" x14ac:dyDescent="0.2">
      <c r="B168" s="3"/>
      <c r="E168" s="42"/>
      <c r="F168" s="3"/>
    </row>
    <row r="169" spans="1:16" x14ac:dyDescent="0.2">
      <c r="B169" s="3"/>
      <c r="E169" s="42"/>
      <c r="F169" s="3"/>
    </row>
    <row r="170" spans="1:16" x14ac:dyDescent="0.2">
      <c r="B170" s="3"/>
      <c r="E170" s="42"/>
      <c r="F170" s="3"/>
    </row>
    <row r="171" spans="1:16" x14ac:dyDescent="0.2">
      <c r="B171" s="3"/>
      <c r="E171" s="42"/>
      <c r="F171" s="3"/>
    </row>
    <row r="172" spans="1:16" x14ac:dyDescent="0.2">
      <c r="B172" s="3"/>
      <c r="E172" s="42"/>
      <c r="F172" s="3"/>
    </row>
    <row r="173" spans="1:16" x14ac:dyDescent="0.2">
      <c r="B173" s="3"/>
      <c r="E173" s="42"/>
      <c r="F173" s="3"/>
    </row>
    <row r="174" spans="1:16" x14ac:dyDescent="0.2">
      <c r="B174" s="3"/>
      <c r="E174" s="42"/>
      <c r="F174" s="3"/>
    </row>
    <row r="175" spans="1:16" x14ac:dyDescent="0.2">
      <c r="B175" s="3"/>
      <c r="E175" s="42"/>
      <c r="F175" s="3"/>
    </row>
    <row r="176" spans="1:16" x14ac:dyDescent="0.2">
      <c r="B176" s="3"/>
      <c r="E176" s="42"/>
      <c r="F176" s="3"/>
    </row>
    <row r="177" spans="2:6" x14ac:dyDescent="0.2">
      <c r="B177" s="3"/>
      <c r="E177" s="42"/>
      <c r="F177" s="3"/>
    </row>
    <row r="178" spans="2:6" x14ac:dyDescent="0.2">
      <c r="B178" s="3"/>
      <c r="E178" s="42"/>
      <c r="F178" s="3"/>
    </row>
    <row r="179" spans="2:6" x14ac:dyDescent="0.2">
      <c r="B179" s="3"/>
      <c r="E179" s="42"/>
      <c r="F179" s="3"/>
    </row>
    <row r="180" spans="2:6" x14ac:dyDescent="0.2">
      <c r="B180" s="3"/>
      <c r="E180" s="42"/>
      <c r="F180" s="3"/>
    </row>
    <row r="181" spans="2:6" x14ac:dyDescent="0.2">
      <c r="B181" s="3"/>
      <c r="E181" s="42"/>
      <c r="F181" s="3"/>
    </row>
    <row r="182" spans="2:6" x14ac:dyDescent="0.2">
      <c r="B182" s="3"/>
      <c r="E182" s="42"/>
      <c r="F182" s="3"/>
    </row>
    <row r="183" spans="2:6" x14ac:dyDescent="0.2">
      <c r="B183" s="3"/>
      <c r="E183" s="42"/>
      <c r="F183" s="3"/>
    </row>
    <row r="184" spans="2:6" x14ac:dyDescent="0.2">
      <c r="B184" s="3"/>
      <c r="E184" s="42"/>
      <c r="F184" s="3"/>
    </row>
    <row r="185" spans="2:6" x14ac:dyDescent="0.2">
      <c r="B185" s="3"/>
      <c r="E185" s="42"/>
      <c r="F185" s="3"/>
    </row>
    <row r="186" spans="2:6" x14ac:dyDescent="0.2">
      <c r="B186" s="3"/>
      <c r="E186" s="42"/>
      <c r="F186" s="3"/>
    </row>
    <row r="187" spans="2:6" x14ac:dyDescent="0.2">
      <c r="B187" s="3"/>
      <c r="E187" s="42"/>
      <c r="F187" s="3"/>
    </row>
    <row r="188" spans="2:6" x14ac:dyDescent="0.2">
      <c r="B188" s="3"/>
      <c r="E188" s="42"/>
      <c r="F188" s="3"/>
    </row>
    <row r="189" spans="2:6" x14ac:dyDescent="0.2">
      <c r="B189" s="3"/>
      <c r="E189" s="42"/>
      <c r="F189" s="3"/>
    </row>
    <row r="190" spans="2:6" x14ac:dyDescent="0.2">
      <c r="B190" s="3"/>
      <c r="E190" s="42"/>
      <c r="F190" s="3"/>
    </row>
    <row r="191" spans="2:6" x14ac:dyDescent="0.2">
      <c r="B191" s="3"/>
      <c r="E191" s="42"/>
      <c r="F191" s="3"/>
    </row>
    <row r="192" spans="2:6" x14ac:dyDescent="0.2">
      <c r="B192" s="3"/>
      <c r="E192" s="42"/>
      <c r="F192" s="3"/>
    </row>
    <row r="193" spans="2:6" x14ac:dyDescent="0.2">
      <c r="B193" s="3"/>
      <c r="E193" s="42"/>
      <c r="F193" s="3"/>
    </row>
    <row r="194" spans="2:6" x14ac:dyDescent="0.2">
      <c r="B194" s="3"/>
      <c r="E194" s="42"/>
      <c r="F194" s="3"/>
    </row>
    <row r="195" spans="2:6" x14ac:dyDescent="0.2">
      <c r="B195" s="3"/>
      <c r="E195" s="42"/>
      <c r="F195" s="3"/>
    </row>
    <row r="196" spans="2:6" x14ac:dyDescent="0.2">
      <c r="B196" s="3"/>
      <c r="E196" s="42"/>
      <c r="F196" s="3"/>
    </row>
    <row r="197" spans="2:6" x14ac:dyDescent="0.2">
      <c r="B197" s="3"/>
      <c r="E197" s="42"/>
      <c r="F197" s="3"/>
    </row>
    <row r="198" spans="2:6" x14ac:dyDescent="0.2">
      <c r="B198" s="3"/>
      <c r="E198" s="42"/>
      <c r="F198" s="3"/>
    </row>
    <row r="199" spans="2:6" x14ac:dyDescent="0.2">
      <c r="B199" s="3"/>
      <c r="E199" s="42"/>
      <c r="F199" s="3"/>
    </row>
    <row r="200" spans="2:6" x14ac:dyDescent="0.2">
      <c r="B200" s="3"/>
      <c r="E200" s="42"/>
      <c r="F200" s="3"/>
    </row>
    <row r="201" spans="2:6" x14ac:dyDescent="0.2">
      <c r="B201" s="3"/>
      <c r="E201" s="42"/>
      <c r="F201" s="3"/>
    </row>
    <row r="202" spans="2:6" x14ac:dyDescent="0.2">
      <c r="B202" s="3"/>
      <c r="E202" s="42"/>
      <c r="F202" s="3"/>
    </row>
    <row r="203" spans="2:6" x14ac:dyDescent="0.2">
      <c r="B203" s="3"/>
      <c r="E203" s="42"/>
      <c r="F203" s="3"/>
    </row>
    <row r="204" spans="2:6" x14ac:dyDescent="0.2">
      <c r="B204" s="3"/>
      <c r="E204" s="42"/>
      <c r="F204" s="3"/>
    </row>
    <row r="205" spans="2:6" x14ac:dyDescent="0.2">
      <c r="B205" s="3"/>
      <c r="E205" s="42"/>
      <c r="F205" s="3"/>
    </row>
    <row r="206" spans="2:6" x14ac:dyDescent="0.2">
      <c r="B206" s="3"/>
      <c r="E206" s="42"/>
      <c r="F206" s="3"/>
    </row>
    <row r="207" spans="2:6" x14ac:dyDescent="0.2">
      <c r="B207" s="3"/>
      <c r="E207" s="42"/>
      <c r="F207" s="3"/>
    </row>
    <row r="208" spans="2:6" x14ac:dyDescent="0.2">
      <c r="B208" s="3"/>
      <c r="E208" s="42"/>
      <c r="F208" s="3"/>
    </row>
    <row r="209" spans="2:6" x14ac:dyDescent="0.2">
      <c r="B209" s="3"/>
      <c r="E209" s="42"/>
      <c r="F209" s="3"/>
    </row>
    <row r="210" spans="2:6" x14ac:dyDescent="0.2">
      <c r="B210" s="3"/>
      <c r="E210" s="42"/>
      <c r="F210" s="3"/>
    </row>
    <row r="211" spans="2:6" x14ac:dyDescent="0.2">
      <c r="B211" s="3"/>
      <c r="E211" s="42"/>
      <c r="F211" s="3"/>
    </row>
    <row r="212" spans="2:6" x14ac:dyDescent="0.2">
      <c r="B212" s="3"/>
      <c r="E212" s="42"/>
      <c r="F212" s="3"/>
    </row>
    <row r="213" spans="2:6" x14ac:dyDescent="0.2">
      <c r="B213" s="3"/>
      <c r="E213" s="42"/>
      <c r="F213" s="3"/>
    </row>
    <row r="214" spans="2:6" x14ac:dyDescent="0.2">
      <c r="B214" s="3"/>
      <c r="E214" s="42"/>
      <c r="F214" s="3"/>
    </row>
    <row r="215" spans="2:6" x14ac:dyDescent="0.2">
      <c r="B215" s="3"/>
      <c r="E215" s="42"/>
      <c r="F215" s="3"/>
    </row>
    <row r="216" spans="2:6" x14ac:dyDescent="0.2">
      <c r="B216" s="3"/>
      <c r="E216" s="42"/>
      <c r="F216" s="3"/>
    </row>
    <row r="217" spans="2:6" x14ac:dyDescent="0.2">
      <c r="B217" s="3"/>
      <c r="E217" s="42"/>
      <c r="F217" s="3"/>
    </row>
    <row r="218" spans="2:6" x14ac:dyDescent="0.2">
      <c r="B218" s="3"/>
      <c r="E218" s="42"/>
      <c r="F218" s="3"/>
    </row>
    <row r="219" spans="2:6" x14ac:dyDescent="0.2">
      <c r="B219" s="3"/>
      <c r="E219" s="42"/>
      <c r="F219" s="3"/>
    </row>
    <row r="220" spans="2:6" x14ac:dyDescent="0.2">
      <c r="B220" s="3"/>
      <c r="E220" s="42"/>
      <c r="F220" s="3"/>
    </row>
    <row r="221" spans="2:6" x14ac:dyDescent="0.2">
      <c r="B221" s="3"/>
      <c r="E221" s="42"/>
      <c r="F221" s="3"/>
    </row>
    <row r="222" spans="2:6" x14ac:dyDescent="0.2">
      <c r="B222" s="3"/>
      <c r="E222" s="42"/>
      <c r="F222" s="3"/>
    </row>
    <row r="223" spans="2:6" x14ac:dyDescent="0.2">
      <c r="B223" s="3"/>
      <c r="E223" s="42"/>
      <c r="F223" s="3"/>
    </row>
    <row r="224" spans="2:6" x14ac:dyDescent="0.2">
      <c r="B224" s="3"/>
      <c r="E224" s="42"/>
      <c r="F224" s="3"/>
    </row>
    <row r="225" spans="2:6" x14ac:dyDescent="0.2">
      <c r="B225" s="3"/>
      <c r="E225" s="42"/>
      <c r="F225" s="3"/>
    </row>
    <row r="226" spans="2:6" x14ac:dyDescent="0.2">
      <c r="B226" s="3"/>
      <c r="E226" s="42"/>
      <c r="F226" s="3"/>
    </row>
    <row r="227" spans="2:6" x14ac:dyDescent="0.2">
      <c r="B227" s="3"/>
      <c r="E227" s="42"/>
      <c r="F227" s="3"/>
    </row>
    <row r="228" spans="2:6" x14ac:dyDescent="0.2">
      <c r="B228" s="3"/>
      <c r="E228" s="42"/>
      <c r="F228" s="3"/>
    </row>
    <row r="229" spans="2:6" x14ac:dyDescent="0.2">
      <c r="B229" s="3"/>
      <c r="E229" s="42"/>
      <c r="F229" s="3"/>
    </row>
    <row r="230" spans="2:6" x14ac:dyDescent="0.2">
      <c r="B230" s="3"/>
      <c r="E230" s="42"/>
      <c r="F230" s="3"/>
    </row>
    <row r="231" spans="2:6" x14ac:dyDescent="0.2">
      <c r="B231" s="3"/>
      <c r="E231" s="42"/>
      <c r="F231" s="3"/>
    </row>
    <row r="232" spans="2:6" x14ac:dyDescent="0.2">
      <c r="B232" s="3"/>
      <c r="E232" s="42"/>
      <c r="F232" s="3"/>
    </row>
    <row r="233" spans="2:6" x14ac:dyDescent="0.2">
      <c r="B233" s="3"/>
      <c r="E233" s="42"/>
      <c r="F233" s="3"/>
    </row>
    <row r="234" spans="2:6" x14ac:dyDescent="0.2">
      <c r="B234" s="3"/>
      <c r="E234" s="42"/>
      <c r="F234" s="3"/>
    </row>
    <row r="235" spans="2:6" x14ac:dyDescent="0.2">
      <c r="B235" s="3"/>
      <c r="E235" s="42"/>
      <c r="F235" s="3"/>
    </row>
    <row r="236" spans="2:6" x14ac:dyDescent="0.2">
      <c r="B236" s="3"/>
      <c r="E236" s="42"/>
      <c r="F236" s="3"/>
    </row>
    <row r="237" spans="2:6" x14ac:dyDescent="0.2">
      <c r="B237" s="3"/>
      <c r="E237" s="42"/>
      <c r="F237" s="3"/>
    </row>
    <row r="238" spans="2:6" x14ac:dyDescent="0.2">
      <c r="B238" s="3"/>
      <c r="E238" s="42"/>
      <c r="F238" s="3"/>
    </row>
    <row r="239" spans="2:6" x14ac:dyDescent="0.2">
      <c r="B239" s="3"/>
      <c r="E239" s="42"/>
      <c r="F239" s="3"/>
    </row>
    <row r="240" spans="2:6" x14ac:dyDescent="0.2">
      <c r="B240" s="3"/>
      <c r="E240" s="42"/>
      <c r="F240" s="3"/>
    </row>
    <row r="241" spans="2:6" x14ac:dyDescent="0.2">
      <c r="B241" s="3"/>
      <c r="E241" s="42"/>
      <c r="F241" s="3"/>
    </row>
    <row r="242" spans="2:6" x14ac:dyDescent="0.2">
      <c r="B242" s="3"/>
      <c r="E242" s="42"/>
      <c r="F242" s="3"/>
    </row>
    <row r="243" spans="2:6" x14ac:dyDescent="0.2">
      <c r="B243" s="3"/>
      <c r="E243" s="42"/>
      <c r="F243" s="3"/>
    </row>
    <row r="244" spans="2:6" x14ac:dyDescent="0.2">
      <c r="B244" s="3"/>
      <c r="E244" s="42"/>
      <c r="F244" s="3"/>
    </row>
    <row r="245" spans="2:6" x14ac:dyDescent="0.2">
      <c r="B245" s="3"/>
      <c r="E245" s="42"/>
      <c r="F245" s="3"/>
    </row>
    <row r="246" spans="2:6" x14ac:dyDescent="0.2">
      <c r="B246" s="3"/>
      <c r="E246" s="42"/>
      <c r="F246" s="3"/>
    </row>
    <row r="247" spans="2:6" x14ac:dyDescent="0.2">
      <c r="B247" s="3"/>
      <c r="E247" s="42"/>
      <c r="F247" s="3"/>
    </row>
    <row r="248" spans="2:6" x14ac:dyDescent="0.2">
      <c r="B248" s="3"/>
      <c r="E248" s="42"/>
      <c r="F248" s="3"/>
    </row>
    <row r="249" spans="2:6" x14ac:dyDescent="0.2">
      <c r="B249" s="3"/>
      <c r="E249" s="42"/>
      <c r="F249" s="3"/>
    </row>
    <row r="250" spans="2:6" x14ac:dyDescent="0.2">
      <c r="B250" s="3"/>
      <c r="E250" s="42"/>
      <c r="F250" s="3"/>
    </row>
    <row r="251" spans="2:6" x14ac:dyDescent="0.2">
      <c r="B251" s="3"/>
      <c r="E251" s="42"/>
      <c r="F251" s="3"/>
    </row>
    <row r="252" spans="2:6" x14ac:dyDescent="0.2">
      <c r="B252" s="3"/>
      <c r="E252" s="42"/>
      <c r="F252" s="3"/>
    </row>
    <row r="253" spans="2:6" x14ac:dyDescent="0.2">
      <c r="B253" s="3"/>
      <c r="E253" s="42"/>
      <c r="F253" s="3"/>
    </row>
    <row r="254" spans="2:6" x14ac:dyDescent="0.2">
      <c r="B254" s="3"/>
      <c r="E254" s="42"/>
      <c r="F254" s="3"/>
    </row>
    <row r="255" spans="2:6" x14ac:dyDescent="0.2">
      <c r="B255" s="3"/>
      <c r="E255" s="42"/>
      <c r="F255" s="3"/>
    </row>
    <row r="256" spans="2:6" x14ac:dyDescent="0.2">
      <c r="B256" s="3"/>
      <c r="E256" s="42"/>
      <c r="F256" s="3"/>
    </row>
    <row r="257" spans="2:6" x14ac:dyDescent="0.2">
      <c r="B257" s="3"/>
      <c r="E257" s="42"/>
      <c r="F257" s="3"/>
    </row>
    <row r="258" spans="2:6" x14ac:dyDescent="0.2">
      <c r="B258" s="3"/>
      <c r="E258" s="42"/>
      <c r="F258" s="3"/>
    </row>
    <row r="259" spans="2:6" x14ac:dyDescent="0.2">
      <c r="B259" s="3"/>
      <c r="E259" s="42"/>
      <c r="F259" s="3"/>
    </row>
    <row r="260" spans="2:6" x14ac:dyDescent="0.2">
      <c r="B260" s="3"/>
      <c r="E260" s="42"/>
      <c r="F260" s="3"/>
    </row>
    <row r="261" spans="2:6" x14ac:dyDescent="0.2">
      <c r="B261" s="3"/>
      <c r="E261" s="42"/>
      <c r="F261" s="3"/>
    </row>
    <row r="262" spans="2:6" x14ac:dyDescent="0.2">
      <c r="B262" s="3"/>
      <c r="E262" s="42"/>
      <c r="F262" s="3"/>
    </row>
    <row r="263" spans="2:6" x14ac:dyDescent="0.2">
      <c r="B263" s="3"/>
      <c r="E263" s="42"/>
      <c r="F263" s="3"/>
    </row>
    <row r="264" spans="2:6" x14ac:dyDescent="0.2">
      <c r="B264" s="3"/>
      <c r="E264" s="42"/>
      <c r="F264" s="3"/>
    </row>
    <row r="265" spans="2:6" x14ac:dyDescent="0.2">
      <c r="B265" s="3"/>
      <c r="E265" s="42"/>
      <c r="F265" s="3"/>
    </row>
    <row r="266" spans="2:6" x14ac:dyDescent="0.2">
      <c r="B266" s="3"/>
      <c r="E266" s="42"/>
      <c r="F266" s="3"/>
    </row>
    <row r="267" spans="2:6" x14ac:dyDescent="0.2">
      <c r="B267" s="3"/>
      <c r="E267" s="42"/>
      <c r="F267" s="3"/>
    </row>
    <row r="268" spans="2:6" x14ac:dyDescent="0.2">
      <c r="B268" s="3"/>
      <c r="E268" s="42"/>
      <c r="F268" s="3"/>
    </row>
    <row r="269" spans="2:6" x14ac:dyDescent="0.2">
      <c r="B269" s="3"/>
      <c r="E269" s="42"/>
      <c r="F269" s="3"/>
    </row>
    <row r="270" spans="2:6" x14ac:dyDescent="0.2">
      <c r="B270" s="3"/>
      <c r="E270" s="42"/>
      <c r="F270" s="3"/>
    </row>
    <row r="271" spans="2:6" x14ac:dyDescent="0.2">
      <c r="B271" s="3"/>
      <c r="E271" s="42"/>
      <c r="F271" s="3"/>
    </row>
    <row r="272" spans="2:6" x14ac:dyDescent="0.2">
      <c r="B272" s="3"/>
      <c r="E272" s="42"/>
      <c r="F272" s="3"/>
    </row>
    <row r="273" spans="2:6" x14ac:dyDescent="0.2">
      <c r="B273" s="3"/>
      <c r="E273" s="42"/>
      <c r="F273" s="3"/>
    </row>
    <row r="274" spans="2:6" x14ac:dyDescent="0.2">
      <c r="B274" s="3"/>
      <c r="E274" s="42"/>
      <c r="F274" s="3"/>
    </row>
    <row r="275" spans="2:6" x14ac:dyDescent="0.2">
      <c r="B275" s="3"/>
      <c r="E275" s="42"/>
      <c r="F275" s="3"/>
    </row>
    <row r="276" spans="2:6" x14ac:dyDescent="0.2">
      <c r="B276" s="3"/>
      <c r="E276" s="42"/>
      <c r="F276" s="3"/>
    </row>
    <row r="277" spans="2:6" x14ac:dyDescent="0.2">
      <c r="B277" s="3"/>
      <c r="E277" s="42"/>
      <c r="F277" s="3"/>
    </row>
    <row r="278" spans="2:6" x14ac:dyDescent="0.2">
      <c r="B278" s="3"/>
      <c r="E278" s="42"/>
      <c r="F278" s="3"/>
    </row>
    <row r="279" spans="2:6" x14ac:dyDescent="0.2">
      <c r="B279" s="3"/>
      <c r="E279" s="42"/>
      <c r="F279" s="3"/>
    </row>
    <row r="280" spans="2:6" x14ac:dyDescent="0.2">
      <c r="B280" s="3"/>
      <c r="E280" s="42"/>
      <c r="F280" s="3"/>
    </row>
    <row r="281" spans="2:6" x14ac:dyDescent="0.2">
      <c r="B281" s="3"/>
      <c r="E281" s="42"/>
      <c r="F281" s="3"/>
    </row>
    <row r="282" spans="2:6" x14ac:dyDescent="0.2">
      <c r="B282" s="3"/>
      <c r="E282" s="42"/>
      <c r="F282" s="3"/>
    </row>
    <row r="283" spans="2:6" x14ac:dyDescent="0.2">
      <c r="B283" s="3"/>
      <c r="E283" s="42"/>
      <c r="F283" s="3"/>
    </row>
    <row r="284" spans="2:6" x14ac:dyDescent="0.2">
      <c r="B284" s="3"/>
      <c r="E284" s="42"/>
      <c r="F284" s="3"/>
    </row>
    <row r="285" spans="2:6" x14ac:dyDescent="0.2">
      <c r="B285" s="3"/>
      <c r="E285" s="42"/>
      <c r="F285" s="3"/>
    </row>
    <row r="286" spans="2:6" x14ac:dyDescent="0.2">
      <c r="B286" s="3"/>
      <c r="E286" s="42"/>
      <c r="F286" s="3"/>
    </row>
    <row r="287" spans="2:6" x14ac:dyDescent="0.2">
      <c r="B287" s="3"/>
      <c r="E287" s="42"/>
      <c r="F287" s="3"/>
    </row>
    <row r="288" spans="2:6" x14ac:dyDescent="0.2">
      <c r="B288" s="3"/>
      <c r="E288" s="42"/>
      <c r="F288" s="3"/>
    </row>
    <row r="289" spans="2:6" x14ac:dyDescent="0.2">
      <c r="B289" s="3"/>
      <c r="E289" s="42"/>
      <c r="F289" s="3"/>
    </row>
    <row r="290" spans="2:6" x14ac:dyDescent="0.2">
      <c r="B290" s="3"/>
      <c r="E290" s="42"/>
      <c r="F290" s="3"/>
    </row>
    <row r="291" spans="2:6" x14ac:dyDescent="0.2">
      <c r="B291" s="3"/>
      <c r="E291" s="42"/>
      <c r="F291" s="3"/>
    </row>
    <row r="292" spans="2:6" x14ac:dyDescent="0.2">
      <c r="B292" s="3"/>
      <c r="E292" s="42"/>
      <c r="F292" s="3"/>
    </row>
    <row r="293" spans="2:6" x14ac:dyDescent="0.2">
      <c r="B293" s="3"/>
      <c r="E293" s="42"/>
      <c r="F293" s="3"/>
    </row>
    <row r="294" spans="2:6" x14ac:dyDescent="0.2">
      <c r="B294" s="3"/>
      <c r="E294" s="42"/>
      <c r="F294" s="3"/>
    </row>
    <row r="295" spans="2:6" x14ac:dyDescent="0.2">
      <c r="B295" s="3"/>
      <c r="E295" s="42"/>
      <c r="F295" s="3"/>
    </row>
    <row r="296" spans="2:6" x14ac:dyDescent="0.2">
      <c r="B296" s="3"/>
      <c r="E296" s="42"/>
      <c r="F296" s="3"/>
    </row>
    <row r="297" spans="2:6" x14ac:dyDescent="0.2">
      <c r="B297" s="3"/>
      <c r="E297" s="42"/>
      <c r="F297" s="3"/>
    </row>
    <row r="298" spans="2:6" x14ac:dyDescent="0.2">
      <c r="B298" s="3"/>
      <c r="E298" s="42"/>
      <c r="F298" s="3"/>
    </row>
    <row r="299" spans="2:6" x14ac:dyDescent="0.2">
      <c r="B299" s="3"/>
      <c r="E299" s="42"/>
      <c r="F299" s="3"/>
    </row>
    <row r="300" spans="2:6" x14ac:dyDescent="0.2">
      <c r="B300" s="3"/>
      <c r="E300" s="42"/>
      <c r="F300" s="3"/>
    </row>
    <row r="301" spans="2:6" x14ac:dyDescent="0.2">
      <c r="B301" s="3"/>
      <c r="E301" s="42"/>
      <c r="F301" s="3"/>
    </row>
    <row r="302" spans="2:6" x14ac:dyDescent="0.2">
      <c r="B302" s="3"/>
      <c r="E302" s="42"/>
      <c r="F302" s="3"/>
    </row>
    <row r="303" spans="2:6" x14ac:dyDescent="0.2">
      <c r="B303" s="3"/>
      <c r="E303" s="42"/>
      <c r="F303" s="3"/>
    </row>
    <row r="304" spans="2:6" x14ac:dyDescent="0.2">
      <c r="B304" s="3"/>
      <c r="E304" s="42"/>
      <c r="F304" s="3"/>
    </row>
    <row r="305" spans="2:6" x14ac:dyDescent="0.2">
      <c r="B305" s="3"/>
      <c r="E305" s="42"/>
      <c r="F305" s="3"/>
    </row>
    <row r="306" spans="2:6" x14ac:dyDescent="0.2">
      <c r="B306" s="3"/>
      <c r="E306" s="42"/>
      <c r="F306" s="3"/>
    </row>
    <row r="307" spans="2:6" x14ac:dyDescent="0.2">
      <c r="B307" s="3"/>
      <c r="E307" s="42"/>
      <c r="F307" s="3"/>
    </row>
    <row r="308" spans="2:6" x14ac:dyDescent="0.2">
      <c r="B308" s="3"/>
      <c r="E308" s="42"/>
      <c r="F308" s="3"/>
    </row>
    <row r="309" spans="2:6" x14ac:dyDescent="0.2">
      <c r="B309" s="3"/>
      <c r="E309" s="42"/>
      <c r="F309" s="3"/>
    </row>
    <row r="310" spans="2:6" x14ac:dyDescent="0.2">
      <c r="B310" s="3"/>
      <c r="E310" s="42"/>
      <c r="F310" s="3"/>
    </row>
    <row r="311" spans="2:6" x14ac:dyDescent="0.2">
      <c r="B311" s="3"/>
      <c r="E311" s="42"/>
      <c r="F311" s="3"/>
    </row>
    <row r="312" spans="2:6" x14ac:dyDescent="0.2">
      <c r="B312" s="3"/>
      <c r="E312" s="42"/>
      <c r="F312" s="3"/>
    </row>
    <row r="313" spans="2:6" x14ac:dyDescent="0.2">
      <c r="B313" s="3"/>
      <c r="E313" s="42"/>
      <c r="F313" s="3"/>
    </row>
    <row r="314" spans="2:6" x14ac:dyDescent="0.2">
      <c r="B314" s="3"/>
      <c r="E314" s="42"/>
      <c r="F314" s="3"/>
    </row>
    <row r="315" spans="2:6" x14ac:dyDescent="0.2">
      <c r="B315" s="3"/>
      <c r="E315" s="42"/>
      <c r="F315" s="3"/>
    </row>
    <row r="316" spans="2:6" x14ac:dyDescent="0.2">
      <c r="B316" s="3"/>
      <c r="E316" s="42"/>
      <c r="F316" s="3"/>
    </row>
    <row r="317" spans="2:6" x14ac:dyDescent="0.2">
      <c r="B317" s="3"/>
      <c r="E317" s="42"/>
      <c r="F317" s="3"/>
    </row>
    <row r="318" spans="2:6" x14ac:dyDescent="0.2">
      <c r="B318" s="3"/>
      <c r="E318" s="42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</sheetData>
  <phoneticPr fontId="8" type="noConversion"/>
  <hyperlinks>
    <hyperlink ref="P159" r:id="rId1" display="http://www.bav-astro.de/sfs/BAVM_link.php?BAVMnr=154"/>
    <hyperlink ref="P160" r:id="rId2" display="http://vsolj.cetus-net.org/no42.pdf"/>
    <hyperlink ref="P161" r:id="rId3" display="http://vsolj.cetus-net.org/no43.pdf"/>
    <hyperlink ref="P162" r:id="rId4" display="http://www.bav-astro.de/sfs/BAVM_link.php?BAVMnr=171"/>
    <hyperlink ref="P163" r:id="rId5" display="http://vsolj.cetus-net.org/no43.pdf"/>
    <hyperlink ref="P164" r:id="rId6" display="http://vsolj.cetus-net.org/no43.pdf"/>
    <hyperlink ref="P165" r:id="rId7" display="http://vsolj.cetus-net.org/no43.pdf"/>
    <hyperlink ref="P166" r:id="rId8" display="http://vsolj.cetus-net.org/no46.pdf"/>
    <hyperlink ref="P167" r:id="rId9" display="http://vsolj.cetus-net.org/vsoljno50.pdf"/>
    <hyperlink ref="P11" r:id="rId10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2023-01-16T05:55:46Z</dcterms:modified>
</cp:coreProperties>
</file>