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83F2FF7B-0F3C-4A31-92C6-769BAA50C456}" xr6:coauthVersionLast="47" xr6:coauthVersionMax="47" xr10:uidLastSave="{00000000-0000-0000-0000-000000000000}"/>
  <bookViews>
    <workbookView xWindow="13860" yWindow="1005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I23" i="1" l="1"/>
  <c r="E23" i="1"/>
  <c r="F23" i="1" s="1"/>
  <c r="G23" i="1" s="1"/>
  <c r="Q23" i="1"/>
  <c r="E24" i="1"/>
  <c r="F24" i="1" s="1"/>
  <c r="G24" i="1" s="1"/>
  <c r="I24" i="1" s="1"/>
  <c r="Q24" i="1"/>
  <c r="E25" i="1"/>
  <c r="F25" i="1"/>
  <c r="G25" i="1" s="1"/>
  <c r="I25" i="1" s="1"/>
  <c r="Q25" i="1"/>
  <c r="E26" i="1"/>
  <c r="F26" i="1"/>
  <c r="G26" i="1"/>
  <c r="I26" i="1" s="1"/>
  <c r="Q26" i="1"/>
  <c r="E27" i="1"/>
  <c r="F27" i="1"/>
  <c r="G27" i="1"/>
  <c r="I27" i="1"/>
  <c r="Q27" i="1"/>
  <c r="E28" i="1"/>
  <c r="F28" i="1" s="1"/>
  <c r="G28" i="1" s="1"/>
  <c r="I28" i="1" s="1"/>
  <c r="Q28" i="1"/>
  <c r="E29" i="1"/>
  <c r="F29" i="1"/>
  <c r="G29" i="1" s="1"/>
  <c r="I29" i="1" s="1"/>
  <c r="Q29" i="1"/>
  <c r="E30" i="1"/>
  <c r="F30" i="1"/>
  <c r="G30" i="1"/>
  <c r="I30" i="1" s="1"/>
  <c r="Q30" i="1"/>
  <c r="E31" i="1"/>
  <c r="F31" i="1" s="1"/>
  <c r="G31" i="1" s="1"/>
  <c r="I31" i="1" s="1"/>
  <c r="Q31" i="1"/>
  <c r="E32" i="1"/>
  <c r="F32" i="1" s="1"/>
  <c r="G32" i="1" s="1"/>
  <c r="I32" i="1" s="1"/>
  <c r="Q32" i="1"/>
  <c r="E33" i="1"/>
  <c r="F33" i="1"/>
  <c r="G33" i="1" s="1"/>
  <c r="I33" i="1" s="1"/>
  <c r="Q33" i="1"/>
  <c r="E34" i="1"/>
  <c r="F34" i="1"/>
  <c r="G34" i="1"/>
  <c r="I34" i="1" s="1"/>
  <c r="Q34" i="1"/>
  <c r="E35" i="1"/>
  <c r="F35" i="1"/>
  <c r="G35" i="1"/>
  <c r="I35" i="1"/>
  <c r="Q35" i="1"/>
  <c r="E36" i="1"/>
  <c r="F36" i="1" s="1"/>
  <c r="G36" i="1" s="1"/>
  <c r="I36" i="1" s="1"/>
  <c r="Q36" i="1"/>
  <c r="E37" i="1"/>
  <c r="F37" i="1"/>
  <c r="G37" i="1" s="1"/>
  <c r="I37" i="1" s="1"/>
  <c r="Q37" i="1"/>
  <c r="E38" i="1"/>
  <c r="F38" i="1"/>
  <c r="G38" i="1"/>
  <c r="I38" i="1" s="1"/>
  <c r="Q38" i="1"/>
  <c r="E39" i="1"/>
  <c r="F39" i="1" s="1"/>
  <c r="G39" i="1" s="1"/>
  <c r="I39" i="1" s="1"/>
  <c r="Q39" i="1"/>
  <c r="E40" i="1"/>
  <c r="F40" i="1" s="1"/>
  <c r="G40" i="1" s="1"/>
  <c r="I40" i="1" s="1"/>
  <c r="Q40" i="1"/>
  <c r="E41" i="1"/>
  <c r="F41" i="1"/>
  <c r="G41" i="1" s="1"/>
  <c r="I41" i="1" s="1"/>
  <c r="Q41" i="1"/>
  <c r="E42" i="1"/>
  <c r="F42" i="1"/>
  <c r="G42" i="1"/>
  <c r="I42" i="1" s="1"/>
  <c r="Q42" i="1"/>
  <c r="E43" i="1"/>
  <c r="F43" i="1"/>
  <c r="G43" i="1"/>
  <c r="I43" i="1"/>
  <c r="Q43" i="1"/>
  <c r="E44" i="1"/>
  <c r="F44" i="1" s="1"/>
  <c r="G44" i="1" s="1"/>
  <c r="I44" i="1" s="1"/>
  <c r="Q44" i="1"/>
  <c r="E45" i="1"/>
  <c r="F45" i="1"/>
  <c r="G45" i="1" s="1"/>
  <c r="I45" i="1" s="1"/>
  <c r="Q45" i="1"/>
  <c r="E46" i="1"/>
  <c r="F46" i="1"/>
  <c r="G46" i="1"/>
  <c r="I46" i="1" s="1"/>
  <c r="Q46" i="1"/>
  <c r="E47" i="1"/>
  <c r="F47" i="1"/>
  <c r="G47" i="1"/>
  <c r="I47" i="1"/>
  <c r="Q47" i="1"/>
  <c r="E48" i="1"/>
  <c r="F48" i="1" s="1"/>
  <c r="G48" i="1" s="1"/>
  <c r="I48" i="1" s="1"/>
  <c r="Q48" i="1"/>
  <c r="E49" i="1"/>
  <c r="F49" i="1"/>
  <c r="G49" i="1" s="1"/>
  <c r="I49" i="1" s="1"/>
  <c r="Q49" i="1"/>
  <c r="E50" i="1"/>
  <c r="F50" i="1"/>
  <c r="G50" i="1"/>
  <c r="I50" i="1" s="1"/>
  <c r="Q50" i="1"/>
  <c r="E51" i="1"/>
  <c r="F51" i="1"/>
  <c r="G51" i="1"/>
  <c r="I51" i="1"/>
  <c r="Q51" i="1"/>
  <c r="E21" i="1"/>
  <c r="F21" i="1"/>
  <c r="G21" i="1"/>
  <c r="H21" i="1"/>
  <c r="E22" i="1"/>
  <c r="F22" i="1"/>
  <c r="G22" i="1"/>
  <c r="G11" i="1"/>
  <c r="F11" i="1"/>
  <c r="Q21" i="1"/>
  <c r="H22" i="1"/>
  <c r="Q22" i="1"/>
  <c r="E14" i="1"/>
  <c r="C17" i="1"/>
  <c r="C11" i="1"/>
  <c r="C12" i="1"/>
  <c r="O27" i="1" l="1"/>
  <c r="S27" i="1" s="1"/>
  <c r="O35" i="1"/>
  <c r="S35" i="1" s="1"/>
  <c r="O43" i="1"/>
  <c r="S43" i="1" s="1"/>
  <c r="O51" i="1"/>
  <c r="S51" i="1" s="1"/>
  <c r="O45" i="1"/>
  <c r="S45" i="1" s="1"/>
  <c r="O26" i="1"/>
  <c r="S26" i="1" s="1"/>
  <c r="O34" i="1"/>
  <c r="S34" i="1" s="1"/>
  <c r="O42" i="1"/>
  <c r="S42" i="1" s="1"/>
  <c r="O50" i="1"/>
  <c r="S50" i="1" s="1"/>
  <c r="O48" i="1"/>
  <c r="S48" i="1" s="1"/>
  <c r="O29" i="1"/>
  <c r="S29" i="1" s="1"/>
  <c r="O36" i="1"/>
  <c r="S36" i="1" s="1"/>
  <c r="O25" i="1"/>
  <c r="S25" i="1" s="1"/>
  <c r="O33" i="1"/>
  <c r="S33" i="1" s="1"/>
  <c r="O41" i="1"/>
  <c r="S41" i="1" s="1"/>
  <c r="O49" i="1"/>
  <c r="S49" i="1" s="1"/>
  <c r="O38" i="1"/>
  <c r="S38" i="1" s="1"/>
  <c r="O24" i="1"/>
  <c r="S24" i="1" s="1"/>
  <c r="O32" i="1"/>
  <c r="S32" i="1" s="1"/>
  <c r="O40" i="1"/>
  <c r="S40" i="1" s="1"/>
  <c r="O46" i="1"/>
  <c r="S46" i="1" s="1"/>
  <c r="O23" i="1"/>
  <c r="S23" i="1" s="1"/>
  <c r="O31" i="1"/>
  <c r="S31" i="1" s="1"/>
  <c r="O39" i="1"/>
  <c r="S39" i="1" s="1"/>
  <c r="O47" i="1"/>
  <c r="S47" i="1" s="1"/>
  <c r="O30" i="1"/>
  <c r="S30" i="1" s="1"/>
  <c r="O28" i="1"/>
  <c r="S28" i="1" s="1"/>
  <c r="O37" i="1"/>
  <c r="S37" i="1" s="1"/>
  <c r="O44" i="1"/>
  <c r="S44" i="1" s="1"/>
  <c r="C16" i="1"/>
  <c r="D18" i="1" s="1"/>
  <c r="O21" i="1"/>
  <c r="S21" i="1" s="1"/>
  <c r="C15" i="1"/>
  <c r="O22" i="1"/>
  <c r="S22" i="1" s="1"/>
  <c r="E15" i="1"/>
  <c r="E16" i="1" l="1"/>
  <c r="E17" i="1" s="1"/>
  <c r="C18" i="1"/>
  <c r="S19" i="1"/>
</calcChain>
</file>

<file path=xl/sharedStrings.xml><?xml version="1.0" encoding="utf-8"?>
<sst xmlns="http://schemas.openxmlformats.org/spreadsheetml/2006/main" count="114" uniqueCount="55">
  <si>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</si>
  <si>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</si>
  <si>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</si>
  <si>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</si>
  <si>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</si>
  <si>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</si>
  <si>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</si>
  <si>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</si>
  <si>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</si>
  <si>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</si>
  <si>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</si>
  <si>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</si>
  <si>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</si>
  <si>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</si>
  <si>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</si>
  <si>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</si>
  <si>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</si>
  <si>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</si>
  <si>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</si>
  <si>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</si>
  <si>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</si>
  <si>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</si>
  <si>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</si>
  <si>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</si>
  <si>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</si>
  <si>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</si>
  <si>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</si>
  <si>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</si>
  <si>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</si>
  <si>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</si>
  <si>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</si>
  <si>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</si>
  <si>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</si>
  <si>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</si>
  <si>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</si>
  <si>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</si>
  <si>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</si>
  <si>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</si>
  <si>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</si>
  <si>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</si>
  <si>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</si>
  <si>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</si>
  <si>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</si>
  <si>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G4867-0982</t>
  </si>
  <si>
    <t>G4867-0982_Hya.xls</t>
  </si>
  <si>
    <t>EB / EW</t>
  </si>
  <si>
    <t>Hya</t>
  </si>
  <si>
    <t>VSX</t>
  </si>
  <si>
    <t>IBVS 5992</t>
  </si>
  <si>
    <t>II</t>
  </si>
  <si>
    <t>IBVS 6011</t>
  </si>
  <si>
    <t>JAAVSO, 50, 79</t>
  </si>
  <si>
    <t>I</t>
  </si>
  <si>
    <t>JAAVSO</t>
  </si>
  <si>
    <t>V0625 Hya / GSC 4867-0982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</si>
</sst>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72" fontId="16" fillId="0" borderId="0" xfId="0" applyNumberFormat="1" applyFont="1" applyAlignment="1">
      <alignment vertical="center" wrapText="1"/>
    </xf>
    <xf numFmtId="0" fontId="17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V0624 Hya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2.0000000000000001E-4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1E-3</c:v>
                  </c:pt>
                  <c:pt idx="10">
                    <c:v>2.0000000000000001E-4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2.0000000000000001E-4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1E-3</c:v>
                  </c:pt>
                  <c:pt idx="10">
                    <c:v>2.0000000000000001E-4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1033.5</c:v>
                </c:pt>
                <c:pt idx="2">
                  <c:v>-12287.5</c:v>
                </c:pt>
                <c:pt idx="3">
                  <c:v>-11641.5</c:v>
                </c:pt>
                <c:pt idx="4">
                  <c:v>-11576</c:v>
                </c:pt>
                <c:pt idx="5">
                  <c:v>-8423</c:v>
                </c:pt>
                <c:pt idx="6">
                  <c:v>-7979</c:v>
                </c:pt>
                <c:pt idx="7">
                  <c:v>-6351.5</c:v>
                </c:pt>
                <c:pt idx="8">
                  <c:v>-5161</c:v>
                </c:pt>
                <c:pt idx="9">
                  <c:v>-4932</c:v>
                </c:pt>
                <c:pt idx="10">
                  <c:v>0.5</c:v>
                </c:pt>
                <c:pt idx="11">
                  <c:v>1027.5</c:v>
                </c:pt>
                <c:pt idx="12">
                  <c:v>1033.5</c:v>
                </c:pt>
                <c:pt idx="13">
                  <c:v>3385.5</c:v>
                </c:pt>
                <c:pt idx="14">
                  <c:v>6260</c:v>
                </c:pt>
                <c:pt idx="15">
                  <c:v>10383.5</c:v>
                </c:pt>
                <c:pt idx="16">
                  <c:v>10383.5</c:v>
                </c:pt>
                <c:pt idx="17">
                  <c:v>10389</c:v>
                </c:pt>
                <c:pt idx="18">
                  <c:v>10389</c:v>
                </c:pt>
                <c:pt idx="19">
                  <c:v>10406.5</c:v>
                </c:pt>
                <c:pt idx="20">
                  <c:v>10406.5</c:v>
                </c:pt>
                <c:pt idx="21">
                  <c:v>10406.5</c:v>
                </c:pt>
                <c:pt idx="22">
                  <c:v>10412</c:v>
                </c:pt>
                <c:pt idx="23">
                  <c:v>10412</c:v>
                </c:pt>
                <c:pt idx="24">
                  <c:v>10412</c:v>
                </c:pt>
                <c:pt idx="25">
                  <c:v>10418</c:v>
                </c:pt>
                <c:pt idx="26">
                  <c:v>10418</c:v>
                </c:pt>
                <c:pt idx="27">
                  <c:v>10418</c:v>
                </c:pt>
                <c:pt idx="28">
                  <c:v>10423.5</c:v>
                </c:pt>
                <c:pt idx="29">
                  <c:v>10423.5</c:v>
                </c:pt>
                <c:pt idx="30">
                  <c:v>10423.5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1.3519999993150122E-3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D0-46E3-A647-C09FF1D8F1C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JAAVSO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1E-3</c:v>
                  </c:pt>
                  <c:pt idx="10">
                    <c:v>2.0000000000000001E-4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1E-3</c:v>
                  </c:pt>
                  <c:pt idx="10">
                    <c:v>2.0000000000000001E-4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1033.5</c:v>
                </c:pt>
                <c:pt idx="2">
                  <c:v>-12287.5</c:v>
                </c:pt>
                <c:pt idx="3">
                  <c:v>-11641.5</c:v>
                </c:pt>
                <c:pt idx="4">
                  <c:v>-11576</c:v>
                </c:pt>
                <c:pt idx="5">
                  <c:v>-8423</c:v>
                </c:pt>
                <c:pt idx="6">
                  <c:v>-7979</c:v>
                </c:pt>
                <c:pt idx="7">
                  <c:v>-6351.5</c:v>
                </c:pt>
                <c:pt idx="8">
                  <c:v>-5161</c:v>
                </c:pt>
                <c:pt idx="9">
                  <c:v>-4932</c:v>
                </c:pt>
                <c:pt idx="10">
                  <c:v>0.5</c:v>
                </c:pt>
                <c:pt idx="11">
                  <c:v>1027.5</c:v>
                </c:pt>
                <c:pt idx="12">
                  <c:v>1033.5</c:v>
                </c:pt>
                <c:pt idx="13">
                  <c:v>3385.5</c:v>
                </c:pt>
                <c:pt idx="14">
                  <c:v>6260</c:v>
                </c:pt>
                <c:pt idx="15">
                  <c:v>10383.5</c:v>
                </c:pt>
                <c:pt idx="16">
                  <c:v>10383.5</c:v>
                </c:pt>
                <c:pt idx="17">
                  <c:v>10389</c:v>
                </c:pt>
                <c:pt idx="18">
                  <c:v>10389</c:v>
                </c:pt>
                <c:pt idx="19">
                  <c:v>10406.5</c:v>
                </c:pt>
                <c:pt idx="20">
                  <c:v>10406.5</c:v>
                </c:pt>
                <c:pt idx="21">
                  <c:v>10406.5</c:v>
                </c:pt>
                <c:pt idx="22">
                  <c:v>10412</c:v>
                </c:pt>
                <c:pt idx="23">
                  <c:v>10412</c:v>
                </c:pt>
                <c:pt idx="24">
                  <c:v>10412</c:v>
                </c:pt>
                <c:pt idx="25">
                  <c:v>10418</c:v>
                </c:pt>
                <c:pt idx="26">
                  <c:v>10418</c:v>
                </c:pt>
                <c:pt idx="27">
                  <c:v>10418</c:v>
                </c:pt>
                <c:pt idx="28">
                  <c:v>10423.5</c:v>
                </c:pt>
                <c:pt idx="29">
                  <c:v>10423.5</c:v>
                </c:pt>
                <c:pt idx="30">
                  <c:v>10423.5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2">
                  <c:v>-4.2272000006050803E-2</c:v>
                </c:pt>
                <c:pt idx="3">
                  <c:v>-4.4648000002780464E-2</c:v>
                </c:pt>
                <c:pt idx="4">
                  <c:v>-4.3466000002808869E-2</c:v>
                </c:pt>
                <c:pt idx="5">
                  <c:v>-3.2234000005701091E-2</c:v>
                </c:pt>
                <c:pt idx="6">
                  <c:v>-2.5398000005225185E-2</c:v>
                </c:pt>
                <c:pt idx="7">
                  <c:v>-2.1888000002945773E-2</c:v>
                </c:pt>
                <c:pt idx="8">
                  <c:v>-2.1806000004289672E-2</c:v>
                </c:pt>
                <c:pt idx="9">
                  <c:v>-1.5630000001692679E-2</c:v>
                </c:pt>
                <c:pt idx="10">
                  <c:v>0</c:v>
                </c:pt>
                <c:pt idx="11">
                  <c:v>9.7879999957513064E-3</c:v>
                </c:pt>
                <c:pt idx="12">
                  <c:v>1.3519999993150122E-3</c:v>
                </c:pt>
                <c:pt idx="13">
                  <c:v>1.773999999568332E-2</c:v>
                </c:pt>
                <c:pt idx="14">
                  <c:v>3.4417999995639548E-2</c:v>
                </c:pt>
                <c:pt idx="15">
                  <c:v>5.8852000001934357E-2</c:v>
                </c:pt>
                <c:pt idx="16">
                  <c:v>5.8951999999408145E-2</c:v>
                </c:pt>
                <c:pt idx="17">
                  <c:v>5.7793999993009493E-2</c:v>
                </c:pt>
                <c:pt idx="18">
                  <c:v>5.8593999994627666E-2</c:v>
                </c:pt>
                <c:pt idx="19">
                  <c:v>5.8663999996497296E-2</c:v>
                </c:pt>
                <c:pt idx="20">
                  <c:v>5.8663999996497296E-2</c:v>
                </c:pt>
                <c:pt idx="21">
                  <c:v>5.9364000000641681E-2</c:v>
                </c:pt>
                <c:pt idx="22">
                  <c:v>5.840600000374252E-2</c:v>
                </c:pt>
                <c:pt idx="23">
                  <c:v>5.840600000374252E-2</c:v>
                </c:pt>
                <c:pt idx="24">
                  <c:v>5.8506000001216307E-2</c:v>
                </c:pt>
                <c:pt idx="25">
                  <c:v>5.836999999883119E-2</c:v>
                </c:pt>
                <c:pt idx="26">
                  <c:v>5.836999999883119E-2</c:v>
                </c:pt>
                <c:pt idx="27">
                  <c:v>5.8469999996304978E-2</c:v>
                </c:pt>
                <c:pt idx="28">
                  <c:v>5.8111999998800457E-2</c:v>
                </c:pt>
                <c:pt idx="29">
                  <c:v>5.8711999998195097E-2</c:v>
                </c:pt>
                <c:pt idx="30">
                  <c:v>5.8711999998195097E-2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D0-46E3-A647-C09FF1D8F1C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1E-3</c:v>
                  </c:pt>
                  <c:pt idx="10">
                    <c:v>2.0000000000000001E-4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1E-3</c:v>
                  </c:pt>
                  <c:pt idx="10">
                    <c:v>2.0000000000000001E-4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1033.5</c:v>
                </c:pt>
                <c:pt idx="2">
                  <c:v>-12287.5</c:v>
                </c:pt>
                <c:pt idx="3">
                  <c:v>-11641.5</c:v>
                </c:pt>
                <c:pt idx="4">
                  <c:v>-11576</c:v>
                </c:pt>
                <c:pt idx="5">
                  <c:v>-8423</c:v>
                </c:pt>
                <c:pt idx="6">
                  <c:v>-7979</c:v>
                </c:pt>
                <c:pt idx="7">
                  <c:v>-6351.5</c:v>
                </c:pt>
                <c:pt idx="8">
                  <c:v>-5161</c:v>
                </c:pt>
                <c:pt idx="9">
                  <c:v>-4932</c:v>
                </c:pt>
                <c:pt idx="10">
                  <c:v>0.5</c:v>
                </c:pt>
                <c:pt idx="11">
                  <c:v>1027.5</c:v>
                </c:pt>
                <c:pt idx="12">
                  <c:v>1033.5</c:v>
                </c:pt>
                <c:pt idx="13">
                  <c:v>3385.5</c:v>
                </c:pt>
                <c:pt idx="14">
                  <c:v>6260</c:v>
                </c:pt>
                <c:pt idx="15">
                  <c:v>10383.5</c:v>
                </c:pt>
                <c:pt idx="16">
                  <c:v>10383.5</c:v>
                </c:pt>
                <c:pt idx="17">
                  <c:v>10389</c:v>
                </c:pt>
                <c:pt idx="18">
                  <c:v>10389</c:v>
                </c:pt>
                <c:pt idx="19">
                  <c:v>10406.5</c:v>
                </c:pt>
                <c:pt idx="20">
                  <c:v>10406.5</c:v>
                </c:pt>
                <c:pt idx="21">
                  <c:v>10406.5</c:v>
                </c:pt>
                <c:pt idx="22">
                  <c:v>10412</c:v>
                </c:pt>
                <c:pt idx="23">
                  <c:v>10412</c:v>
                </c:pt>
                <c:pt idx="24">
                  <c:v>10412</c:v>
                </c:pt>
                <c:pt idx="25">
                  <c:v>10418</c:v>
                </c:pt>
                <c:pt idx="26">
                  <c:v>10418</c:v>
                </c:pt>
                <c:pt idx="27">
                  <c:v>10418</c:v>
                </c:pt>
                <c:pt idx="28">
                  <c:v>10423.5</c:v>
                </c:pt>
                <c:pt idx="29">
                  <c:v>10423.5</c:v>
                </c:pt>
                <c:pt idx="30">
                  <c:v>10423.5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D0-46E3-A647-C09FF1D8F1C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1E-3</c:v>
                  </c:pt>
                  <c:pt idx="10">
                    <c:v>2.0000000000000001E-4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1E-3</c:v>
                  </c:pt>
                  <c:pt idx="10">
                    <c:v>2.0000000000000001E-4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1033.5</c:v>
                </c:pt>
                <c:pt idx="2">
                  <c:v>-12287.5</c:v>
                </c:pt>
                <c:pt idx="3">
                  <c:v>-11641.5</c:v>
                </c:pt>
                <c:pt idx="4">
                  <c:v>-11576</c:v>
                </c:pt>
                <c:pt idx="5">
                  <c:v>-8423</c:v>
                </c:pt>
                <c:pt idx="6">
                  <c:v>-7979</c:v>
                </c:pt>
                <c:pt idx="7">
                  <c:v>-6351.5</c:v>
                </c:pt>
                <c:pt idx="8">
                  <c:v>-5161</c:v>
                </c:pt>
                <c:pt idx="9">
                  <c:v>-4932</c:v>
                </c:pt>
                <c:pt idx="10">
                  <c:v>0.5</c:v>
                </c:pt>
                <c:pt idx="11">
                  <c:v>1027.5</c:v>
                </c:pt>
                <c:pt idx="12">
                  <c:v>1033.5</c:v>
                </c:pt>
                <c:pt idx="13">
                  <c:v>3385.5</c:v>
                </c:pt>
                <c:pt idx="14">
                  <c:v>6260</c:v>
                </c:pt>
                <c:pt idx="15">
                  <c:v>10383.5</c:v>
                </c:pt>
                <c:pt idx="16">
                  <c:v>10383.5</c:v>
                </c:pt>
                <c:pt idx="17">
                  <c:v>10389</c:v>
                </c:pt>
                <c:pt idx="18">
                  <c:v>10389</c:v>
                </c:pt>
                <c:pt idx="19">
                  <c:v>10406.5</c:v>
                </c:pt>
                <c:pt idx="20">
                  <c:v>10406.5</c:v>
                </c:pt>
                <c:pt idx="21">
                  <c:v>10406.5</c:v>
                </c:pt>
                <c:pt idx="22">
                  <c:v>10412</c:v>
                </c:pt>
                <c:pt idx="23">
                  <c:v>10412</c:v>
                </c:pt>
                <c:pt idx="24">
                  <c:v>10412</c:v>
                </c:pt>
                <c:pt idx="25">
                  <c:v>10418</c:v>
                </c:pt>
                <c:pt idx="26">
                  <c:v>10418</c:v>
                </c:pt>
                <c:pt idx="27">
                  <c:v>10418</c:v>
                </c:pt>
                <c:pt idx="28">
                  <c:v>10423.5</c:v>
                </c:pt>
                <c:pt idx="29">
                  <c:v>10423.5</c:v>
                </c:pt>
                <c:pt idx="30">
                  <c:v>10423.5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D0-46E3-A647-C09FF1D8F1C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1E-3</c:v>
                  </c:pt>
                  <c:pt idx="10">
                    <c:v>2.0000000000000001E-4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1E-3</c:v>
                  </c:pt>
                  <c:pt idx="10">
                    <c:v>2.0000000000000001E-4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1033.5</c:v>
                </c:pt>
                <c:pt idx="2">
                  <c:v>-12287.5</c:v>
                </c:pt>
                <c:pt idx="3">
                  <c:v>-11641.5</c:v>
                </c:pt>
                <c:pt idx="4">
                  <c:v>-11576</c:v>
                </c:pt>
                <c:pt idx="5">
                  <c:v>-8423</c:v>
                </c:pt>
                <c:pt idx="6">
                  <c:v>-7979</c:v>
                </c:pt>
                <c:pt idx="7">
                  <c:v>-6351.5</c:v>
                </c:pt>
                <c:pt idx="8">
                  <c:v>-5161</c:v>
                </c:pt>
                <c:pt idx="9">
                  <c:v>-4932</c:v>
                </c:pt>
                <c:pt idx="10">
                  <c:v>0.5</c:v>
                </c:pt>
                <c:pt idx="11">
                  <c:v>1027.5</c:v>
                </c:pt>
                <c:pt idx="12">
                  <c:v>1033.5</c:v>
                </c:pt>
                <c:pt idx="13">
                  <c:v>3385.5</c:v>
                </c:pt>
                <c:pt idx="14">
                  <c:v>6260</c:v>
                </c:pt>
                <c:pt idx="15">
                  <c:v>10383.5</c:v>
                </c:pt>
                <c:pt idx="16">
                  <c:v>10383.5</c:v>
                </c:pt>
                <c:pt idx="17">
                  <c:v>10389</c:v>
                </c:pt>
                <c:pt idx="18">
                  <c:v>10389</c:v>
                </c:pt>
                <c:pt idx="19">
                  <c:v>10406.5</c:v>
                </c:pt>
                <c:pt idx="20">
                  <c:v>10406.5</c:v>
                </c:pt>
                <c:pt idx="21">
                  <c:v>10406.5</c:v>
                </c:pt>
                <c:pt idx="22">
                  <c:v>10412</c:v>
                </c:pt>
                <c:pt idx="23">
                  <c:v>10412</c:v>
                </c:pt>
                <c:pt idx="24">
                  <c:v>10412</c:v>
                </c:pt>
                <c:pt idx="25">
                  <c:v>10418</c:v>
                </c:pt>
                <c:pt idx="26">
                  <c:v>10418</c:v>
                </c:pt>
                <c:pt idx="27">
                  <c:v>10418</c:v>
                </c:pt>
                <c:pt idx="28">
                  <c:v>10423.5</c:v>
                </c:pt>
                <c:pt idx="29">
                  <c:v>10423.5</c:v>
                </c:pt>
                <c:pt idx="30">
                  <c:v>10423.5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D0-46E3-A647-C09FF1D8F1C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1E-3</c:v>
                  </c:pt>
                  <c:pt idx="10">
                    <c:v>2.0000000000000001E-4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1E-3</c:v>
                  </c:pt>
                  <c:pt idx="10">
                    <c:v>2.0000000000000001E-4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1033.5</c:v>
                </c:pt>
                <c:pt idx="2">
                  <c:v>-12287.5</c:v>
                </c:pt>
                <c:pt idx="3">
                  <c:v>-11641.5</c:v>
                </c:pt>
                <c:pt idx="4">
                  <c:v>-11576</c:v>
                </c:pt>
                <c:pt idx="5">
                  <c:v>-8423</c:v>
                </c:pt>
                <c:pt idx="6">
                  <c:v>-7979</c:v>
                </c:pt>
                <c:pt idx="7">
                  <c:v>-6351.5</c:v>
                </c:pt>
                <c:pt idx="8">
                  <c:v>-5161</c:v>
                </c:pt>
                <c:pt idx="9">
                  <c:v>-4932</c:v>
                </c:pt>
                <c:pt idx="10">
                  <c:v>0.5</c:v>
                </c:pt>
                <c:pt idx="11">
                  <c:v>1027.5</c:v>
                </c:pt>
                <c:pt idx="12">
                  <c:v>1033.5</c:v>
                </c:pt>
                <c:pt idx="13">
                  <c:v>3385.5</c:v>
                </c:pt>
                <c:pt idx="14">
                  <c:v>6260</c:v>
                </c:pt>
                <c:pt idx="15">
                  <c:v>10383.5</c:v>
                </c:pt>
                <c:pt idx="16">
                  <c:v>10383.5</c:v>
                </c:pt>
                <c:pt idx="17">
                  <c:v>10389</c:v>
                </c:pt>
                <c:pt idx="18">
                  <c:v>10389</c:v>
                </c:pt>
                <c:pt idx="19">
                  <c:v>10406.5</c:v>
                </c:pt>
                <c:pt idx="20">
                  <c:v>10406.5</c:v>
                </c:pt>
                <c:pt idx="21">
                  <c:v>10406.5</c:v>
                </c:pt>
                <c:pt idx="22">
                  <c:v>10412</c:v>
                </c:pt>
                <c:pt idx="23">
                  <c:v>10412</c:v>
                </c:pt>
                <c:pt idx="24">
                  <c:v>10412</c:v>
                </c:pt>
                <c:pt idx="25">
                  <c:v>10418</c:v>
                </c:pt>
                <c:pt idx="26">
                  <c:v>10418</c:v>
                </c:pt>
                <c:pt idx="27">
                  <c:v>10418</c:v>
                </c:pt>
                <c:pt idx="28">
                  <c:v>10423.5</c:v>
                </c:pt>
                <c:pt idx="29">
                  <c:v>10423.5</c:v>
                </c:pt>
                <c:pt idx="30">
                  <c:v>10423.5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D0-46E3-A647-C09FF1D8F1C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1E-3</c:v>
                  </c:pt>
                  <c:pt idx="10">
                    <c:v>2.0000000000000001E-4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1E-3</c:v>
                  </c:pt>
                  <c:pt idx="10">
                    <c:v>2.0000000000000001E-4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1033.5</c:v>
                </c:pt>
                <c:pt idx="2">
                  <c:v>-12287.5</c:v>
                </c:pt>
                <c:pt idx="3">
                  <c:v>-11641.5</c:v>
                </c:pt>
                <c:pt idx="4">
                  <c:v>-11576</c:v>
                </c:pt>
                <c:pt idx="5">
                  <c:v>-8423</c:v>
                </c:pt>
                <c:pt idx="6">
                  <c:v>-7979</c:v>
                </c:pt>
                <c:pt idx="7">
                  <c:v>-6351.5</c:v>
                </c:pt>
                <c:pt idx="8">
                  <c:v>-5161</c:v>
                </c:pt>
                <c:pt idx="9">
                  <c:v>-4932</c:v>
                </c:pt>
                <c:pt idx="10">
                  <c:v>0.5</c:v>
                </c:pt>
                <c:pt idx="11">
                  <c:v>1027.5</c:v>
                </c:pt>
                <c:pt idx="12">
                  <c:v>1033.5</c:v>
                </c:pt>
                <c:pt idx="13">
                  <c:v>3385.5</c:v>
                </c:pt>
                <c:pt idx="14">
                  <c:v>6260</c:v>
                </c:pt>
                <c:pt idx="15">
                  <c:v>10383.5</c:v>
                </c:pt>
                <c:pt idx="16">
                  <c:v>10383.5</c:v>
                </c:pt>
                <c:pt idx="17">
                  <c:v>10389</c:v>
                </c:pt>
                <c:pt idx="18">
                  <c:v>10389</c:v>
                </c:pt>
                <c:pt idx="19">
                  <c:v>10406.5</c:v>
                </c:pt>
                <c:pt idx="20">
                  <c:v>10406.5</c:v>
                </c:pt>
                <c:pt idx="21">
                  <c:v>10406.5</c:v>
                </c:pt>
                <c:pt idx="22">
                  <c:v>10412</c:v>
                </c:pt>
                <c:pt idx="23">
                  <c:v>10412</c:v>
                </c:pt>
                <c:pt idx="24">
                  <c:v>10412</c:v>
                </c:pt>
                <c:pt idx="25">
                  <c:v>10418</c:v>
                </c:pt>
                <c:pt idx="26">
                  <c:v>10418</c:v>
                </c:pt>
                <c:pt idx="27">
                  <c:v>10418</c:v>
                </c:pt>
                <c:pt idx="28">
                  <c:v>10423.5</c:v>
                </c:pt>
                <c:pt idx="29">
                  <c:v>10423.5</c:v>
                </c:pt>
                <c:pt idx="30">
                  <c:v>10423.5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D0-46E3-A647-C09FF1D8F1C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1033.5</c:v>
                </c:pt>
                <c:pt idx="2">
                  <c:v>-12287.5</c:v>
                </c:pt>
                <c:pt idx="3">
                  <c:v>-11641.5</c:v>
                </c:pt>
                <c:pt idx="4">
                  <c:v>-11576</c:v>
                </c:pt>
                <c:pt idx="5">
                  <c:v>-8423</c:v>
                </c:pt>
                <c:pt idx="6">
                  <c:v>-7979</c:v>
                </c:pt>
                <c:pt idx="7">
                  <c:v>-6351.5</c:v>
                </c:pt>
                <c:pt idx="8">
                  <c:v>-5161</c:v>
                </c:pt>
                <c:pt idx="9">
                  <c:v>-4932</c:v>
                </c:pt>
                <c:pt idx="10">
                  <c:v>0.5</c:v>
                </c:pt>
                <c:pt idx="11">
                  <c:v>1027.5</c:v>
                </c:pt>
                <c:pt idx="12">
                  <c:v>1033.5</c:v>
                </c:pt>
                <c:pt idx="13">
                  <c:v>3385.5</c:v>
                </c:pt>
                <c:pt idx="14">
                  <c:v>6260</c:v>
                </c:pt>
                <c:pt idx="15">
                  <c:v>10383.5</c:v>
                </c:pt>
                <c:pt idx="16">
                  <c:v>10383.5</c:v>
                </c:pt>
                <c:pt idx="17">
                  <c:v>10389</c:v>
                </c:pt>
                <c:pt idx="18">
                  <c:v>10389</c:v>
                </c:pt>
                <c:pt idx="19">
                  <c:v>10406.5</c:v>
                </c:pt>
                <c:pt idx="20">
                  <c:v>10406.5</c:v>
                </c:pt>
                <c:pt idx="21">
                  <c:v>10406.5</c:v>
                </c:pt>
                <c:pt idx="22">
                  <c:v>10412</c:v>
                </c:pt>
                <c:pt idx="23">
                  <c:v>10412</c:v>
                </c:pt>
                <c:pt idx="24">
                  <c:v>10412</c:v>
                </c:pt>
                <c:pt idx="25">
                  <c:v>10418</c:v>
                </c:pt>
                <c:pt idx="26">
                  <c:v>10418</c:v>
                </c:pt>
                <c:pt idx="27">
                  <c:v>10418</c:v>
                </c:pt>
                <c:pt idx="28">
                  <c:v>10423.5</c:v>
                </c:pt>
                <c:pt idx="29">
                  <c:v>10423.5</c:v>
                </c:pt>
                <c:pt idx="30">
                  <c:v>10423.5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7.3160391949499909E-3</c:v>
                </c:pt>
                <c:pt idx="1">
                  <c:v>1.222920274730525E-2</c:v>
                </c:pt>
                <c:pt idx="2">
                  <c:v>-5.1128252897345683E-2</c:v>
                </c:pt>
                <c:pt idx="3">
                  <c:v>-4.8055742098873755E-2</c:v>
                </c:pt>
                <c:pt idx="4">
                  <c:v>-4.7744210431226841E-2</c:v>
                </c:pt>
                <c:pt idx="5">
                  <c:v>-3.2747884506177341E-2</c:v>
                </c:pt>
                <c:pt idx="6">
                  <c:v>-3.0636127858311182E-2</c:v>
                </c:pt>
                <c:pt idx="7">
                  <c:v>-2.289539825380181E-2</c:v>
                </c:pt>
                <c:pt idx="8">
                  <c:v>-1.7233131836494029E-2</c:v>
                </c:pt>
                <c:pt idx="9">
                  <c:v>-1.6143960051896396E-2</c:v>
                </c:pt>
                <c:pt idx="10">
                  <c:v>7.3160391949499909E-3</c:v>
                </c:pt>
                <c:pt idx="11">
                  <c:v>1.2200665495307059E-2</c:v>
                </c:pt>
                <c:pt idx="12">
                  <c:v>1.222920274730525E-2</c:v>
                </c:pt>
                <c:pt idx="13">
                  <c:v>2.3415805530596218E-2</c:v>
                </c:pt>
                <c:pt idx="14">
                  <c:v>3.7087527342063012E-2</c:v>
                </c:pt>
                <c:pt idx="15">
                  <c:v>5.6699753777819939E-2</c:v>
                </c:pt>
                <c:pt idx="16">
                  <c:v>5.6699753777819939E-2</c:v>
                </c:pt>
                <c:pt idx="17">
                  <c:v>5.6725912925484956E-2</c:v>
                </c:pt>
                <c:pt idx="18">
                  <c:v>5.6725912925484956E-2</c:v>
                </c:pt>
                <c:pt idx="19">
                  <c:v>5.6809146577146349E-2</c:v>
                </c:pt>
                <c:pt idx="20">
                  <c:v>5.6809146577146349E-2</c:v>
                </c:pt>
                <c:pt idx="21">
                  <c:v>5.6809146577146349E-2</c:v>
                </c:pt>
                <c:pt idx="22">
                  <c:v>5.6835305724811352E-2</c:v>
                </c:pt>
                <c:pt idx="23">
                  <c:v>5.6835305724811352E-2</c:v>
                </c:pt>
                <c:pt idx="24">
                  <c:v>5.6835305724811352E-2</c:v>
                </c:pt>
                <c:pt idx="25">
                  <c:v>5.6863842976809548E-2</c:v>
                </c:pt>
                <c:pt idx="26">
                  <c:v>5.6863842976809548E-2</c:v>
                </c:pt>
                <c:pt idx="27">
                  <c:v>5.6863842976809548E-2</c:v>
                </c:pt>
                <c:pt idx="28">
                  <c:v>5.6890002124474551E-2</c:v>
                </c:pt>
                <c:pt idx="29">
                  <c:v>5.6890002124474551E-2</c:v>
                </c:pt>
                <c:pt idx="30">
                  <c:v>5.6890002124474551E-2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D0-46E3-A647-C09FF1D8F1C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1033.5</c:v>
                </c:pt>
                <c:pt idx="2">
                  <c:v>-12287.5</c:v>
                </c:pt>
                <c:pt idx="3">
                  <c:v>-11641.5</c:v>
                </c:pt>
                <c:pt idx="4">
                  <c:v>-11576</c:v>
                </c:pt>
                <c:pt idx="5">
                  <c:v>-8423</c:v>
                </c:pt>
                <c:pt idx="6">
                  <c:v>-7979</c:v>
                </c:pt>
                <c:pt idx="7">
                  <c:v>-6351.5</c:v>
                </c:pt>
                <c:pt idx="8">
                  <c:v>-5161</c:v>
                </c:pt>
                <c:pt idx="9">
                  <c:v>-4932</c:v>
                </c:pt>
                <c:pt idx="10">
                  <c:v>0.5</c:v>
                </c:pt>
                <c:pt idx="11">
                  <c:v>1027.5</c:v>
                </c:pt>
                <c:pt idx="12">
                  <c:v>1033.5</c:v>
                </c:pt>
                <c:pt idx="13">
                  <c:v>3385.5</c:v>
                </c:pt>
                <c:pt idx="14">
                  <c:v>6260</c:v>
                </c:pt>
                <c:pt idx="15">
                  <c:v>10383.5</c:v>
                </c:pt>
                <c:pt idx="16">
                  <c:v>10383.5</c:v>
                </c:pt>
                <c:pt idx="17">
                  <c:v>10389</c:v>
                </c:pt>
                <c:pt idx="18">
                  <c:v>10389</c:v>
                </c:pt>
                <c:pt idx="19">
                  <c:v>10406.5</c:v>
                </c:pt>
                <c:pt idx="20">
                  <c:v>10406.5</c:v>
                </c:pt>
                <c:pt idx="21">
                  <c:v>10406.5</c:v>
                </c:pt>
                <c:pt idx="22">
                  <c:v>10412</c:v>
                </c:pt>
                <c:pt idx="23">
                  <c:v>10412</c:v>
                </c:pt>
                <c:pt idx="24">
                  <c:v>10412</c:v>
                </c:pt>
                <c:pt idx="25">
                  <c:v>10418</c:v>
                </c:pt>
                <c:pt idx="26">
                  <c:v>10418</c:v>
                </c:pt>
                <c:pt idx="27">
                  <c:v>10418</c:v>
                </c:pt>
                <c:pt idx="28">
                  <c:v>10423.5</c:v>
                </c:pt>
                <c:pt idx="29">
                  <c:v>10423.5</c:v>
                </c:pt>
                <c:pt idx="30">
                  <c:v>10423.5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BD0-46E3-A647-C09FF1D8F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527984"/>
        <c:axId val="1"/>
      </c:scatterChart>
      <c:valAx>
        <c:axId val="547527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7527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75366568914952"/>
          <c:w val="0.7203007518796992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D166A6E-EA5C-F5ED-BDEE-4212E9F241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9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7" t="s">
        <v>54</v>
      </c>
      <c r="E1" t="s">
        <v>44</v>
      </c>
    </row>
    <row r="2" spans="1:7" x14ac:dyDescent="0.2">
      <c r="A2" t="s">
        <v>24</v>
      </c>
      <c r="B2" t="s">
        <v>45</v>
      </c>
      <c r="C2" s="30" t="s">
        <v>42</v>
      </c>
      <c r="D2" s="2" t="s">
        <v>46</v>
      </c>
      <c r="E2" s="31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41</v>
      </c>
      <c r="D4" s="28" t="s">
        <v>41</v>
      </c>
    </row>
    <row r="6" spans="1:7" x14ac:dyDescent="0.2">
      <c r="A6" s="4" t="s">
        <v>1</v>
      </c>
    </row>
    <row r="7" spans="1:7" x14ac:dyDescent="0.2">
      <c r="A7" t="s">
        <v>2</v>
      </c>
      <c r="C7" s="7">
        <v>55571.670422000003</v>
      </c>
      <c r="D7" s="29" t="s">
        <v>47</v>
      </c>
    </row>
    <row r="8" spans="1:7" x14ac:dyDescent="0.2">
      <c r="A8" t="s">
        <v>3</v>
      </c>
      <c r="C8" s="7">
        <v>0.34855599999999998</v>
      </c>
      <c r="D8" s="29" t="s">
        <v>47</v>
      </c>
    </row>
    <row r="9" spans="1:7" x14ac:dyDescent="0.2">
      <c r="A9" s="8" t="s">
        <v>31</v>
      </c>
      <c r="B9" s="9"/>
      <c r="C9" s="10">
        <v>-9.5</v>
      </c>
      <c r="D9" s="9" t="s">
        <v>32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INTERCEPT(INDIRECT($G$11):G991,INDIRECT($F$11):F991)</f>
        <v>7.3136610906168083E-3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SLOPE(INDIRECT($G$11):G991,INDIRECT($F$11):F991)</f>
        <v>4.7562086663652078E-6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38</v>
      </c>
      <c r="E13" s="10">
        <v>1</v>
      </c>
    </row>
    <row r="14" spans="1:7" x14ac:dyDescent="0.2">
      <c r="A14" s="9"/>
      <c r="B14" s="9"/>
      <c r="C14" s="9"/>
      <c r="D14" s="13" t="s">
        <v>33</v>
      </c>
      <c r="E14" s="14">
        <f ca="1">NOW()+15018.5+$C$9/24</f>
        <v>59960.798454976852</v>
      </c>
    </row>
    <row r="15" spans="1:7" x14ac:dyDescent="0.2">
      <c r="A15" s="11" t="s">
        <v>17</v>
      </c>
      <c r="B15" s="9"/>
      <c r="C15" s="12">
        <f ca="1">(C7+C11)+(C8+C12)*INT(MAX(F21:F3532))</f>
        <v>59204.726497624019</v>
      </c>
      <c r="D15" s="13" t="s">
        <v>39</v>
      </c>
      <c r="E15" s="14">
        <f ca="1">ROUND(2*(E14-$C$7)/$C$8,0)/2+E13</f>
        <v>12593.5</v>
      </c>
    </row>
    <row r="16" spans="1:7" x14ac:dyDescent="0.2">
      <c r="A16" s="15" t="s">
        <v>4</v>
      </c>
      <c r="B16" s="9"/>
      <c r="C16" s="16">
        <f ca="1">+C8+C12</f>
        <v>0.34856075620866633</v>
      </c>
      <c r="D16" s="13" t="s">
        <v>40</v>
      </c>
      <c r="E16" s="23">
        <f ca="1">ROUND(2*(E14-$C$15)/$C$16,0)/2+E13</f>
        <v>2170</v>
      </c>
    </row>
    <row r="17" spans="1:19" ht="13.5" thickBot="1" x14ac:dyDescent="0.25">
      <c r="A17" s="13" t="s">
        <v>30</v>
      </c>
      <c r="B17" s="9"/>
      <c r="C17" s="9">
        <f>COUNT(C21:C2190)</f>
        <v>31</v>
      </c>
      <c r="D17" s="13" t="s">
        <v>34</v>
      </c>
      <c r="E17" s="17">
        <f ca="1">+$C$15+$C$16*E16-15018.5-$C$9/24</f>
        <v>44942.999171930162</v>
      </c>
    </row>
    <row r="18" spans="1:19" ht="14.25" thickTop="1" thickBot="1" x14ac:dyDescent="0.25">
      <c r="A18" s="15" t="s">
        <v>5</v>
      </c>
      <c r="B18" s="9"/>
      <c r="C18" s="18">
        <f ca="1">+C15</f>
        <v>59204.726497624019</v>
      </c>
      <c r="D18" s="19">
        <f ca="1">+C16</f>
        <v>0.34856075620866633</v>
      </c>
      <c r="E18" s="20" t="s">
        <v>35</v>
      </c>
    </row>
    <row r="19" spans="1:19" ht="13.5" thickTop="1" x14ac:dyDescent="0.2">
      <c r="A19" s="24" t="s">
        <v>36</v>
      </c>
      <c r="E19" s="25">
        <v>21</v>
      </c>
      <c r="S19">
        <f ca="1">SQRT(SUM(S21:S49)/(COUNT(S21:S49)-1))</f>
        <v>4.5948660245696644E-3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29</v>
      </c>
      <c r="I20" s="6" t="s">
        <v>53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37</v>
      </c>
    </row>
    <row r="21" spans="1:19" ht="12" customHeight="1" x14ac:dyDescent="0.2">
      <c r="A21" s="32" t="s">
        <v>48</v>
      </c>
      <c r="B21" s="33" t="s">
        <v>49</v>
      </c>
      <c r="C21" s="32">
        <v>55571.844700000001</v>
      </c>
      <c r="D21" s="32">
        <v>2.0000000000000001E-4</v>
      </c>
      <c r="E21">
        <f>+(C21-C$7)/C$8</f>
        <v>0.49999999999596673</v>
      </c>
      <c r="F21">
        <f>ROUND(2*E21,0)/2</f>
        <v>0.5</v>
      </c>
      <c r="G21">
        <f>+C21-(C$7+F21*C$8)</f>
        <v>0</v>
      </c>
      <c r="H21">
        <f>+G21</f>
        <v>0</v>
      </c>
      <c r="O21">
        <f ca="1">+C$11+C$12*$F21</f>
        <v>7.3160391949499909E-3</v>
      </c>
      <c r="Q21" s="1">
        <f>+C21-15018.5</f>
        <v>40553.344700000001</v>
      </c>
      <c r="S21">
        <f ca="1">+(O21-G21)^2</f>
        <v>5.352442950204451E-5</v>
      </c>
    </row>
    <row r="22" spans="1:19" ht="12" customHeight="1" x14ac:dyDescent="0.2">
      <c r="A22" s="32" t="s">
        <v>50</v>
      </c>
      <c r="B22" s="33" t="s">
        <v>49</v>
      </c>
      <c r="C22" s="32">
        <v>55931.904399999999</v>
      </c>
      <c r="D22" s="32">
        <v>2.9999999999999997E-4</v>
      </c>
      <c r="E22">
        <f>+(C22-C$7)/C$8</f>
        <v>1033.5038788602021</v>
      </c>
      <c r="F22">
        <f>ROUND(2*E22,0)/2</f>
        <v>1033.5</v>
      </c>
      <c r="G22">
        <f>+C22-(C$7+F22*C$8)</f>
        <v>1.3519999993150122E-3</v>
      </c>
      <c r="H22">
        <f>+G22</f>
        <v>1.3519999993150122E-3</v>
      </c>
      <c r="O22">
        <f ca="1">+C$11+C$12*$F22</f>
        <v>1.222920274730525E-2</v>
      </c>
      <c r="Q22" s="1">
        <f>+C22-15018.5</f>
        <v>40913.404399999999</v>
      </c>
      <c r="S22">
        <f ca="1">+(O22-G22)^2</f>
        <v>1.1831353962088639E-4</v>
      </c>
    </row>
    <row r="23" spans="1:19" ht="12" customHeight="1" x14ac:dyDescent="0.2">
      <c r="A23" s="34" t="s">
        <v>51</v>
      </c>
      <c r="B23" s="35" t="s">
        <v>52</v>
      </c>
      <c r="C23" s="36">
        <v>51288.746299999999</v>
      </c>
      <c r="D23" s="34">
        <v>1E-3</v>
      </c>
      <c r="E23">
        <f t="shared" ref="E23:E51" si="0">+(C23-C$7)/C$8</f>
        <v>-12287.62127749918</v>
      </c>
      <c r="F23">
        <f t="shared" ref="F23:F51" si="1">ROUND(2*E23,0)/2</f>
        <v>-12287.5</v>
      </c>
      <c r="G23">
        <f t="shared" ref="G23:G51" si="2">+C23-(C$7+F23*C$8)</f>
        <v>-4.2272000006050803E-2</v>
      </c>
      <c r="I23">
        <f>+G23</f>
        <v>-4.2272000006050803E-2</v>
      </c>
      <c r="O23">
        <f t="shared" ref="O23:O51" ca="1" si="3">+C$11+C$12*$F23</f>
        <v>-5.1128252897345683E-2</v>
      </c>
      <c r="Q23" s="1">
        <f t="shared" ref="Q23:Q51" si="4">+C23-15018.5</f>
        <v>36270.246299999999</v>
      </c>
      <c r="S23">
        <f t="shared" ref="S23:S51" ca="1" si="5">+(O23-G23)^2</f>
        <v>7.8433215274568922E-5</v>
      </c>
    </row>
    <row r="24" spans="1:19" ht="12" customHeight="1" x14ac:dyDescent="0.2">
      <c r="A24" s="34" t="s">
        <v>51</v>
      </c>
      <c r="B24" s="35" t="s">
        <v>52</v>
      </c>
      <c r="C24" s="36">
        <v>51513.911099999998</v>
      </c>
      <c r="D24" s="34">
        <v>1E-3</v>
      </c>
      <c r="E24">
        <f t="shared" si="0"/>
        <v>-11641.62809419435</v>
      </c>
      <c r="F24">
        <f t="shared" si="1"/>
        <v>-11641.5</v>
      </c>
      <c r="G24">
        <f t="shared" si="2"/>
        <v>-4.4648000002780464E-2</v>
      </c>
      <c r="I24">
        <f>+G24</f>
        <v>-4.4648000002780464E-2</v>
      </c>
      <c r="O24">
        <f t="shared" ca="1" si="3"/>
        <v>-4.8055742098873755E-2</v>
      </c>
      <c r="Q24" s="1">
        <f t="shared" si="4"/>
        <v>36495.411099999998</v>
      </c>
      <c r="S24">
        <f t="shared" ca="1" si="5"/>
        <v>1.1612706193486299E-5</v>
      </c>
    </row>
    <row r="25" spans="1:19" ht="12" customHeight="1" x14ac:dyDescent="0.2">
      <c r="A25" s="34" t="s">
        <v>51</v>
      </c>
      <c r="B25" s="35" t="s">
        <v>52</v>
      </c>
      <c r="C25" s="36">
        <v>51536.742700000003</v>
      </c>
      <c r="D25" s="34">
        <v>1E-3</v>
      </c>
      <c r="E25">
        <f t="shared" si="0"/>
        <v>-11576.124703060628</v>
      </c>
      <c r="F25">
        <f t="shared" si="1"/>
        <v>-11576</v>
      </c>
      <c r="G25">
        <f t="shared" si="2"/>
        <v>-4.3466000002808869E-2</v>
      </c>
      <c r="I25">
        <f>+G25</f>
        <v>-4.3466000002808869E-2</v>
      </c>
      <c r="O25">
        <f t="shared" ca="1" si="3"/>
        <v>-4.7744210431226841E-2</v>
      </c>
      <c r="Q25" s="1">
        <f t="shared" si="4"/>
        <v>36518.242700000003</v>
      </c>
      <c r="S25">
        <f t="shared" ca="1" si="5"/>
        <v>1.8303084469824291E-5</v>
      </c>
    </row>
    <row r="26" spans="1:19" ht="12" customHeight="1" x14ac:dyDescent="0.2">
      <c r="A26" s="34" t="s">
        <v>51</v>
      </c>
      <c r="B26" s="35" t="s">
        <v>52</v>
      </c>
      <c r="C26" s="36">
        <v>52635.750999999997</v>
      </c>
      <c r="D26" s="34">
        <v>1E-3</v>
      </c>
      <c r="E26">
        <f t="shared" si="0"/>
        <v>-8423.0924786835021</v>
      </c>
      <c r="F26">
        <f t="shared" si="1"/>
        <v>-8423</v>
      </c>
      <c r="G26">
        <f t="shared" si="2"/>
        <v>-3.2234000005701091E-2</v>
      </c>
      <c r="I26">
        <f>+G26</f>
        <v>-3.2234000005701091E-2</v>
      </c>
      <c r="O26">
        <f t="shared" ca="1" si="3"/>
        <v>-3.2747884506177341E-2</v>
      </c>
      <c r="Q26" s="1">
        <f t="shared" si="4"/>
        <v>37617.250999999997</v>
      </c>
      <c r="S26">
        <f t="shared" ca="1" si="5"/>
        <v>2.6407727982972488E-7</v>
      </c>
    </row>
    <row r="27" spans="1:19" ht="12" customHeight="1" x14ac:dyDescent="0.2">
      <c r="A27" s="34" t="s">
        <v>51</v>
      </c>
      <c r="B27" s="35" t="s">
        <v>52</v>
      </c>
      <c r="C27" s="36">
        <v>52790.5167</v>
      </c>
      <c r="D27" s="34">
        <v>1E-3</v>
      </c>
      <c r="E27">
        <f t="shared" si="0"/>
        <v>-7979.0728663399941</v>
      </c>
      <c r="F27">
        <f t="shared" si="1"/>
        <v>-7979</v>
      </c>
      <c r="G27">
        <f t="shared" si="2"/>
        <v>-2.5398000005225185E-2</v>
      </c>
      <c r="I27">
        <f>+G27</f>
        <v>-2.5398000005225185E-2</v>
      </c>
      <c r="O27">
        <f t="shared" ca="1" si="3"/>
        <v>-3.0636127858311182E-2</v>
      </c>
      <c r="Q27" s="1">
        <f t="shared" si="4"/>
        <v>37772.0167</v>
      </c>
      <c r="S27">
        <f t="shared" ca="1" si="5"/>
        <v>2.7437983405275308E-5</v>
      </c>
    </row>
    <row r="28" spans="1:19" ht="12" customHeight="1" x14ac:dyDescent="0.2">
      <c r="A28" s="34" t="s">
        <v>51</v>
      </c>
      <c r="B28" s="35" t="s">
        <v>52</v>
      </c>
      <c r="C28" s="36">
        <v>53357.795100000003</v>
      </c>
      <c r="D28" s="34">
        <v>1E-3</v>
      </c>
      <c r="E28">
        <f t="shared" si="0"/>
        <v>-6351.5627962221279</v>
      </c>
      <c r="F28">
        <f t="shared" si="1"/>
        <v>-6351.5</v>
      </c>
      <c r="G28">
        <f t="shared" si="2"/>
        <v>-2.1888000002945773E-2</v>
      </c>
      <c r="I28">
        <f>+G28</f>
        <v>-2.1888000002945773E-2</v>
      </c>
      <c r="O28">
        <f t="shared" ca="1" si="3"/>
        <v>-2.289539825380181E-2</v>
      </c>
      <c r="Q28" s="1">
        <f t="shared" si="4"/>
        <v>38339.295100000003</v>
      </c>
      <c r="S28">
        <f t="shared" ca="1" si="5"/>
        <v>1.0148512358278028E-6</v>
      </c>
    </row>
    <row r="29" spans="1:19" ht="12" customHeight="1" x14ac:dyDescent="0.2">
      <c r="A29" s="34" t="s">
        <v>51</v>
      </c>
      <c r="B29" s="35" t="s">
        <v>52</v>
      </c>
      <c r="C29" s="36">
        <v>53772.751100000001</v>
      </c>
      <c r="D29" s="34">
        <v>1E-3</v>
      </c>
      <c r="E29">
        <f t="shared" si="0"/>
        <v>-5161.0625609658182</v>
      </c>
      <c r="F29">
        <f t="shared" si="1"/>
        <v>-5161</v>
      </c>
      <c r="G29">
        <f t="shared" si="2"/>
        <v>-2.1806000004289672E-2</v>
      </c>
      <c r="I29">
        <f>+G29</f>
        <v>-2.1806000004289672E-2</v>
      </c>
      <c r="O29">
        <f t="shared" ca="1" si="3"/>
        <v>-1.7233131836494029E-2</v>
      </c>
      <c r="Q29" s="1">
        <f t="shared" si="4"/>
        <v>38754.251100000001</v>
      </c>
      <c r="S29">
        <f t="shared" ca="1" si="5"/>
        <v>2.0911123280038677E-5</v>
      </c>
    </row>
    <row r="30" spans="1:19" ht="12" customHeight="1" x14ac:dyDescent="0.2">
      <c r="A30" s="34" t="s">
        <v>51</v>
      </c>
      <c r="B30" s="35" t="s">
        <v>52</v>
      </c>
      <c r="C30" s="36">
        <v>53852.5766</v>
      </c>
      <c r="D30" s="34">
        <v>1E-3</v>
      </c>
      <c r="E30">
        <f t="shared" si="0"/>
        <v>-4932.0448421487581</v>
      </c>
      <c r="F30">
        <f t="shared" si="1"/>
        <v>-4932</v>
      </c>
      <c r="G30">
        <f t="shared" si="2"/>
        <v>-1.5630000001692679E-2</v>
      </c>
      <c r="I30">
        <f>+G30</f>
        <v>-1.5630000001692679E-2</v>
      </c>
      <c r="O30">
        <f t="shared" ca="1" si="3"/>
        <v>-1.6143960051896396E-2</v>
      </c>
      <c r="Q30" s="1">
        <f t="shared" si="4"/>
        <v>38834.0766</v>
      </c>
      <c r="S30">
        <f t="shared" ca="1" si="5"/>
        <v>2.6415493320540728E-7</v>
      </c>
    </row>
    <row r="31" spans="1:19" ht="12" customHeight="1" x14ac:dyDescent="0.2">
      <c r="A31" s="34" t="s">
        <v>51</v>
      </c>
      <c r="B31" s="35" t="s">
        <v>52</v>
      </c>
      <c r="C31" s="36">
        <v>55571.844700000001</v>
      </c>
      <c r="D31" s="34">
        <v>2.0000000000000001E-4</v>
      </c>
      <c r="E31">
        <f t="shared" si="0"/>
        <v>0.49999999999596673</v>
      </c>
      <c r="F31">
        <f t="shared" si="1"/>
        <v>0.5</v>
      </c>
      <c r="G31">
        <f t="shared" si="2"/>
        <v>0</v>
      </c>
      <c r="I31">
        <f>+G31</f>
        <v>0</v>
      </c>
      <c r="O31">
        <f t="shared" ca="1" si="3"/>
        <v>7.3160391949499909E-3</v>
      </c>
      <c r="Q31" s="1">
        <f t="shared" si="4"/>
        <v>40553.344700000001</v>
      </c>
      <c r="S31">
        <f t="shared" ca="1" si="5"/>
        <v>5.352442950204451E-5</v>
      </c>
    </row>
    <row r="32" spans="1:19" ht="12" customHeight="1" x14ac:dyDescent="0.2">
      <c r="A32" s="34" t="s">
        <v>51</v>
      </c>
      <c r="B32" s="35" t="s">
        <v>52</v>
      </c>
      <c r="C32" s="36">
        <v>55929.821499999998</v>
      </c>
      <c r="D32" s="34">
        <v>1E-3</v>
      </c>
      <c r="E32">
        <f t="shared" si="0"/>
        <v>1027.5280815708102</v>
      </c>
      <c r="F32">
        <f t="shared" si="1"/>
        <v>1027.5</v>
      </c>
      <c r="G32">
        <f t="shared" si="2"/>
        <v>9.7879999957513064E-3</v>
      </c>
      <c r="I32">
        <f>+G32</f>
        <v>9.7879999957513064E-3</v>
      </c>
      <c r="O32">
        <f t="shared" ca="1" si="3"/>
        <v>1.2200665495307059E-2</v>
      </c>
      <c r="Q32" s="1">
        <f t="shared" si="4"/>
        <v>40911.321499999998</v>
      </c>
      <c r="S32">
        <f t="shared" ca="1" si="5"/>
        <v>5.8209548127466077E-6</v>
      </c>
    </row>
    <row r="33" spans="1:19" ht="12" customHeight="1" x14ac:dyDescent="0.2">
      <c r="A33" s="34" t="s">
        <v>51</v>
      </c>
      <c r="B33" s="35" t="s">
        <v>52</v>
      </c>
      <c r="C33" s="36">
        <v>55931.904399999999</v>
      </c>
      <c r="D33" s="34">
        <v>2.9999999999999997E-4</v>
      </c>
      <c r="E33">
        <f t="shared" si="0"/>
        <v>1033.5038788602021</v>
      </c>
      <c r="F33">
        <f t="shared" si="1"/>
        <v>1033.5</v>
      </c>
      <c r="G33">
        <f t="shared" si="2"/>
        <v>1.3519999993150122E-3</v>
      </c>
      <c r="I33">
        <f>+G33</f>
        <v>1.3519999993150122E-3</v>
      </c>
      <c r="O33">
        <f t="shared" ca="1" si="3"/>
        <v>1.222920274730525E-2</v>
      </c>
      <c r="Q33" s="1">
        <f t="shared" si="4"/>
        <v>40913.404399999999</v>
      </c>
      <c r="S33">
        <f t="shared" ca="1" si="5"/>
        <v>1.1831353962088639E-4</v>
      </c>
    </row>
    <row r="34" spans="1:19" ht="12" customHeight="1" x14ac:dyDescent="0.2">
      <c r="A34" s="34" t="s">
        <v>51</v>
      </c>
      <c r="B34" s="35" t="s">
        <v>52</v>
      </c>
      <c r="C34" s="36">
        <v>56751.724499999997</v>
      </c>
      <c r="D34" s="34">
        <v>1E-3</v>
      </c>
      <c r="E34">
        <f t="shared" si="0"/>
        <v>3385.5508956953654</v>
      </c>
      <c r="F34">
        <f t="shared" si="1"/>
        <v>3385.5</v>
      </c>
      <c r="G34">
        <f t="shared" si="2"/>
        <v>1.773999999568332E-2</v>
      </c>
      <c r="I34">
        <f>+G34</f>
        <v>1.773999999568332E-2</v>
      </c>
      <c r="O34">
        <f t="shared" ca="1" si="3"/>
        <v>2.3415805530596218E-2</v>
      </c>
      <c r="Q34" s="1">
        <f t="shared" si="4"/>
        <v>41733.224499999997</v>
      </c>
      <c r="S34">
        <f t="shared" ca="1" si="5"/>
        <v>3.2214768470147888E-5</v>
      </c>
    </row>
    <row r="35" spans="1:19" ht="12" customHeight="1" x14ac:dyDescent="0.2">
      <c r="A35" s="34" t="s">
        <v>51</v>
      </c>
      <c r="B35" s="35" t="s">
        <v>52</v>
      </c>
      <c r="C35" s="36">
        <v>57753.665399999998</v>
      </c>
      <c r="D35" s="34">
        <v>1E-3</v>
      </c>
      <c r="E35">
        <f t="shared" si="0"/>
        <v>6260.0987445345809</v>
      </c>
      <c r="F35">
        <f t="shared" si="1"/>
        <v>6260</v>
      </c>
      <c r="G35">
        <f t="shared" si="2"/>
        <v>3.4417999995639548E-2</v>
      </c>
      <c r="I35">
        <f>+G35</f>
        <v>3.4417999995639548E-2</v>
      </c>
      <c r="O35">
        <f t="shared" ca="1" si="3"/>
        <v>3.7087527342063012E-2</v>
      </c>
      <c r="Q35" s="1">
        <f t="shared" si="4"/>
        <v>42735.165399999998</v>
      </c>
      <c r="S35">
        <f t="shared" ca="1" si="5"/>
        <v>7.1263762533027027E-6</v>
      </c>
    </row>
    <row r="36" spans="1:19" ht="12" customHeight="1" x14ac:dyDescent="0.2">
      <c r="A36" s="34" t="s">
        <v>51</v>
      </c>
      <c r="B36" s="35" t="s">
        <v>52</v>
      </c>
      <c r="C36" s="36">
        <v>59190.960500000001</v>
      </c>
      <c r="D36" s="34">
        <v>2.0000000000000001E-4</v>
      </c>
      <c r="E36">
        <f t="shared" si="0"/>
        <v>10383.668845178388</v>
      </c>
      <c r="F36">
        <f t="shared" si="1"/>
        <v>10383.5</v>
      </c>
      <c r="G36">
        <f t="shared" si="2"/>
        <v>5.8852000001934357E-2</v>
      </c>
      <c r="I36">
        <f>+G36</f>
        <v>5.8852000001934357E-2</v>
      </c>
      <c r="O36">
        <f t="shared" ca="1" si="3"/>
        <v>5.6699753777819939E-2</v>
      </c>
      <c r="Q36" s="1">
        <f t="shared" si="4"/>
        <v>44172.460500000001</v>
      </c>
      <c r="S36">
        <f t="shared" ca="1" si="5"/>
        <v>4.6321638092147701E-6</v>
      </c>
    </row>
    <row r="37" spans="1:19" ht="12" customHeight="1" x14ac:dyDescent="0.2">
      <c r="A37" s="34" t="s">
        <v>51</v>
      </c>
      <c r="B37" s="35" t="s">
        <v>52</v>
      </c>
      <c r="C37" s="36">
        <v>59190.960599999999</v>
      </c>
      <c r="D37" s="34">
        <v>2.0000000000000001E-4</v>
      </c>
      <c r="E37">
        <f t="shared" si="0"/>
        <v>10383.669132076326</v>
      </c>
      <c r="F37">
        <f t="shared" si="1"/>
        <v>10383.5</v>
      </c>
      <c r="G37">
        <f t="shared" si="2"/>
        <v>5.8951999999408145E-2</v>
      </c>
      <c r="I37">
        <f>+G37</f>
        <v>5.8951999999408145E-2</v>
      </c>
      <c r="O37">
        <f t="shared" ca="1" si="3"/>
        <v>5.6699753777819939E-2</v>
      </c>
      <c r="Q37" s="1">
        <f t="shared" si="4"/>
        <v>44172.460599999999</v>
      </c>
      <c r="S37">
        <f t="shared" ca="1" si="5"/>
        <v>5.0726130426583479E-6</v>
      </c>
    </row>
    <row r="38" spans="1:19" ht="12" customHeight="1" x14ac:dyDescent="0.2">
      <c r="A38" s="34" t="s">
        <v>51</v>
      </c>
      <c r="B38" s="35" t="s">
        <v>52</v>
      </c>
      <c r="C38" s="36">
        <v>59192.876499999998</v>
      </c>
      <c r="D38" s="34">
        <v>4.0000000000000002E-4</v>
      </c>
      <c r="E38">
        <f t="shared" si="0"/>
        <v>10389.165809798127</v>
      </c>
      <c r="F38">
        <f t="shared" si="1"/>
        <v>10389</v>
      </c>
      <c r="G38">
        <f t="shared" si="2"/>
        <v>5.7793999993009493E-2</v>
      </c>
      <c r="I38">
        <f>+G38</f>
        <v>5.7793999993009493E-2</v>
      </c>
      <c r="O38">
        <f t="shared" ca="1" si="3"/>
        <v>5.6725912925484956E-2</v>
      </c>
      <c r="Q38" s="1">
        <f t="shared" si="4"/>
        <v>44174.376499999998</v>
      </c>
      <c r="S38">
        <f t="shared" ca="1" si="5"/>
        <v>1.1408099838131646E-6</v>
      </c>
    </row>
    <row r="39" spans="1:19" ht="12" customHeight="1" x14ac:dyDescent="0.2">
      <c r="A39" s="34" t="s">
        <v>51</v>
      </c>
      <c r="B39" s="35" t="s">
        <v>52</v>
      </c>
      <c r="C39" s="36">
        <v>59192.8773</v>
      </c>
      <c r="D39" s="34">
        <v>4.0000000000000002E-4</v>
      </c>
      <c r="E39">
        <f t="shared" si="0"/>
        <v>10389.168104981689</v>
      </c>
      <c r="F39">
        <f t="shared" si="1"/>
        <v>10389</v>
      </c>
      <c r="G39">
        <f t="shared" si="2"/>
        <v>5.8593999994627666E-2</v>
      </c>
      <c r="I39">
        <f>+G39</f>
        <v>5.8593999994627666E-2</v>
      </c>
      <c r="O39">
        <f t="shared" ca="1" si="3"/>
        <v>5.6725912925484956E-2</v>
      </c>
      <c r="Q39" s="1">
        <f t="shared" si="4"/>
        <v>44174.3773</v>
      </c>
      <c r="S39">
        <f t="shared" ca="1" si="5"/>
        <v>3.4897492978981995E-6</v>
      </c>
    </row>
    <row r="40" spans="1:19" ht="12" customHeight="1" x14ac:dyDescent="0.2">
      <c r="A40" s="34" t="s">
        <v>51</v>
      </c>
      <c r="B40" s="35" t="s">
        <v>52</v>
      </c>
      <c r="C40" s="36">
        <v>59198.977099999996</v>
      </c>
      <c r="D40" s="34">
        <v>2.0000000000000001E-4</v>
      </c>
      <c r="E40">
        <f t="shared" si="0"/>
        <v>10406.668305810239</v>
      </c>
      <c r="F40">
        <f t="shared" si="1"/>
        <v>10406.5</v>
      </c>
      <c r="G40">
        <f t="shared" si="2"/>
        <v>5.8663999996497296E-2</v>
      </c>
      <c r="I40">
        <f>+G40</f>
        <v>5.8663999996497296E-2</v>
      </c>
      <c r="O40">
        <f t="shared" ca="1" si="3"/>
        <v>5.6809146577146349E-2</v>
      </c>
      <c r="Q40" s="1">
        <f t="shared" si="4"/>
        <v>44180.477099999996</v>
      </c>
      <c r="S40">
        <f t="shared" ca="1" si="5"/>
        <v>3.4404812072778976E-6</v>
      </c>
    </row>
    <row r="41" spans="1:19" ht="12" customHeight="1" x14ac:dyDescent="0.2">
      <c r="A41" s="34" t="s">
        <v>51</v>
      </c>
      <c r="B41" s="35" t="s">
        <v>52</v>
      </c>
      <c r="C41" s="36">
        <v>59198.977099999996</v>
      </c>
      <c r="D41" s="34">
        <v>4.0000000000000002E-4</v>
      </c>
      <c r="E41">
        <f t="shared" si="0"/>
        <v>10406.668305810239</v>
      </c>
      <c r="F41">
        <f t="shared" si="1"/>
        <v>10406.5</v>
      </c>
      <c r="G41">
        <f t="shared" si="2"/>
        <v>5.8663999996497296E-2</v>
      </c>
      <c r="I41">
        <f>+G41</f>
        <v>5.8663999996497296E-2</v>
      </c>
      <c r="O41">
        <f t="shared" ca="1" si="3"/>
        <v>5.6809146577146349E-2</v>
      </c>
      <c r="Q41" s="1">
        <f t="shared" si="4"/>
        <v>44180.477099999996</v>
      </c>
      <c r="S41">
        <f t="shared" ca="1" si="5"/>
        <v>3.4404812072778976E-6</v>
      </c>
    </row>
    <row r="42" spans="1:19" ht="12" customHeight="1" x14ac:dyDescent="0.2">
      <c r="A42" s="34" t="s">
        <v>51</v>
      </c>
      <c r="B42" s="35" t="s">
        <v>52</v>
      </c>
      <c r="C42" s="36">
        <v>59198.977800000001</v>
      </c>
      <c r="D42" s="34">
        <v>2.0000000000000001E-4</v>
      </c>
      <c r="E42">
        <f t="shared" si="0"/>
        <v>10406.670314095863</v>
      </c>
      <c r="F42">
        <f t="shared" si="1"/>
        <v>10406.5</v>
      </c>
      <c r="G42">
        <f t="shared" si="2"/>
        <v>5.9364000000641681E-2</v>
      </c>
      <c r="I42">
        <f>+G42</f>
        <v>5.9364000000641681E-2</v>
      </c>
      <c r="O42">
        <f t="shared" ca="1" si="3"/>
        <v>5.6809146577146349E-2</v>
      </c>
      <c r="Q42" s="1">
        <f t="shared" si="4"/>
        <v>44180.477800000001</v>
      </c>
      <c r="S42">
        <f t="shared" ca="1" si="5"/>
        <v>6.5272760155458171E-6</v>
      </c>
    </row>
    <row r="43" spans="1:19" ht="12" customHeight="1" x14ac:dyDescent="0.2">
      <c r="A43" s="34" t="s">
        <v>51</v>
      </c>
      <c r="B43" s="35" t="s">
        <v>52</v>
      </c>
      <c r="C43" s="36">
        <v>59200.893900000003</v>
      </c>
      <c r="D43" s="34">
        <v>1E-4</v>
      </c>
      <c r="E43">
        <f t="shared" si="0"/>
        <v>10412.167565613559</v>
      </c>
      <c r="F43">
        <f t="shared" si="1"/>
        <v>10412</v>
      </c>
      <c r="G43">
        <f t="shared" si="2"/>
        <v>5.840600000374252E-2</v>
      </c>
      <c r="I43">
        <f>+G43</f>
        <v>5.840600000374252E-2</v>
      </c>
      <c r="O43">
        <f t="shared" ca="1" si="3"/>
        <v>5.6835305724811352E-2</v>
      </c>
      <c r="Q43" s="1">
        <f t="shared" si="4"/>
        <v>44182.393900000003</v>
      </c>
      <c r="S43">
        <f t="shared" ca="1" si="5"/>
        <v>2.4670805178670996E-6</v>
      </c>
    </row>
    <row r="44" spans="1:19" ht="12" customHeight="1" x14ac:dyDescent="0.2">
      <c r="A44" s="34" t="s">
        <v>51</v>
      </c>
      <c r="B44" s="35" t="s">
        <v>52</v>
      </c>
      <c r="C44" s="36">
        <v>59200.893900000003</v>
      </c>
      <c r="D44" s="34">
        <v>1E-4</v>
      </c>
      <c r="E44">
        <f t="shared" si="0"/>
        <v>10412.167565613559</v>
      </c>
      <c r="F44">
        <f t="shared" si="1"/>
        <v>10412</v>
      </c>
      <c r="G44">
        <f t="shared" si="2"/>
        <v>5.840600000374252E-2</v>
      </c>
      <c r="I44">
        <f>+G44</f>
        <v>5.840600000374252E-2</v>
      </c>
      <c r="O44">
        <f t="shared" ca="1" si="3"/>
        <v>5.6835305724811352E-2</v>
      </c>
      <c r="Q44" s="1">
        <f t="shared" si="4"/>
        <v>44182.393900000003</v>
      </c>
      <c r="S44">
        <f t="shared" ca="1" si="5"/>
        <v>2.4670805178670996E-6</v>
      </c>
    </row>
    <row r="45" spans="1:19" ht="12" customHeight="1" x14ac:dyDescent="0.2">
      <c r="A45" s="34" t="s">
        <v>51</v>
      </c>
      <c r="B45" s="35" t="s">
        <v>52</v>
      </c>
      <c r="C45" s="36">
        <v>59200.894</v>
      </c>
      <c r="D45" s="34">
        <v>1E-4</v>
      </c>
      <c r="E45">
        <f t="shared" si="0"/>
        <v>10412.167852511498</v>
      </c>
      <c r="F45">
        <f t="shared" si="1"/>
        <v>10412</v>
      </c>
      <c r="G45">
        <f t="shared" si="2"/>
        <v>5.8506000001216307E-2</v>
      </c>
      <c r="I45">
        <f>+G45</f>
        <v>5.8506000001216307E-2</v>
      </c>
      <c r="O45">
        <f t="shared" ca="1" si="3"/>
        <v>5.6835305724811352E-2</v>
      </c>
      <c r="Q45" s="1">
        <f t="shared" si="4"/>
        <v>44182.394</v>
      </c>
      <c r="S45">
        <f t="shared" ca="1" si="5"/>
        <v>2.7912193652122757E-6</v>
      </c>
    </row>
    <row r="46" spans="1:19" ht="12" customHeight="1" x14ac:dyDescent="0.2">
      <c r="A46" s="34" t="s">
        <v>51</v>
      </c>
      <c r="B46" s="35" t="s">
        <v>52</v>
      </c>
      <c r="C46" s="36">
        <v>59202.985200000003</v>
      </c>
      <c r="D46" s="34">
        <v>4.0000000000000002E-4</v>
      </c>
      <c r="E46">
        <f t="shared" si="0"/>
        <v>10418.167462330301</v>
      </c>
      <c r="F46">
        <f t="shared" si="1"/>
        <v>10418</v>
      </c>
      <c r="G46">
        <f t="shared" si="2"/>
        <v>5.836999999883119E-2</v>
      </c>
      <c r="I46">
        <f>+G46</f>
        <v>5.836999999883119E-2</v>
      </c>
      <c r="O46">
        <f t="shared" ca="1" si="3"/>
        <v>5.6863842976809548E-2</v>
      </c>
      <c r="Q46" s="1">
        <f t="shared" si="4"/>
        <v>44184.485200000003</v>
      </c>
      <c r="S46">
        <f t="shared" ca="1" si="5"/>
        <v>2.2685089749851024E-6</v>
      </c>
    </row>
    <row r="47" spans="1:19" ht="12" customHeight="1" x14ac:dyDescent="0.2">
      <c r="A47" s="34" t="s">
        <v>51</v>
      </c>
      <c r="B47" s="35" t="s">
        <v>52</v>
      </c>
      <c r="C47" s="36">
        <v>59202.985200000003</v>
      </c>
      <c r="D47" s="34">
        <v>1E-4</v>
      </c>
      <c r="E47">
        <f t="shared" si="0"/>
        <v>10418.167462330301</v>
      </c>
      <c r="F47">
        <f t="shared" si="1"/>
        <v>10418</v>
      </c>
      <c r="G47">
        <f t="shared" si="2"/>
        <v>5.836999999883119E-2</v>
      </c>
      <c r="I47">
        <f>+G47</f>
        <v>5.836999999883119E-2</v>
      </c>
      <c r="O47">
        <f t="shared" ca="1" si="3"/>
        <v>5.6863842976809548E-2</v>
      </c>
      <c r="Q47" s="1">
        <f t="shared" si="4"/>
        <v>44184.485200000003</v>
      </c>
      <c r="S47">
        <f t="shared" ca="1" si="5"/>
        <v>2.2685089749851024E-6</v>
      </c>
    </row>
    <row r="48" spans="1:19" ht="12" customHeight="1" x14ac:dyDescent="0.2">
      <c r="A48" s="34" t="s">
        <v>51</v>
      </c>
      <c r="B48" s="35" t="s">
        <v>52</v>
      </c>
      <c r="C48" s="36">
        <v>59202.9853</v>
      </c>
      <c r="D48" s="34">
        <v>1E-4</v>
      </c>
      <c r="E48">
        <f t="shared" si="0"/>
        <v>10418.167749228238</v>
      </c>
      <c r="F48">
        <f t="shared" si="1"/>
        <v>10418</v>
      </c>
      <c r="G48">
        <f t="shared" si="2"/>
        <v>5.8469999996304978E-2</v>
      </c>
      <c r="I48">
        <f>+G48</f>
        <v>5.8469999996304978E-2</v>
      </c>
      <c r="O48">
        <f t="shared" ca="1" si="3"/>
        <v>5.6863842976809548E-2</v>
      </c>
      <c r="Q48" s="1">
        <f t="shared" si="4"/>
        <v>44184.4853</v>
      </c>
      <c r="S48">
        <f t="shared" ca="1" si="5"/>
        <v>2.579740371274443E-6</v>
      </c>
    </row>
    <row r="49" spans="1:19" ht="12" customHeight="1" x14ac:dyDescent="0.2">
      <c r="A49" s="34" t="s">
        <v>51</v>
      </c>
      <c r="B49" s="35" t="s">
        <v>52</v>
      </c>
      <c r="C49" s="36">
        <v>59204.902000000002</v>
      </c>
      <c r="D49" s="34">
        <v>2.9999999999999997E-4</v>
      </c>
      <c r="E49">
        <f t="shared" si="0"/>
        <v>10423.666722133601</v>
      </c>
      <c r="F49">
        <f t="shared" si="1"/>
        <v>10423.5</v>
      </c>
      <c r="G49">
        <f t="shared" si="2"/>
        <v>5.8111999998800457E-2</v>
      </c>
      <c r="I49">
        <f>+G49</f>
        <v>5.8111999998800457E-2</v>
      </c>
      <c r="O49">
        <f t="shared" ca="1" si="3"/>
        <v>5.6890002124474551E-2</v>
      </c>
      <c r="Q49" s="1">
        <f t="shared" si="4"/>
        <v>44186.402000000002</v>
      </c>
      <c r="S49">
        <f t="shared" ca="1" si="5"/>
        <v>1.4932788048570323E-6</v>
      </c>
    </row>
    <row r="50" spans="1:19" ht="12" customHeight="1" x14ac:dyDescent="0.2">
      <c r="A50" s="34" t="s">
        <v>51</v>
      </c>
      <c r="B50" s="35" t="s">
        <v>52</v>
      </c>
      <c r="C50" s="36">
        <v>59204.902600000001</v>
      </c>
      <c r="D50" s="34">
        <v>4.0000000000000002E-4</v>
      </c>
      <c r="E50">
        <f t="shared" si="0"/>
        <v>10423.668443521266</v>
      </c>
      <c r="F50">
        <f t="shared" si="1"/>
        <v>10423.5</v>
      </c>
      <c r="G50">
        <f t="shared" si="2"/>
        <v>5.8711999998195097E-2</v>
      </c>
      <c r="I50">
        <f>+G50</f>
        <v>5.8711999998195097E-2</v>
      </c>
      <c r="O50">
        <f t="shared" ca="1" si="3"/>
        <v>5.6890002124474551E-2</v>
      </c>
      <c r="Q50" s="1">
        <f t="shared" si="4"/>
        <v>44186.402600000001</v>
      </c>
      <c r="S50">
        <f t="shared" ca="1" si="5"/>
        <v>3.319676251842191E-6</v>
      </c>
    </row>
    <row r="51" spans="1:19" ht="12" customHeight="1" x14ac:dyDescent="0.2">
      <c r="A51" s="34" t="s">
        <v>51</v>
      </c>
      <c r="B51" s="35" t="s">
        <v>52</v>
      </c>
      <c r="C51" s="36">
        <v>59204.902600000001</v>
      </c>
      <c r="D51" s="34">
        <v>2.0000000000000001E-4</v>
      </c>
      <c r="E51">
        <f t="shared" si="0"/>
        <v>10423.668443521266</v>
      </c>
      <c r="F51">
        <f t="shared" si="1"/>
        <v>10423.5</v>
      </c>
      <c r="G51">
        <f t="shared" si="2"/>
        <v>5.8711999998195097E-2</v>
      </c>
      <c r="I51">
        <f>+G51</f>
        <v>5.8711999998195097E-2</v>
      </c>
      <c r="O51">
        <f t="shared" ca="1" si="3"/>
        <v>5.6890002124474551E-2</v>
      </c>
      <c r="Q51" s="1">
        <f t="shared" si="4"/>
        <v>44186.402600000001</v>
      </c>
      <c r="S51">
        <f t="shared" ca="1" si="5"/>
        <v>3.319676251842191E-6</v>
      </c>
    </row>
    <row r="52" spans="1:19" ht="12" customHeight="1" x14ac:dyDescent="0.2">
      <c r="C52" s="7"/>
      <c r="D52" s="7"/>
    </row>
    <row r="53" spans="1:19" ht="12" customHeight="1" x14ac:dyDescent="0.2">
      <c r="C53" s="7"/>
      <c r="D53" s="7"/>
    </row>
    <row r="54" spans="1:19" ht="12" customHeight="1" x14ac:dyDescent="0.2">
      <c r="C54" s="7"/>
      <c r="D54" s="7"/>
    </row>
    <row r="55" spans="1:19" x14ac:dyDescent="0.2">
      <c r="C55" s="7"/>
      <c r="D55" s="7"/>
    </row>
    <row r="56" spans="1:19" x14ac:dyDescent="0.2">
      <c r="C56" s="7"/>
      <c r="D56" s="7"/>
    </row>
    <row r="57" spans="1:19" x14ac:dyDescent="0.2">
      <c r="C57" s="7"/>
      <c r="D57" s="7"/>
    </row>
    <row r="58" spans="1:19" x14ac:dyDescent="0.2">
      <c r="C58" s="7"/>
      <c r="D58" s="7"/>
    </row>
    <row r="59" spans="1:19" x14ac:dyDescent="0.2">
      <c r="C59" s="7"/>
      <c r="D59" s="7"/>
    </row>
    <row r="60" spans="1:19" x14ac:dyDescent="0.2">
      <c r="C60" s="7"/>
      <c r="D60" s="7"/>
    </row>
    <row r="61" spans="1:19" x14ac:dyDescent="0.2">
      <c r="C61" s="7"/>
      <c r="D61" s="7"/>
    </row>
    <row r="62" spans="1:19" x14ac:dyDescent="0.2">
      <c r="C62" s="7"/>
      <c r="D62" s="7"/>
    </row>
    <row r="63" spans="1:19" x14ac:dyDescent="0.2">
      <c r="C63" s="7"/>
      <c r="D63" s="7"/>
    </row>
    <row r="64" spans="1:19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2023-01-16T06:09:46Z</dcterms:modified>
</cp:coreProperties>
</file>