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DFFA3D-F4C9-4EDC-A0E3-FDB7ED6C97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E67" i="1"/>
  <c r="F67" i="1" s="1"/>
  <c r="G67" i="1" s="1"/>
  <c r="K67" i="1" s="1"/>
  <c r="Q67" i="1"/>
  <c r="B67" i="1"/>
  <c r="B66" i="1"/>
  <c r="E65" i="1"/>
  <c r="F65" i="1" s="1"/>
  <c r="G65" i="1" s="1"/>
  <c r="K65" i="1" s="1"/>
  <c r="Q65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 s="1"/>
  <c r="G44" i="1" s="1"/>
  <c r="L44" i="1" s="1"/>
  <c r="Q44" i="1"/>
  <c r="E45" i="1"/>
  <c r="F45" i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 s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/>
  <c r="G59" i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F22" i="1"/>
  <c r="G22" i="1" s="1"/>
  <c r="K22" i="1" s="1"/>
  <c r="E26" i="1"/>
  <c r="F26" i="1"/>
  <c r="G26" i="1" s="1"/>
  <c r="K26" i="1" s="1"/>
  <c r="Q26" i="1"/>
  <c r="E27" i="1"/>
  <c r="F27" i="1" s="1"/>
  <c r="G27" i="1" s="1"/>
  <c r="K27" i="1" s="1"/>
  <c r="Q27" i="1"/>
  <c r="E22" i="1"/>
  <c r="E23" i="1"/>
  <c r="F23" i="1"/>
  <c r="G23" i="1" s="1"/>
  <c r="K23" i="1" s="1"/>
  <c r="E24" i="1"/>
  <c r="F24" i="1" s="1"/>
  <c r="G24" i="1" s="1"/>
  <c r="K24" i="1" s="1"/>
  <c r="E25" i="1"/>
  <c r="F25" i="1"/>
  <c r="G25" i="1"/>
  <c r="K25" i="1" s="1"/>
  <c r="D9" i="1"/>
  <c r="C9" i="1"/>
  <c r="E21" i="1"/>
  <c r="G21" i="1"/>
  <c r="H21" i="1" s="1"/>
  <c r="Q22" i="1"/>
  <c r="Q23" i="1"/>
  <c r="Q24" i="1"/>
  <c r="Q25" i="1"/>
  <c r="H188" i="2"/>
  <c r="B188" i="2"/>
  <c r="G188" i="2"/>
  <c r="C188" i="2" s="1"/>
  <c r="D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C185" i="2" s="1"/>
  <c r="D185" i="2"/>
  <c r="B185" i="2"/>
  <c r="A185" i="2"/>
  <c r="H184" i="2"/>
  <c r="B184" i="2"/>
  <c r="G184" i="2"/>
  <c r="C184" i="2" s="1"/>
  <c r="D184" i="2"/>
  <c r="A184" i="2"/>
  <c r="H183" i="2"/>
  <c r="B183" i="2"/>
  <c r="G183" i="2"/>
  <c r="C183" i="2"/>
  <c r="D183" i="2"/>
  <c r="A183" i="2"/>
  <c r="H182" i="2"/>
  <c r="G182" i="2"/>
  <c r="C182" i="2"/>
  <c r="D182" i="2"/>
  <c r="B182" i="2"/>
  <c r="A182" i="2"/>
  <c r="H181" i="2"/>
  <c r="G181" i="2"/>
  <c r="C181" i="2" s="1"/>
  <c r="D181" i="2"/>
  <c r="B181" i="2"/>
  <c r="A181" i="2"/>
  <c r="H180" i="2"/>
  <c r="B180" i="2"/>
  <c r="G180" i="2"/>
  <c r="C180" i="2" s="1"/>
  <c r="D180" i="2"/>
  <c r="A180" i="2"/>
  <c r="H179" i="2"/>
  <c r="B179" i="2"/>
  <c r="G179" i="2"/>
  <c r="C179" i="2"/>
  <c r="D179" i="2"/>
  <c r="A179" i="2"/>
  <c r="H178" i="2"/>
  <c r="G178" i="2"/>
  <c r="C178" i="2"/>
  <c r="D178" i="2"/>
  <c r="B178" i="2"/>
  <c r="A178" i="2"/>
  <c r="H177" i="2"/>
  <c r="G177" i="2"/>
  <c r="C177" i="2" s="1"/>
  <c r="D177" i="2"/>
  <c r="B177" i="2"/>
  <c r="A177" i="2"/>
  <c r="H176" i="2"/>
  <c r="B176" i="2"/>
  <c r="G176" i="2"/>
  <c r="C176" i="2" s="1"/>
  <c r="D176" i="2"/>
  <c r="A176" i="2"/>
  <c r="H175" i="2"/>
  <c r="B175" i="2"/>
  <c r="G175" i="2"/>
  <c r="C175" i="2"/>
  <c r="D175" i="2"/>
  <c r="A175" i="2"/>
  <c r="H174" i="2"/>
  <c r="G174" i="2"/>
  <c r="C174" i="2"/>
  <c r="D174" i="2"/>
  <c r="B174" i="2"/>
  <c r="A174" i="2"/>
  <c r="H173" i="2"/>
  <c r="G173" i="2"/>
  <c r="C173" i="2" s="1"/>
  <c r="D173" i="2"/>
  <c r="B173" i="2"/>
  <c r="A173" i="2"/>
  <c r="H172" i="2"/>
  <c r="B172" i="2"/>
  <c r="G172" i="2"/>
  <c r="C172" i="2" s="1"/>
  <c r="D172" i="2"/>
  <c r="A172" i="2"/>
  <c r="H171" i="2"/>
  <c r="B171" i="2"/>
  <c r="G171" i="2"/>
  <c r="C171" i="2"/>
  <c r="D171" i="2"/>
  <c r="A171" i="2"/>
  <c r="H170" i="2"/>
  <c r="G170" i="2"/>
  <c r="C170" i="2"/>
  <c r="D170" i="2"/>
  <c r="B170" i="2"/>
  <c r="A170" i="2"/>
  <c r="H169" i="2"/>
  <c r="G169" i="2"/>
  <c r="C169" i="2" s="1"/>
  <c r="D169" i="2"/>
  <c r="B169" i="2"/>
  <c r="A169" i="2"/>
  <c r="H168" i="2"/>
  <c r="B168" i="2"/>
  <c r="G168" i="2"/>
  <c r="C168" i="2" s="1"/>
  <c r="D168" i="2"/>
  <c r="A168" i="2"/>
  <c r="H167" i="2"/>
  <c r="B167" i="2"/>
  <c r="G167" i="2"/>
  <c r="C167" i="2"/>
  <c r="D167" i="2"/>
  <c r="A167" i="2"/>
  <c r="H166" i="2"/>
  <c r="G166" i="2"/>
  <c r="C166" i="2"/>
  <c r="D166" i="2"/>
  <c r="B166" i="2"/>
  <c r="A166" i="2"/>
  <c r="H165" i="2"/>
  <c r="G165" i="2"/>
  <c r="C165" i="2" s="1"/>
  <c r="D165" i="2"/>
  <c r="B165" i="2"/>
  <c r="A165" i="2"/>
  <c r="H164" i="2"/>
  <c r="B164" i="2"/>
  <c r="G164" i="2"/>
  <c r="C164" i="2" s="1"/>
  <c r="D164" i="2"/>
  <c r="A164" i="2"/>
  <c r="H163" i="2"/>
  <c r="B163" i="2"/>
  <c r="G163" i="2"/>
  <c r="C163" i="2"/>
  <c r="D163" i="2"/>
  <c r="A163" i="2"/>
  <c r="H162" i="2"/>
  <c r="G162" i="2"/>
  <c r="C162" i="2"/>
  <c r="D162" i="2"/>
  <c r="B162" i="2"/>
  <c r="A162" i="2"/>
  <c r="H161" i="2"/>
  <c r="G161" i="2"/>
  <c r="C161" i="2" s="1"/>
  <c r="D161" i="2"/>
  <c r="B161" i="2"/>
  <c r="A161" i="2"/>
  <c r="H160" i="2"/>
  <c r="B160" i="2"/>
  <c r="G160" i="2"/>
  <c r="C160" i="2" s="1"/>
  <c r="D160" i="2"/>
  <c r="A160" i="2"/>
  <c r="H159" i="2"/>
  <c r="B159" i="2"/>
  <c r="G159" i="2"/>
  <c r="C159" i="2"/>
  <c r="D159" i="2"/>
  <c r="A159" i="2"/>
  <c r="H158" i="2"/>
  <c r="G158" i="2"/>
  <c r="C158" i="2"/>
  <c r="D158" i="2"/>
  <c r="B158" i="2"/>
  <c r="A158" i="2"/>
  <c r="H157" i="2"/>
  <c r="G157" i="2"/>
  <c r="C157" i="2" s="1"/>
  <c r="D157" i="2"/>
  <c r="B157" i="2"/>
  <c r="A157" i="2"/>
  <c r="H156" i="2"/>
  <c r="B156" i="2"/>
  <c r="G156" i="2"/>
  <c r="C156" i="2" s="1"/>
  <c r="D156" i="2"/>
  <c r="A156" i="2"/>
  <c r="H155" i="2"/>
  <c r="B155" i="2"/>
  <c r="G155" i="2"/>
  <c r="C155" i="2"/>
  <c r="D155" i="2"/>
  <c r="A155" i="2"/>
  <c r="H154" i="2"/>
  <c r="G154" i="2"/>
  <c r="C154" i="2"/>
  <c r="D154" i="2"/>
  <c r="B154" i="2"/>
  <c r="A154" i="2"/>
  <c r="H153" i="2"/>
  <c r="G153" i="2"/>
  <c r="C153" i="2" s="1"/>
  <c r="D153" i="2"/>
  <c r="B153" i="2"/>
  <c r="A153" i="2"/>
  <c r="H152" i="2"/>
  <c r="B152" i="2"/>
  <c r="G152" i="2"/>
  <c r="C152" i="2" s="1"/>
  <c r="D152" i="2"/>
  <c r="A152" i="2"/>
  <c r="H151" i="2"/>
  <c r="B151" i="2"/>
  <c r="G151" i="2"/>
  <c r="C151" i="2"/>
  <c r="D151" i="2"/>
  <c r="A151" i="2"/>
  <c r="H150" i="2"/>
  <c r="G150" i="2"/>
  <c r="C150" i="2"/>
  <c r="D150" i="2"/>
  <c r="B150" i="2"/>
  <c r="A150" i="2"/>
  <c r="H149" i="2"/>
  <c r="G149" i="2"/>
  <c r="C149" i="2" s="1"/>
  <c r="D149" i="2"/>
  <c r="B149" i="2"/>
  <c r="A149" i="2"/>
  <c r="H148" i="2"/>
  <c r="B148" i="2" s="1"/>
  <c r="G148" i="2"/>
  <c r="C148" i="2" s="1"/>
  <c r="D148" i="2"/>
  <c r="A148" i="2"/>
  <c r="H147" i="2"/>
  <c r="B147" i="2"/>
  <c r="G147" i="2"/>
  <c r="C147" i="2" s="1"/>
  <c r="D147" i="2"/>
  <c r="A147" i="2"/>
  <c r="H146" i="2"/>
  <c r="G146" i="2"/>
  <c r="C146" i="2"/>
  <c r="D146" i="2"/>
  <c r="B146" i="2"/>
  <c r="A146" i="2"/>
  <c r="H145" i="2"/>
  <c r="G145" i="2"/>
  <c r="C145" i="2" s="1"/>
  <c r="D145" i="2"/>
  <c r="B145" i="2"/>
  <c r="A145" i="2"/>
  <c r="H144" i="2"/>
  <c r="B144" i="2" s="1"/>
  <c r="G144" i="2"/>
  <c r="C144" i="2" s="1"/>
  <c r="D144" i="2"/>
  <c r="A144" i="2"/>
  <c r="H143" i="2"/>
  <c r="B143" i="2"/>
  <c r="G143" i="2"/>
  <c r="C143" i="2" s="1"/>
  <c r="D143" i="2"/>
  <c r="A143" i="2"/>
  <c r="H142" i="2"/>
  <c r="G142" i="2"/>
  <c r="C142" i="2"/>
  <c r="D142" i="2"/>
  <c r="B142" i="2"/>
  <c r="A142" i="2"/>
  <c r="H141" i="2"/>
  <c r="G141" i="2"/>
  <c r="C141" i="2" s="1"/>
  <c r="D141" i="2"/>
  <c r="B141" i="2"/>
  <c r="A141" i="2"/>
  <c r="H140" i="2"/>
  <c r="B140" i="2" s="1"/>
  <c r="G140" i="2"/>
  <c r="C140" i="2" s="1"/>
  <c r="D140" i="2"/>
  <c r="A140" i="2"/>
  <c r="H139" i="2"/>
  <c r="B139" i="2"/>
  <c r="G139" i="2"/>
  <c r="C139" i="2" s="1"/>
  <c r="D139" i="2"/>
  <c r="A139" i="2"/>
  <c r="H138" i="2"/>
  <c r="G138" i="2"/>
  <c r="C138" i="2"/>
  <c r="D138" i="2"/>
  <c r="B138" i="2"/>
  <c r="A138" i="2"/>
  <c r="H137" i="2"/>
  <c r="G137" i="2"/>
  <c r="C137" i="2" s="1"/>
  <c r="D137" i="2"/>
  <c r="B137" i="2"/>
  <c r="A137" i="2"/>
  <c r="H136" i="2"/>
  <c r="B136" i="2" s="1"/>
  <c r="G136" i="2"/>
  <c r="C136" i="2" s="1"/>
  <c r="D136" i="2"/>
  <c r="A136" i="2"/>
  <c r="H135" i="2"/>
  <c r="B135" i="2"/>
  <c r="G135" i="2"/>
  <c r="C135" i="2" s="1"/>
  <c r="D135" i="2"/>
  <c r="A135" i="2"/>
  <c r="H134" i="2"/>
  <c r="G134" i="2"/>
  <c r="C134" i="2"/>
  <c r="D134" i="2"/>
  <c r="B134" i="2"/>
  <c r="A134" i="2"/>
  <c r="H133" i="2"/>
  <c r="G133" i="2"/>
  <c r="C133" i="2" s="1"/>
  <c r="D133" i="2"/>
  <c r="B133" i="2"/>
  <c r="A133" i="2"/>
  <c r="H132" i="2"/>
  <c r="B132" i="2" s="1"/>
  <c r="G132" i="2"/>
  <c r="C132" i="2" s="1"/>
  <c r="D132" i="2"/>
  <c r="A132" i="2"/>
  <c r="H131" i="2"/>
  <c r="B131" i="2"/>
  <c r="G131" i="2"/>
  <c r="C131" i="2" s="1"/>
  <c r="D131" i="2"/>
  <c r="A131" i="2"/>
  <c r="H130" i="2"/>
  <c r="G130" i="2"/>
  <c r="C130" i="2"/>
  <c r="D130" i="2"/>
  <c r="B130" i="2"/>
  <c r="A130" i="2"/>
  <c r="H129" i="2"/>
  <c r="G129" i="2"/>
  <c r="C129" i="2" s="1"/>
  <c r="D129" i="2"/>
  <c r="B129" i="2"/>
  <c r="A129" i="2"/>
  <c r="H128" i="2"/>
  <c r="B128" i="2" s="1"/>
  <c r="G128" i="2"/>
  <c r="C128" i="2" s="1"/>
  <c r="D128" i="2"/>
  <c r="A128" i="2"/>
  <c r="H127" i="2"/>
  <c r="B127" i="2"/>
  <c r="G127" i="2"/>
  <c r="C127" i="2" s="1"/>
  <c r="D127" i="2"/>
  <c r="A127" i="2"/>
  <c r="H126" i="2"/>
  <c r="G126" i="2"/>
  <c r="C126" i="2"/>
  <c r="D126" i="2"/>
  <c r="B126" i="2"/>
  <c r="A126" i="2"/>
  <c r="H125" i="2"/>
  <c r="G125" i="2"/>
  <c r="C125" i="2" s="1"/>
  <c r="D125" i="2"/>
  <c r="B125" i="2"/>
  <c r="A125" i="2"/>
  <c r="H124" i="2"/>
  <c r="B124" i="2" s="1"/>
  <c r="G124" i="2"/>
  <c r="C124" i="2" s="1"/>
  <c r="D124" i="2"/>
  <c r="A124" i="2"/>
  <c r="H123" i="2"/>
  <c r="B123" i="2"/>
  <c r="G123" i="2"/>
  <c r="C123" i="2" s="1"/>
  <c r="D123" i="2"/>
  <c r="A123" i="2"/>
  <c r="H122" i="2"/>
  <c r="G122" i="2"/>
  <c r="C122" i="2"/>
  <c r="D122" i="2"/>
  <c r="B122" i="2"/>
  <c r="A122" i="2"/>
  <c r="H121" i="2"/>
  <c r="G121" i="2"/>
  <c r="C121" i="2" s="1"/>
  <c r="D121" i="2"/>
  <c r="B121" i="2"/>
  <c r="A121" i="2"/>
  <c r="H120" i="2"/>
  <c r="B120" i="2" s="1"/>
  <c r="G120" i="2"/>
  <c r="C120" i="2" s="1"/>
  <c r="D120" i="2"/>
  <c r="A120" i="2"/>
  <c r="H119" i="2"/>
  <c r="B119" i="2"/>
  <c r="G119" i="2"/>
  <c r="C119" i="2" s="1"/>
  <c r="D119" i="2"/>
  <c r="A119" i="2"/>
  <c r="H118" i="2"/>
  <c r="G118" i="2"/>
  <c r="C118" i="2"/>
  <c r="D118" i="2"/>
  <c r="B118" i="2"/>
  <c r="A118" i="2"/>
  <c r="H117" i="2"/>
  <c r="G117" i="2"/>
  <c r="C117" i="2" s="1"/>
  <c r="D117" i="2"/>
  <c r="B117" i="2"/>
  <c r="A117" i="2"/>
  <c r="H116" i="2"/>
  <c r="B116" i="2" s="1"/>
  <c r="G116" i="2"/>
  <c r="C116" i="2" s="1"/>
  <c r="D116" i="2"/>
  <c r="A116" i="2"/>
  <c r="H115" i="2"/>
  <c r="B115" i="2"/>
  <c r="G115" i="2"/>
  <c r="C115" i="2" s="1"/>
  <c r="D115" i="2"/>
  <c r="A115" i="2"/>
  <c r="H114" i="2"/>
  <c r="G114" i="2"/>
  <c r="C114" i="2"/>
  <c r="D114" i="2"/>
  <c r="B114" i="2"/>
  <c r="A114" i="2"/>
  <c r="H113" i="2"/>
  <c r="G113" i="2"/>
  <c r="C113" i="2" s="1"/>
  <c r="D113" i="2"/>
  <c r="B113" i="2"/>
  <c r="A113" i="2"/>
  <c r="H112" i="2"/>
  <c r="B112" i="2" s="1"/>
  <c r="G112" i="2"/>
  <c r="C112" i="2" s="1"/>
  <c r="D112" i="2"/>
  <c r="A112" i="2"/>
  <c r="H111" i="2"/>
  <c r="B111" i="2"/>
  <c r="G111" i="2"/>
  <c r="C111" i="2" s="1"/>
  <c r="D111" i="2"/>
  <c r="A111" i="2"/>
  <c r="H110" i="2"/>
  <c r="G110" i="2"/>
  <c r="C110" i="2"/>
  <c r="D110" i="2"/>
  <c r="B110" i="2"/>
  <c r="A110" i="2"/>
  <c r="H109" i="2"/>
  <c r="G109" i="2"/>
  <c r="C109" i="2" s="1"/>
  <c r="D109" i="2"/>
  <c r="B109" i="2"/>
  <c r="A109" i="2"/>
  <c r="H108" i="2"/>
  <c r="B108" i="2" s="1"/>
  <c r="G108" i="2"/>
  <c r="C108" i="2" s="1"/>
  <c r="D108" i="2"/>
  <c r="A108" i="2"/>
  <c r="H107" i="2"/>
  <c r="B107" i="2"/>
  <c r="G107" i="2"/>
  <c r="C107" i="2" s="1"/>
  <c r="D107" i="2"/>
  <c r="A107" i="2"/>
  <c r="H106" i="2"/>
  <c r="G106" i="2"/>
  <c r="C106" i="2"/>
  <c r="D106" i="2"/>
  <c r="B106" i="2"/>
  <c r="A106" i="2"/>
  <c r="H105" i="2"/>
  <c r="G105" i="2"/>
  <c r="C105" i="2" s="1"/>
  <c r="D105" i="2"/>
  <c r="B105" i="2"/>
  <c r="A105" i="2"/>
  <c r="H104" i="2"/>
  <c r="B104" i="2" s="1"/>
  <c r="G104" i="2"/>
  <c r="C104" i="2" s="1"/>
  <c r="D104" i="2"/>
  <c r="A104" i="2"/>
  <c r="H103" i="2"/>
  <c r="B103" i="2"/>
  <c r="G103" i="2"/>
  <c r="D103" i="2"/>
  <c r="C103" i="2"/>
  <c r="A103" i="2"/>
  <c r="H102" i="2"/>
  <c r="G102" i="2"/>
  <c r="C102" i="2"/>
  <c r="D102" i="2"/>
  <c r="B102" i="2"/>
  <c r="A102" i="2"/>
  <c r="H101" i="2"/>
  <c r="G101" i="2"/>
  <c r="C101" i="2" s="1"/>
  <c r="D101" i="2"/>
  <c r="B101" i="2"/>
  <c r="A101" i="2"/>
  <c r="H100" i="2"/>
  <c r="B100" i="2" s="1"/>
  <c r="G100" i="2"/>
  <c r="C100" i="2" s="1"/>
  <c r="D100" i="2"/>
  <c r="A100" i="2"/>
  <c r="H99" i="2"/>
  <c r="B99" i="2"/>
  <c r="G99" i="2"/>
  <c r="D99" i="2"/>
  <c r="C99" i="2"/>
  <c r="A99" i="2"/>
  <c r="H98" i="2"/>
  <c r="G98" i="2"/>
  <c r="C98" i="2"/>
  <c r="D98" i="2"/>
  <c r="B98" i="2"/>
  <c r="A98" i="2"/>
  <c r="H97" i="2"/>
  <c r="G97" i="2"/>
  <c r="C97" i="2" s="1"/>
  <c r="D97" i="2"/>
  <c r="B97" i="2"/>
  <c r="A97" i="2"/>
  <c r="H96" i="2"/>
  <c r="B96" i="2" s="1"/>
  <c r="G96" i="2"/>
  <c r="C96" i="2" s="1"/>
  <c r="D96" i="2"/>
  <c r="A96" i="2"/>
  <c r="H95" i="2"/>
  <c r="B95" i="2"/>
  <c r="G95" i="2"/>
  <c r="C95" i="2" s="1"/>
  <c r="D95" i="2"/>
  <c r="A95" i="2"/>
  <c r="H94" i="2"/>
  <c r="G94" i="2"/>
  <c r="C94" i="2"/>
  <c r="D94" i="2"/>
  <c r="B94" i="2"/>
  <c r="A94" i="2"/>
  <c r="H93" i="2"/>
  <c r="G93" i="2"/>
  <c r="C93" i="2" s="1"/>
  <c r="D93" i="2"/>
  <c r="B93" i="2"/>
  <c r="A93" i="2"/>
  <c r="H92" i="2"/>
  <c r="B92" i="2" s="1"/>
  <c r="G92" i="2"/>
  <c r="C92" i="2" s="1"/>
  <c r="D92" i="2"/>
  <c r="A92" i="2"/>
  <c r="H91" i="2"/>
  <c r="B91" i="2"/>
  <c r="G91" i="2"/>
  <c r="C91" i="2" s="1"/>
  <c r="D91" i="2"/>
  <c r="A91" i="2"/>
  <c r="H90" i="2"/>
  <c r="G90" i="2"/>
  <c r="C90" i="2"/>
  <c r="D90" i="2"/>
  <c r="B90" i="2"/>
  <c r="A90" i="2"/>
  <c r="H89" i="2"/>
  <c r="B89" i="2" s="1"/>
  <c r="G89" i="2"/>
  <c r="C89" i="2" s="1"/>
  <c r="D89" i="2"/>
  <c r="A89" i="2"/>
  <c r="H88" i="2"/>
  <c r="B88" i="2" s="1"/>
  <c r="G88" i="2"/>
  <c r="C88" i="2" s="1"/>
  <c r="D88" i="2"/>
  <c r="A88" i="2"/>
  <c r="H87" i="2"/>
  <c r="B87" i="2"/>
  <c r="G87" i="2"/>
  <c r="C87" i="2" s="1"/>
  <c r="D87" i="2"/>
  <c r="A87" i="2"/>
  <c r="H86" i="2"/>
  <c r="G86" i="2"/>
  <c r="C86" i="2"/>
  <c r="D86" i="2"/>
  <c r="B86" i="2"/>
  <c r="A86" i="2"/>
  <c r="H85" i="2"/>
  <c r="B85" i="2" s="1"/>
  <c r="G85" i="2"/>
  <c r="C85" i="2" s="1"/>
  <c r="D85" i="2"/>
  <c r="A85" i="2"/>
  <c r="H84" i="2"/>
  <c r="B84" i="2" s="1"/>
  <c r="G84" i="2"/>
  <c r="C84" i="2" s="1"/>
  <c r="D84" i="2"/>
  <c r="A84" i="2"/>
  <c r="H83" i="2"/>
  <c r="B83" i="2"/>
  <c r="G83" i="2"/>
  <c r="C83" i="2" s="1"/>
  <c r="D83" i="2"/>
  <c r="A83" i="2"/>
  <c r="H82" i="2"/>
  <c r="B82" i="2"/>
  <c r="G82" i="2"/>
  <c r="C82" i="2"/>
  <c r="F82" i="2"/>
  <c r="D82" i="2" s="1"/>
  <c r="A82" i="2"/>
  <c r="H81" i="2"/>
  <c r="B81" i="2" s="1"/>
  <c r="G81" i="2"/>
  <c r="C81" i="2"/>
  <c r="F81" i="2"/>
  <c r="D81" i="2" s="1"/>
  <c r="A81" i="2"/>
  <c r="H80" i="2"/>
  <c r="B80" i="2" s="1"/>
  <c r="G80" i="2"/>
  <c r="F80" i="2"/>
  <c r="D80" i="2"/>
  <c r="C80" i="2"/>
  <c r="A80" i="2"/>
  <c r="H79" i="2"/>
  <c r="G79" i="2"/>
  <c r="C79" i="2" s="1"/>
  <c r="F79" i="2"/>
  <c r="D79" i="2"/>
  <c r="B79" i="2"/>
  <c r="A79" i="2"/>
  <c r="H78" i="2"/>
  <c r="B78" i="2" s="1"/>
  <c r="G78" i="2"/>
  <c r="C78" i="2" s="1"/>
  <c r="F78" i="2"/>
  <c r="D78" i="2" s="1"/>
  <c r="A78" i="2"/>
  <c r="H77" i="2"/>
  <c r="B77" i="2" s="1"/>
  <c r="G77" i="2"/>
  <c r="C77" i="2" s="1"/>
  <c r="D77" i="2"/>
  <c r="A77" i="2"/>
  <c r="H76" i="2"/>
  <c r="B76" i="2"/>
  <c r="G76" i="2"/>
  <c r="C76" i="2" s="1"/>
  <c r="D76" i="2"/>
  <c r="A76" i="2"/>
  <c r="H75" i="2"/>
  <c r="B75" i="2" s="1"/>
  <c r="G75" i="2"/>
  <c r="D75" i="2"/>
  <c r="C75" i="2"/>
  <c r="A75" i="2"/>
  <c r="H74" i="2"/>
  <c r="G74" i="2"/>
  <c r="C74" i="2" s="1"/>
  <c r="D74" i="2"/>
  <c r="B74" i="2"/>
  <c r="A74" i="2"/>
  <c r="H73" i="2"/>
  <c r="B73" i="2" s="1"/>
  <c r="G73" i="2"/>
  <c r="C73" i="2" s="1"/>
  <c r="D73" i="2"/>
  <c r="A73" i="2"/>
  <c r="H72" i="2"/>
  <c r="B72" i="2"/>
  <c r="G72" i="2"/>
  <c r="C72" i="2" s="1"/>
  <c r="D72" i="2"/>
  <c r="A72" i="2"/>
  <c r="H71" i="2"/>
  <c r="B71" i="2" s="1"/>
  <c r="G71" i="2"/>
  <c r="D71" i="2"/>
  <c r="C71" i="2"/>
  <c r="A71" i="2"/>
  <c r="H70" i="2"/>
  <c r="G70" i="2"/>
  <c r="C70" i="2" s="1"/>
  <c r="D70" i="2"/>
  <c r="B70" i="2"/>
  <c r="A70" i="2"/>
  <c r="H69" i="2"/>
  <c r="B69" i="2" s="1"/>
  <c r="G69" i="2"/>
  <c r="C69" i="2" s="1"/>
  <c r="D69" i="2"/>
  <c r="A69" i="2"/>
  <c r="H68" i="2"/>
  <c r="B68" i="2"/>
  <c r="G68" i="2"/>
  <c r="C68" i="2" s="1"/>
  <c r="D68" i="2"/>
  <c r="A68" i="2"/>
  <c r="H67" i="2"/>
  <c r="B67" i="2" s="1"/>
  <c r="G67" i="2"/>
  <c r="D67" i="2"/>
  <c r="C67" i="2"/>
  <c r="A67" i="2"/>
  <c r="H66" i="2"/>
  <c r="B66" i="2"/>
  <c r="G66" i="2"/>
  <c r="C66" i="2" s="1"/>
  <c r="D66" i="2"/>
  <c r="A66" i="2"/>
  <c r="H65" i="2"/>
  <c r="B65" i="2" s="1"/>
  <c r="G65" i="2"/>
  <c r="C65" i="2" s="1"/>
  <c r="D65" i="2"/>
  <c r="A65" i="2"/>
  <c r="H64" i="2"/>
  <c r="B64" i="2"/>
  <c r="G64" i="2"/>
  <c r="C64" i="2" s="1"/>
  <c r="D64" i="2"/>
  <c r="A64" i="2"/>
  <c r="H63" i="2"/>
  <c r="B63" i="2" s="1"/>
  <c r="G63" i="2"/>
  <c r="D63" i="2"/>
  <c r="C63" i="2"/>
  <c r="A63" i="2"/>
  <c r="H62" i="2"/>
  <c r="G62" i="2"/>
  <c r="C62" i="2" s="1"/>
  <c r="D62" i="2"/>
  <c r="B62" i="2"/>
  <c r="A62" i="2"/>
  <c r="H61" i="2"/>
  <c r="B61" i="2" s="1"/>
  <c r="G61" i="2"/>
  <c r="C61" i="2" s="1"/>
  <c r="D61" i="2"/>
  <c r="A61" i="2"/>
  <c r="H60" i="2"/>
  <c r="B60" i="2"/>
  <c r="G60" i="2"/>
  <c r="C60" i="2" s="1"/>
  <c r="D60" i="2"/>
  <c r="A60" i="2"/>
  <c r="H59" i="2"/>
  <c r="B59" i="2" s="1"/>
  <c r="G59" i="2"/>
  <c r="D59" i="2"/>
  <c r="C59" i="2"/>
  <c r="A59" i="2"/>
  <c r="H58" i="2"/>
  <c r="G58" i="2"/>
  <c r="C58" i="2" s="1"/>
  <c r="D58" i="2"/>
  <c r="B58" i="2"/>
  <c r="A58" i="2"/>
  <c r="H57" i="2"/>
  <c r="B57" i="2" s="1"/>
  <c r="G57" i="2"/>
  <c r="C57" i="2" s="1"/>
  <c r="D57" i="2"/>
  <c r="A57" i="2"/>
  <c r="H56" i="2"/>
  <c r="B56" i="2"/>
  <c r="G56" i="2"/>
  <c r="C56" i="2" s="1"/>
  <c r="D56" i="2"/>
  <c r="A56" i="2"/>
  <c r="H55" i="2"/>
  <c r="B55" i="2" s="1"/>
  <c r="G55" i="2"/>
  <c r="D55" i="2"/>
  <c r="C55" i="2"/>
  <c r="A55" i="2"/>
  <c r="H54" i="2"/>
  <c r="G54" i="2"/>
  <c r="C54" i="2" s="1"/>
  <c r="D54" i="2"/>
  <c r="B54" i="2"/>
  <c r="A54" i="2"/>
  <c r="H53" i="2"/>
  <c r="B53" i="2" s="1"/>
  <c r="G53" i="2"/>
  <c r="C53" i="2" s="1"/>
  <c r="D53" i="2"/>
  <c r="A53" i="2"/>
  <c r="H52" i="2"/>
  <c r="B52" i="2"/>
  <c r="G52" i="2"/>
  <c r="C52" i="2" s="1"/>
  <c r="D52" i="2"/>
  <c r="A52" i="2"/>
  <c r="H51" i="2"/>
  <c r="B51" i="2" s="1"/>
  <c r="G51" i="2"/>
  <c r="D51" i="2"/>
  <c r="C51" i="2"/>
  <c r="A51" i="2"/>
  <c r="H50" i="2"/>
  <c r="G50" i="2"/>
  <c r="C50" i="2" s="1"/>
  <c r="D50" i="2"/>
  <c r="B50" i="2"/>
  <c r="A50" i="2"/>
  <c r="H49" i="2"/>
  <c r="B49" i="2" s="1"/>
  <c r="G49" i="2"/>
  <c r="C49" i="2" s="1"/>
  <c r="D49" i="2"/>
  <c r="A49" i="2"/>
  <c r="H48" i="2"/>
  <c r="B48" i="2"/>
  <c r="G48" i="2"/>
  <c r="C48" i="2" s="1"/>
  <c r="D48" i="2"/>
  <c r="A48" i="2"/>
  <c r="H47" i="2"/>
  <c r="B47" i="2" s="1"/>
  <c r="G47" i="2"/>
  <c r="D47" i="2"/>
  <c r="C47" i="2"/>
  <c r="A47" i="2"/>
  <c r="H46" i="2"/>
  <c r="G46" i="2"/>
  <c r="C46" i="2" s="1"/>
  <c r="D46" i="2"/>
  <c r="B46" i="2"/>
  <c r="A46" i="2"/>
  <c r="H45" i="2"/>
  <c r="B45" i="2" s="1"/>
  <c r="G45" i="2"/>
  <c r="C45" i="2" s="1"/>
  <c r="D45" i="2"/>
  <c r="A45" i="2"/>
  <c r="H44" i="2"/>
  <c r="B44" i="2"/>
  <c r="G44" i="2"/>
  <c r="C44" i="2" s="1"/>
  <c r="D44" i="2"/>
  <c r="A44" i="2"/>
  <c r="H43" i="2"/>
  <c r="B43" i="2" s="1"/>
  <c r="G43" i="2"/>
  <c r="D43" i="2"/>
  <c r="C43" i="2"/>
  <c r="A43" i="2"/>
  <c r="H42" i="2"/>
  <c r="G42" i="2"/>
  <c r="C42" i="2" s="1"/>
  <c r="D42" i="2"/>
  <c r="B42" i="2"/>
  <c r="A42" i="2"/>
  <c r="H41" i="2"/>
  <c r="B41" i="2" s="1"/>
  <c r="G41" i="2"/>
  <c r="C41" i="2" s="1"/>
  <c r="D41" i="2"/>
  <c r="A41" i="2"/>
  <c r="H40" i="2"/>
  <c r="B40" i="2"/>
  <c r="G40" i="2"/>
  <c r="C40" i="2" s="1"/>
  <c r="D40" i="2"/>
  <c r="A40" i="2"/>
  <c r="H39" i="2"/>
  <c r="B39" i="2" s="1"/>
  <c r="G39" i="2"/>
  <c r="D39" i="2"/>
  <c r="C39" i="2"/>
  <c r="A39" i="2"/>
  <c r="H38" i="2"/>
  <c r="G38" i="2"/>
  <c r="C38" i="2" s="1"/>
  <c r="D38" i="2"/>
  <c r="B38" i="2"/>
  <c r="A38" i="2"/>
  <c r="H37" i="2"/>
  <c r="B37" i="2" s="1"/>
  <c r="G37" i="2"/>
  <c r="C37" i="2" s="1"/>
  <c r="D37" i="2"/>
  <c r="A37" i="2"/>
  <c r="H36" i="2"/>
  <c r="B36" i="2"/>
  <c r="G36" i="2"/>
  <c r="C36" i="2" s="1"/>
  <c r="D36" i="2"/>
  <c r="A36" i="2"/>
  <c r="H35" i="2"/>
  <c r="B35" i="2" s="1"/>
  <c r="G35" i="2"/>
  <c r="D35" i="2"/>
  <c r="C35" i="2"/>
  <c r="A35" i="2"/>
  <c r="H34" i="2"/>
  <c r="G34" i="2"/>
  <c r="C34" i="2" s="1"/>
  <c r="D34" i="2"/>
  <c r="B34" i="2"/>
  <c r="A34" i="2"/>
  <c r="H33" i="2"/>
  <c r="B33" i="2" s="1"/>
  <c r="G33" i="2"/>
  <c r="C33" i="2" s="1"/>
  <c r="D33" i="2"/>
  <c r="A33" i="2"/>
  <c r="H32" i="2"/>
  <c r="B32" i="2"/>
  <c r="G32" i="2"/>
  <c r="C32" i="2" s="1"/>
  <c r="D32" i="2"/>
  <c r="A32" i="2"/>
  <c r="H31" i="2"/>
  <c r="B31" i="2" s="1"/>
  <c r="G31" i="2"/>
  <c r="D31" i="2"/>
  <c r="C31" i="2"/>
  <c r="A31" i="2"/>
  <c r="H30" i="2"/>
  <c r="G30" i="2"/>
  <c r="C30" i="2" s="1"/>
  <c r="D30" i="2"/>
  <c r="B30" i="2"/>
  <c r="A30" i="2"/>
  <c r="H29" i="2"/>
  <c r="B29" i="2" s="1"/>
  <c r="G29" i="2"/>
  <c r="C29" i="2" s="1"/>
  <c r="D29" i="2"/>
  <c r="A29" i="2"/>
  <c r="H28" i="2"/>
  <c r="B28" i="2"/>
  <c r="G28" i="2"/>
  <c r="C28" i="2" s="1"/>
  <c r="D28" i="2"/>
  <c r="A28" i="2"/>
  <c r="H27" i="2"/>
  <c r="B27" i="2" s="1"/>
  <c r="G27" i="2"/>
  <c r="D27" i="2"/>
  <c r="C27" i="2"/>
  <c r="A27" i="2"/>
  <c r="H26" i="2"/>
  <c r="G26" i="2"/>
  <c r="C26" i="2" s="1"/>
  <c r="D26" i="2"/>
  <c r="B26" i="2"/>
  <c r="A26" i="2"/>
  <c r="H25" i="2"/>
  <c r="B25" i="2" s="1"/>
  <c r="G25" i="2"/>
  <c r="C25" i="2" s="1"/>
  <c r="D25" i="2"/>
  <c r="A25" i="2"/>
  <c r="H24" i="2"/>
  <c r="B24" i="2"/>
  <c r="G24" i="2"/>
  <c r="C24" i="2" s="1"/>
  <c r="D24" i="2"/>
  <c r="A24" i="2"/>
  <c r="H23" i="2"/>
  <c r="B23" i="2" s="1"/>
  <c r="G23" i="2"/>
  <c r="D23" i="2"/>
  <c r="C23" i="2"/>
  <c r="A23" i="2"/>
  <c r="H22" i="2"/>
  <c r="G22" i="2"/>
  <c r="C22" i="2" s="1"/>
  <c r="D22" i="2"/>
  <c r="B22" i="2"/>
  <c r="A22" i="2"/>
  <c r="H21" i="2"/>
  <c r="B21" i="2" s="1"/>
  <c r="G21" i="2"/>
  <c r="C21" i="2" s="1"/>
  <c r="D21" i="2"/>
  <c r="A21" i="2"/>
  <c r="H20" i="2"/>
  <c r="B20" i="2"/>
  <c r="G20" i="2"/>
  <c r="C20" i="2" s="1"/>
  <c r="D20" i="2"/>
  <c r="A20" i="2"/>
  <c r="H19" i="2"/>
  <c r="B19" i="2" s="1"/>
  <c r="G19" i="2"/>
  <c r="D19" i="2"/>
  <c r="C19" i="2"/>
  <c r="A19" i="2"/>
  <c r="H18" i="2"/>
  <c r="G18" i="2"/>
  <c r="C18" i="2" s="1"/>
  <c r="D18" i="2"/>
  <c r="B18" i="2"/>
  <c r="A18" i="2"/>
  <c r="H17" i="2"/>
  <c r="B17" i="2" s="1"/>
  <c r="G17" i="2"/>
  <c r="D17" i="2"/>
  <c r="C17" i="2"/>
  <c r="A17" i="2"/>
  <c r="H16" i="2"/>
  <c r="B16" i="2"/>
  <c r="G16" i="2"/>
  <c r="C16" i="2" s="1"/>
  <c r="D16" i="2"/>
  <c r="A16" i="2"/>
  <c r="H15" i="2"/>
  <c r="B15" i="2" s="1"/>
  <c r="G15" i="2"/>
  <c r="D15" i="2"/>
  <c r="C15" i="2"/>
  <c r="A15" i="2"/>
  <c r="H14" i="2"/>
  <c r="G14" i="2"/>
  <c r="C14" i="2" s="1"/>
  <c r="D14" i="2"/>
  <c r="B14" i="2"/>
  <c r="A14" i="2"/>
  <c r="H13" i="2"/>
  <c r="B13" i="2" s="1"/>
  <c r="G13" i="2"/>
  <c r="D13" i="2"/>
  <c r="C13" i="2"/>
  <c r="A13" i="2"/>
  <c r="H12" i="2"/>
  <c r="B12" i="2"/>
  <c r="G12" i="2"/>
  <c r="C12" i="2" s="1"/>
  <c r="D12" i="2"/>
  <c r="A12" i="2"/>
  <c r="H11" i="2"/>
  <c r="B11" i="2" s="1"/>
  <c r="G11" i="2"/>
  <c r="D11" i="2"/>
  <c r="C11" i="2"/>
  <c r="A11" i="2"/>
  <c r="F16" i="1"/>
  <c r="C17" i="1"/>
  <c r="Q21" i="1"/>
  <c r="C12" i="1"/>
  <c r="C11" i="1"/>
  <c r="O67" i="1" l="1"/>
  <c r="O66" i="1"/>
  <c r="O65" i="1"/>
  <c r="O30" i="1"/>
  <c r="O34" i="1"/>
  <c r="O38" i="1"/>
  <c r="O42" i="1"/>
  <c r="O46" i="1"/>
  <c r="O50" i="1"/>
  <c r="O54" i="1"/>
  <c r="O58" i="1"/>
  <c r="O62" i="1"/>
  <c r="O52" i="1"/>
  <c r="O36" i="1"/>
  <c r="O60" i="1"/>
  <c r="O29" i="1"/>
  <c r="O33" i="1"/>
  <c r="O37" i="1"/>
  <c r="O41" i="1"/>
  <c r="O45" i="1"/>
  <c r="O49" i="1"/>
  <c r="O53" i="1"/>
  <c r="O57" i="1"/>
  <c r="O61" i="1"/>
  <c r="O28" i="1"/>
  <c r="O56" i="1"/>
  <c r="O40" i="1"/>
  <c r="O31" i="1"/>
  <c r="O35" i="1"/>
  <c r="O39" i="1"/>
  <c r="O43" i="1"/>
  <c r="O47" i="1"/>
  <c r="O51" i="1"/>
  <c r="O55" i="1"/>
  <c r="O59" i="1"/>
  <c r="O32" i="1"/>
  <c r="O44" i="1"/>
  <c r="O48" i="1"/>
  <c r="O64" i="1"/>
  <c r="O63" i="1"/>
  <c r="O21" i="1"/>
  <c r="O27" i="1"/>
  <c r="C15" i="1"/>
  <c r="O26" i="1"/>
  <c r="O24" i="1"/>
  <c r="O22" i="1"/>
  <c r="O25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<sst xmlns="http://schemas.openxmlformats.org/spreadsheetml/2006/main" count="548" uniqueCount="68">
  <si>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</si>
  <si>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</si>
  <si>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</si>
  <si>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</si>
  <si>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</si>
  <si>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</si>
  <si>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</si>
  <si>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</si>
  <si>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</si>
  <si>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</si>
  <si>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</si>
  <si>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</si>
  <si>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</si>
  <si>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</si>
  <si>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</si>
  <si>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</si>
  <si>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</si>
  <si>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</si>
  <si>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</si>
  <si>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</si>
  <si>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</si>
  <si>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</si>
  <si>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</si>
  <si>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</si>
  <si>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</si>
  <si>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</si>
  <si>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</si>
  <si>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</si>
  <si>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</si>
  <si>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</si>
  <si>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</si>
  <si>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</si>
  <si>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</si>
  <si>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</si>
  <si>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</si>
  <si>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</si>
  <si>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</si>
  <si>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</si>
  <si>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</si>
  <si>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</si>
  <si>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</si>
  <si>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</si>
  <si>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</si>
  <si>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</si>
  <si>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</si>
  <si>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</si>
  <si>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</si>
  <si>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</si>
  <si>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</si>
  <si>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</si>
  <si>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</si>
  <si>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</si>
  <si>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</si>
  <si>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</si>
  <si>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</si>
  <si>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CN Hyi</t>
  </si>
  <si>
    <t>EW</t>
  </si>
  <si>
    <t>CN Hyi / GSC 48500.095</t>
  </si>
  <si>
    <t>VSX</t>
  </si>
  <si>
    <t>OEJV 0177</t>
  </si>
  <si>
    <t>OEJV 0182</t>
  </si>
  <si>
    <t>II</t>
  </si>
  <si>
    <t>I</t>
  </si>
  <si>
    <t>TESS/RAA/PNC</t>
  </si>
  <si>
    <t>TESS</t>
  </si>
  <si>
    <t>RAA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</si>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</sst>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2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/>
    </xf>
    <xf numFmtId="166" fontId="16" fillId="0" borderId="0" xfId="0" applyNumberFormat="1" applyFont="1" applyAlignment="1">
      <alignment horizontal="left"/>
    </xf>
    <xf numFmtId="166" fontId="21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left" vertical="center"/>
    </xf>
    <xf numFmtId="166" fontId="23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7" fillId="0" borderId="0" xfId="0" applyFont="1" applyAlignment="1"/>
    <xf numFmtId="0" fontId="0" fillId="0" borderId="0" xfId="0" applyBorder="1" applyAlignment="1"/>
    <xf numFmtId="0" fontId="23" fillId="0" borderId="0" xfId="0" applyFont="1" applyBorder="1" applyAlignment="1"/>
    <xf numFmtId="0" fontId="16" fillId="0" borderId="0" xfId="0" applyFont="1" applyBorder="1" applyAlignment="1"/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Hyi - O-C Diagr.</a:t>
            </a:r>
          </a:p>
        </c:rich>
      </c:tx>
      <c:layout>
        <c:manualLayout>
          <c:xMode val="edge"/>
          <c:yMode val="edge"/>
          <c:x val="0.3883061618796900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1458966565349544"/>
          <c:w val="0.826087561263968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AB-4176-A897-799D187143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B-4176-A897-799D187143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AB-4176-A897-799D187143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-0.37044999982754234</c:v>
                </c:pt>
                <c:pt idx="2">
                  <c:v>-0.36866399995051324</c:v>
                </c:pt>
                <c:pt idx="3">
                  <c:v>-0.37114550013939152</c:v>
                </c:pt>
                <c:pt idx="4">
                  <c:v>-0.37084099982166663</c:v>
                </c:pt>
                <c:pt idx="5">
                  <c:v>-0.3991810000006808</c:v>
                </c:pt>
                <c:pt idx="6">
                  <c:v>-0.40315250000276137</c:v>
                </c:pt>
                <c:pt idx="42">
                  <c:v>-0.51751449977746233</c:v>
                </c:pt>
                <c:pt idx="43">
                  <c:v>-0.51725150016136467</c:v>
                </c:pt>
                <c:pt idx="44">
                  <c:v>-0.53509000022313558</c:v>
                </c:pt>
                <c:pt idx="45">
                  <c:v>-0.53941449982812628</c:v>
                </c:pt>
                <c:pt idx="46">
                  <c:v>-0.53978950016607996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AB-4176-A897-799D187143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-0.43421910022880184</c:v>
                </c:pt>
                <c:pt idx="8">
                  <c:v>-0.43401138694753172</c:v>
                </c:pt>
                <c:pt idx="9">
                  <c:v>-0.43469515587639762</c:v>
                </c:pt>
                <c:pt idx="10">
                  <c:v>-0.4345046534363064</c:v>
                </c:pt>
                <c:pt idx="11">
                  <c:v>-0.4355752832343569</c:v>
                </c:pt>
                <c:pt idx="12">
                  <c:v>-0.43521055455494206</c:v>
                </c:pt>
                <c:pt idx="13">
                  <c:v>-0.43568715937726665</c:v>
                </c:pt>
                <c:pt idx="14">
                  <c:v>-0.43551169127749745</c:v>
                </c:pt>
                <c:pt idx="15">
                  <c:v>-0.43635576219821814</c:v>
                </c:pt>
                <c:pt idx="16">
                  <c:v>-0.4362759171781363</c:v>
                </c:pt>
                <c:pt idx="17">
                  <c:v>-0.43690801679622382</c:v>
                </c:pt>
                <c:pt idx="18">
                  <c:v>-0.43671730015194044</c:v>
                </c:pt>
                <c:pt idx="19">
                  <c:v>-0.45066956896334887</c:v>
                </c:pt>
                <c:pt idx="20">
                  <c:v>-0.45035155402001692</c:v>
                </c:pt>
                <c:pt idx="21">
                  <c:v>-0.45124387284158729</c:v>
                </c:pt>
                <c:pt idx="22">
                  <c:v>-0.45101374448859133</c:v>
                </c:pt>
                <c:pt idx="23">
                  <c:v>-0.45199369071633555</c:v>
                </c:pt>
                <c:pt idx="24">
                  <c:v>-0.4517388962849509</c:v>
                </c:pt>
                <c:pt idx="25">
                  <c:v>-0.47058204885252053</c:v>
                </c:pt>
                <c:pt idx="26">
                  <c:v>-0.47018239511089632</c:v>
                </c:pt>
                <c:pt idx="27">
                  <c:v>-0.47121393476845697</c:v>
                </c:pt>
                <c:pt idx="28">
                  <c:v>-0.47110051743220538</c:v>
                </c:pt>
                <c:pt idx="29">
                  <c:v>-0.47160394368984271</c:v>
                </c:pt>
                <c:pt idx="30">
                  <c:v>-0.47159349337016465</c:v>
                </c:pt>
                <c:pt idx="31">
                  <c:v>-0.47204175000661053</c:v>
                </c:pt>
                <c:pt idx="32">
                  <c:v>-0.47170469929551473</c:v>
                </c:pt>
                <c:pt idx="33">
                  <c:v>-0.47244738518202212</c:v>
                </c:pt>
                <c:pt idx="34">
                  <c:v>-0.47239683444786351</c:v>
                </c:pt>
                <c:pt idx="35">
                  <c:v>-0.4732468754373258</c:v>
                </c:pt>
                <c:pt idx="36">
                  <c:v>-0.47301347440952668</c:v>
                </c:pt>
                <c:pt idx="37">
                  <c:v>-0.47311576124775456</c:v>
                </c:pt>
                <c:pt idx="38">
                  <c:v>-0.47308566933497787</c:v>
                </c:pt>
                <c:pt idx="39">
                  <c:v>-0.47393530786212068</c:v>
                </c:pt>
                <c:pt idx="40">
                  <c:v>-0.473624479942373</c:v>
                </c:pt>
                <c:pt idx="41">
                  <c:v>-0.47465314751025289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AB-4176-A897-799D187143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AB-4176-A897-799D187143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  <c:pt idx="44">
                    <c:v>2.5820000000000001E-3</c:v>
                  </c:pt>
                  <c:pt idx="45">
                    <c:v>2.3969999999999998E-3</c:v>
                  </c:pt>
                  <c:pt idx="46">
                    <c:v>2.6930000000000001E-3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AB-4176-A897-799D187143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5.2393014524641013E-2</c:v>
                </c:pt>
                <c:pt idx="1">
                  <c:v>-0.36376327720520024</c:v>
                </c:pt>
                <c:pt idx="2">
                  <c:v>-0.36380863483917625</c:v>
                </c:pt>
                <c:pt idx="3">
                  <c:v>-0.36391068951562228</c:v>
                </c:pt>
                <c:pt idx="4">
                  <c:v>-0.36405810182604431</c:v>
                </c:pt>
                <c:pt idx="5">
                  <c:v>-0.40079778534660793</c:v>
                </c:pt>
                <c:pt idx="6">
                  <c:v>-0.40248735721221413</c:v>
                </c:pt>
                <c:pt idx="7">
                  <c:v>-0.43621075807337345</c:v>
                </c:pt>
                <c:pt idx="8">
                  <c:v>-0.43622209748186747</c:v>
                </c:pt>
                <c:pt idx="9">
                  <c:v>-0.43675504968108553</c:v>
                </c:pt>
                <c:pt idx="10">
                  <c:v>-0.43676638908957949</c:v>
                </c:pt>
                <c:pt idx="11">
                  <c:v>-0.43752612945867758</c:v>
                </c:pt>
                <c:pt idx="12">
                  <c:v>-0.4375374688671716</c:v>
                </c:pt>
                <c:pt idx="13">
                  <c:v>-0.43763952354361757</c:v>
                </c:pt>
                <c:pt idx="14">
                  <c:v>-0.43765086295211159</c:v>
                </c:pt>
                <c:pt idx="15">
                  <c:v>-0.43836524568723367</c:v>
                </c:pt>
                <c:pt idx="16">
                  <c:v>-0.43837658509572769</c:v>
                </c:pt>
                <c:pt idx="17">
                  <c:v>-0.4389095372949457</c:v>
                </c:pt>
                <c:pt idx="18">
                  <c:v>-0.43892087670343971</c:v>
                </c:pt>
                <c:pt idx="19">
                  <c:v>-0.45253950630473511</c:v>
                </c:pt>
                <c:pt idx="20">
                  <c:v>-0.45255084571322907</c:v>
                </c:pt>
                <c:pt idx="21">
                  <c:v>-0.45312915554642313</c:v>
                </c:pt>
                <c:pt idx="22">
                  <c:v>-0.45314049495491709</c:v>
                </c:pt>
                <c:pt idx="23">
                  <c:v>-0.45385487769003924</c:v>
                </c:pt>
                <c:pt idx="24">
                  <c:v>-0.4538662170985332</c:v>
                </c:pt>
                <c:pt idx="25">
                  <c:v>-0.47156703375766901</c:v>
                </c:pt>
                <c:pt idx="26">
                  <c:v>-0.47157837316616297</c:v>
                </c:pt>
                <c:pt idx="27">
                  <c:v>-0.47220204063333299</c:v>
                </c:pt>
                <c:pt idx="28">
                  <c:v>-0.47221338004182706</c:v>
                </c:pt>
                <c:pt idx="29">
                  <c:v>-0.47265561697309305</c:v>
                </c:pt>
                <c:pt idx="30">
                  <c:v>-0.47266695638158712</c:v>
                </c:pt>
                <c:pt idx="31">
                  <c:v>-0.47283704750899708</c:v>
                </c:pt>
                <c:pt idx="32">
                  <c:v>-0.47284838691749104</c:v>
                </c:pt>
                <c:pt idx="33">
                  <c:v>-0.4734947332016492</c:v>
                </c:pt>
                <c:pt idx="34">
                  <c:v>-0.47350607261014316</c:v>
                </c:pt>
                <c:pt idx="35">
                  <c:v>-0.47399366717538521</c:v>
                </c:pt>
                <c:pt idx="36">
                  <c:v>-0.47400500658387917</c:v>
                </c:pt>
                <c:pt idx="37">
                  <c:v>-0.47412974007731318</c:v>
                </c:pt>
                <c:pt idx="38">
                  <c:v>-0.47414107948580725</c:v>
                </c:pt>
                <c:pt idx="39">
                  <c:v>-0.47469671050201329</c:v>
                </c:pt>
                <c:pt idx="40">
                  <c:v>-0.47470804991050725</c:v>
                </c:pt>
                <c:pt idx="41">
                  <c:v>-0.4753543961946653</c:v>
                </c:pt>
                <c:pt idx="42">
                  <c:v>-0.5135228451854732</c:v>
                </c:pt>
                <c:pt idx="43">
                  <c:v>-0.51377231217234121</c:v>
                </c:pt>
                <c:pt idx="44">
                  <c:v>-0.52968150228942479</c:v>
                </c:pt>
                <c:pt idx="45">
                  <c:v>-0.53103089190021091</c:v>
                </c:pt>
                <c:pt idx="46">
                  <c:v>-0.53132571652105498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AB-4176-A897-799D187143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  <c:pt idx="44">
                  <c:v>25666</c:v>
                </c:pt>
                <c:pt idx="45">
                  <c:v>25725.5</c:v>
                </c:pt>
                <c:pt idx="46">
                  <c:v>25738.5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AB-4176-A897-799D1871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1032"/>
        <c:axId val="1"/>
      </c:scatterChart>
      <c:valAx>
        <c:axId val="107505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05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39446025018985"/>
          <c:y val="0.92097264437689974"/>
          <c:w val="0.712144400240824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123825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0DFE18-2175-7866-8DEF-D49F4EC95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009">
          <cell r="K3009">
            <v>0.25934200000000002</v>
          </cell>
        </row>
        <row r="3010">
          <cell r="K3010">
            <v>0.25934200000000002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1" topLeftCell="N49" activePane="bottomRight" state="frozen"/>
      <selection pane="topRight" activeCell="N1" sqref="N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7.42578125" customWidth="1"/>
    <col min="2" max="2" width="4.85546875" customWidth="1"/>
    <col min="3" max="3" width="18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5.42578125" customWidth="1"/>
  </cols>
  <sheetData>
    <row r="1" spans="1:21" ht="20.25" x14ac:dyDescent="0.3">
      <c r="A1" s="1" t="s">
        <v>57</v>
      </c>
      <c r="F1" s="50" t="s">
        <v>55</v>
      </c>
      <c r="G1" s="32">
        <v>2.4537</v>
      </c>
      <c r="H1" s="33">
        <v>-71.140900000000002</v>
      </c>
      <c r="I1" s="34">
        <v>48500.095000000001</v>
      </c>
      <c r="J1" s="34">
        <v>0.45610699999999998</v>
      </c>
      <c r="K1" s="31" t="s">
        <v>56</v>
      </c>
      <c r="L1" s="33"/>
      <c r="M1" s="34">
        <v>48500.095000000001</v>
      </c>
      <c r="N1" s="34">
        <v>0.45610699999999998</v>
      </c>
      <c r="O1" s="33" t="s">
        <v>56</v>
      </c>
      <c r="S1" s="70"/>
      <c r="T1" s="71"/>
      <c r="U1" s="70"/>
    </row>
    <row r="2" spans="1:21" ht="12.95" customHeight="1" x14ac:dyDescent="0.2">
      <c r="A2" t="s">
        <v>23</v>
      </c>
      <c r="B2" t="s">
        <v>56</v>
      </c>
      <c r="C2" s="30"/>
      <c r="D2" s="3"/>
      <c r="S2" s="70"/>
      <c r="T2" s="71"/>
      <c r="U2" s="70"/>
    </row>
    <row r="3" spans="1:21" ht="12.95" customHeight="1" thickBot="1" x14ac:dyDescent="0.25">
      <c r="S3" s="70"/>
      <c r="T3" s="72"/>
      <c r="U3" s="70"/>
    </row>
    <row r="4" spans="1:21" ht="12.95" customHeight="1" thickTop="1" thickBot="1" x14ac:dyDescent="0.25">
      <c r="A4" s="5" t="s">
        <v>0</v>
      </c>
      <c r="C4" s="27" t="s">
        <v>36</v>
      </c>
      <c r="D4" s="28" t="s">
        <v>36</v>
      </c>
      <c r="S4" s="70"/>
      <c r="T4" s="72"/>
      <c r="U4" s="70"/>
    </row>
    <row r="5" spans="1:21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  <c r="S5" s="70"/>
      <c r="T5" s="70"/>
      <c r="U5" s="70"/>
    </row>
    <row r="6" spans="1:21" ht="12.95" customHeight="1" x14ac:dyDescent="0.2">
      <c r="A6" s="5" t="s">
        <v>1</v>
      </c>
      <c r="S6" s="70"/>
      <c r="T6" s="70"/>
      <c r="U6" s="70"/>
    </row>
    <row r="7" spans="1:21" ht="12.95" customHeight="1" x14ac:dyDescent="0.2">
      <c r="A7" t="s">
        <v>2</v>
      </c>
      <c r="C7" s="73">
        <v>48500.095000000001</v>
      </c>
      <c r="D7" s="29" t="s">
        <v>58</v>
      </c>
      <c r="S7" s="70"/>
      <c r="T7" s="70"/>
      <c r="U7" s="70"/>
    </row>
    <row r="8" spans="1:21" ht="12.95" customHeight="1" x14ac:dyDescent="0.2">
      <c r="A8" t="s">
        <v>3</v>
      </c>
      <c r="C8" s="73">
        <v>0.45610699999999998</v>
      </c>
      <c r="D8" s="29" t="s">
        <v>58</v>
      </c>
      <c r="S8" s="70"/>
      <c r="T8" s="70"/>
      <c r="U8" s="70"/>
    </row>
    <row r="9" spans="1:21" ht="12.95" customHeight="1" x14ac:dyDescent="0.2">
      <c r="A9" s="24" t="s">
        <v>31</v>
      </c>
      <c r="B9" s="25">
        <v>22</v>
      </c>
      <c r="C9" s="22" t="str">
        <f>"F"&amp;B9</f>
        <v>F22</v>
      </c>
      <c r="D9" s="23" t="str">
        <f>"G"&amp;B9</f>
        <v>G22</v>
      </c>
      <c r="S9" s="70"/>
      <c r="T9" s="70"/>
      <c r="U9" s="70"/>
    </row>
    <row r="10" spans="1:21" ht="12.95" customHeight="1" thickBot="1" x14ac:dyDescent="0.25">
      <c r="A10" s="10"/>
      <c r="B10" s="10"/>
      <c r="C10" s="4" t="s">
        <v>19</v>
      </c>
      <c r="D10" s="4" t="s">
        <v>20</v>
      </c>
      <c r="E10" s="10"/>
      <c r="S10" s="70"/>
      <c r="T10" s="70"/>
      <c r="U10" s="70"/>
    </row>
    <row r="11" spans="1:21" ht="12.95" customHeight="1" x14ac:dyDescent="0.2">
      <c r="A11" s="10" t="s">
        <v>15</v>
      </c>
      <c r="B11" s="10"/>
      <c r="C11" s="21">
        <f ca="1">INTERCEPT(INDIRECT($D$9):G992,INDIRECT($C$9):F992)</f>
        <v>5.2393014524641013E-2</v>
      </c>
      <c r="D11" s="3"/>
      <c r="E11" s="10"/>
    </row>
    <row r="12" spans="1:21" ht="12.95" customHeight="1" x14ac:dyDescent="0.2">
      <c r="A12" s="10" t="s">
        <v>16</v>
      </c>
      <c r="B12" s="10"/>
      <c r="C12" s="21">
        <f ca="1">SLOPE(INDIRECT($D$9):G992,INDIRECT($C$9):F992)</f>
        <v>-2.267881698800225E-5</v>
      </c>
      <c r="D12" s="3"/>
      <c r="E12" s="10"/>
    </row>
    <row r="13" spans="1:21" ht="12.95" customHeight="1" x14ac:dyDescent="0.2">
      <c r="A13" s="10" t="s">
        <v>18</v>
      </c>
      <c r="B13" s="10"/>
      <c r="C13" s="3" t="s">
        <v>13</v>
      </c>
    </row>
    <row r="14" spans="1:21" ht="12.95" customHeight="1" x14ac:dyDescent="0.2">
      <c r="A14" s="10"/>
      <c r="B14" s="10"/>
      <c r="C14" s="10"/>
    </row>
    <row r="15" spans="1:21" ht="12.95" customHeight="1" x14ac:dyDescent="0.2">
      <c r="A15" s="12" t="s">
        <v>17</v>
      </c>
      <c r="B15" s="10"/>
      <c r="C15" s="13">
        <f ca="1">(C7+C11)+(C8+C12)*INT(MAX(F21:F3533))</f>
        <v>60238.845651622891</v>
      </c>
      <c r="E15" s="14" t="s">
        <v>33</v>
      </c>
      <c r="F15" s="35">
        <v>1</v>
      </c>
    </row>
    <row r="16" spans="1:21" ht="12.95" customHeight="1" x14ac:dyDescent="0.2">
      <c r="A16" s="16" t="s">
        <v>4</v>
      </c>
      <c r="B16" s="10"/>
      <c r="C16" s="17">
        <f ca="1">+C8+C12</f>
        <v>0.45608432118301201</v>
      </c>
      <c r="E16" s="14" t="s">
        <v>29</v>
      </c>
      <c r="F16" s="36">
        <f ca="1">NOW()+15018.5+$C$5/24</f>
        <v>60325.750174884255</v>
      </c>
    </row>
    <row r="17" spans="1:23" ht="12.95" customHeight="1" thickBot="1" x14ac:dyDescent="0.25">
      <c r="A17" s="14" t="s">
        <v>26</v>
      </c>
      <c r="B17" s="10"/>
      <c r="C17" s="10">
        <f>COUNT(C21:C2191)</f>
        <v>47</v>
      </c>
      <c r="E17" s="14" t="s">
        <v>34</v>
      </c>
      <c r="F17" s="15">
        <f ca="1">ROUND(2*(F16-$C$7)/$C$8,0)/2+F15</f>
        <v>25928.5</v>
      </c>
    </row>
    <row r="18" spans="1:23" ht="12.95" customHeight="1" thickTop="1" thickBot="1" x14ac:dyDescent="0.25">
      <c r="A18" s="16" t="s">
        <v>5</v>
      </c>
      <c r="B18" s="10"/>
      <c r="C18" s="19">
        <f ca="1">+C15</f>
        <v>60238.845651622891</v>
      </c>
      <c r="D18" s="20">
        <f ca="1">+C16</f>
        <v>0.45608432118301201</v>
      </c>
      <c r="E18" s="14" t="s">
        <v>35</v>
      </c>
      <c r="F18" s="23">
        <f ca="1">ROUND(2*(F16-$C$15)/$C$16,0)/2+F15</f>
        <v>191.5</v>
      </c>
    </row>
    <row r="19" spans="1:23" ht="12.95" customHeight="1" thickTop="1" x14ac:dyDescent="0.2">
      <c r="E19" s="14" t="s">
        <v>30</v>
      </c>
      <c r="F19" s="18">
        <f ca="1">+$C$15+$C$16*F18-15018.5-$C$5/24</f>
        <v>45308.081632462774</v>
      </c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64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3" ht="12.95" customHeight="1" x14ac:dyDescent="0.2">
      <c r="A21" s="29" t="s">
        <v>58</v>
      </c>
      <c r="B21" s="55"/>
      <c r="C21" s="64">
        <v>48500.095000000001</v>
      </c>
      <c r="D21" s="60" t="s">
        <v>13</v>
      </c>
      <c r="E21" s="55">
        <f t="shared" ref="E21:E64" si="0">+(C21-C$7)/C$8</f>
        <v>0</v>
      </c>
      <c r="F21" s="55">
        <v>0</v>
      </c>
      <c r="G21" s="55">
        <f t="shared" ref="G21:G64" si="1">+C21-(C$7+F21*C$8)</f>
        <v>0</v>
      </c>
      <c r="H21">
        <f>+G21</f>
        <v>0</v>
      </c>
      <c r="O21">
        <f t="shared" ref="O21:O64" ca="1" si="2">+C$11+C$12*$F21</f>
        <v>5.2393014524641013E-2</v>
      </c>
      <c r="Q21" s="2">
        <f t="shared" ref="Q21:Q64" si="3">+C21-15018.5</f>
        <v>33481.595000000001</v>
      </c>
    </row>
    <row r="22" spans="1:23" ht="12.95" customHeight="1" x14ac:dyDescent="0.2">
      <c r="A22" s="51" t="s">
        <v>59</v>
      </c>
      <c r="B22" s="52"/>
      <c r="C22" s="65">
        <v>56869.288000000175</v>
      </c>
      <c r="D22" s="61">
        <v>3.0000000000000001E-3</v>
      </c>
      <c r="E22" s="55">
        <f t="shared" si="0"/>
        <v>18349.18780023147</v>
      </c>
      <c r="F22" s="55">
        <f t="shared" ref="F22:F64" si="4">ROUND(2*E22,0)/2+1</f>
        <v>18350</v>
      </c>
      <c r="G22" s="55">
        <f t="shared" si="1"/>
        <v>-0.37044999982754234</v>
      </c>
      <c r="K22">
        <f t="shared" ref="K22:K64" si="5">+G22</f>
        <v>-0.37044999982754234</v>
      </c>
      <c r="O22">
        <f t="shared" ca="1" si="2"/>
        <v>-0.36376327720520024</v>
      </c>
      <c r="Q22" s="2">
        <f t="shared" si="3"/>
        <v>41850.788000000175</v>
      </c>
      <c r="R22" t="s">
        <v>40</v>
      </c>
    </row>
    <row r="23" spans="1:23" ht="12.95" customHeight="1" x14ac:dyDescent="0.2">
      <c r="A23" s="51" t="s">
        <v>59</v>
      </c>
      <c r="B23" s="52"/>
      <c r="C23" s="65">
        <v>56870.202000000048</v>
      </c>
      <c r="D23" s="61">
        <v>3.0000000000000001E-3</v>
      </c>
      <c r="E23" s="55">
        <f t="shared" si="0"/>
        <v>18351.191715979032</v>
      </c>
      <c r="F23" s="55">
        <f t="shared" si="4"/>
        <v>18352</v>
      </c>
      <c r="G23" s="55">
        <f t="shared" si="1"/>
        <v>-0.36866399995051324</v>
      </c>
      <c r="K23">
        <f t="shared" si="5"/>
        <v>-0.36866399995051324</v>
      </c>
      <c r="O23">
        <f t="shared" ca="1" si="2"/>
        <v>-0.36380863483917625</v>
      </c>
      <c r="Q23" s="2">
        <f t="shared" si="3"/>
        <v>41851.702000000048</v>
      </c>
    </row>
    <row r="24" spans="1:23" ht="12.95" customHeight="1" x14ac:dyDescent="0.2">
      <c r="A24" s="51" t="s">
        <v>59</v>
      </c>
      <c r="B24" s="52"/>
      <c r="C24" s="65">
        <v>56872.251999999862</v>
      </c>
      <c r="D24" s="61">
        <v>3.0000000000000001E-3</v>
      </c>
      <c r="E24" s="55">
        <f t="shared" si="0"/>
        <v>18355.686275369291</v>
      </c>
      <c r="F24" s="55">
        <f t="shared" si="4"/>
        <v>18356.5</v>
      </c>
      <c r="G24" s="55">
        <f t="shared" si="1"/>
        <v>-0.37114550013939152</v>
      </c>
      <c r="K24">
        <f t="shared" si="5"/>
        <v>-0.37114550013939152</v>
      </c>
      <c r="O24">
        <f t="shared" ca="1" si="2"/>
        <v>-0.36391068951562228</v>
      </c>
      <c r="Q24" s="2">
        <f t="shared" si="3"/>
        <v>41853.751999999862</v>
      </c>
    </row>
    <row r="25" spans="1:23" ht="12.95" customHeight="1" x14ac:dyDescent="0.2">
      <c r="A25" s="51" t="s">
        <v>59</v>
      </c>
      <c r="B25" s="52"/>
      <c r="C25" s="65">
        <v>56875.217000000179</v>
      </c>
      <c r="D25" s="61">
        <v>3.0000000000000001E-3</v>
      </c>
      <c r="E25" s="55">
        <f t="shared" si="0"/>
        <v>18362.186942976488</v>
      </c>
      <c r="F25" s="55">
        <f t="shared" si="4"/>
        <v>18363</v>
      </c>
      <c r="G25" s="55">
        <f t="shared" si="1"/>
        <v>-0.37084099982166663</v>
      </c>
      <c r="K25">
        <f t="shared" si="5"/>
        <v>-0.37084099982166663</v>
      </c>
      <c r="O25">
        <f t="shared" ca="1" si="2"/>
        <v>-0.36405810182604431</v>
      </c>
      <c r="Q25" s="2">
        <f t="shared" si="3"/>
        <v>41856.717000000179</v>
      </c>
    </row>
    <row r="26" spans="1:23" ht="12.95" customHeight="1" x14ac:dyDescent="0.2">
      <c r="A26" s="53" t="s">
        <v>60</v>
      </c>
      <c r="B26" s="54" t="s">
        <v>61</v>
      </c>
      <c r="C26" s="66">
        <v>57614.082000000002</v>
      </c>
      <c r="D26" s="62">
        <v>3.0000000000000001E-3</v>
      </c>
      <c r="E26" s="55">
        <f t="shared" si="0"/>
        <v>19982.124808433113</v>
      </c>
      <c r="F26" s="55">
        <f t="shared" si="4"/>
        <v>19983</v>
      </c>
      <c r="G26" s="55">
        <f t="shared" si="1"/>
        <v>-0.3991810000006808</v>
      </c>
      <c r="K26">
        <f t="shared" si="5"/>
        <v>-0.3991810000006808</v>
      </c>
      <c r="O26">
        <f t="shared" ca="1" si="2"/>
        <v>-0.40079778534660793</v>
      </c>
      <c r="Q26" s="2">
        <f t="shared" si="3"/>
        <v>42595.582000000002</v>
      </c>
    </row>
    <row r="27" spans="1:23" ht="12.95" customHeight="1" x14ac:dyDescent="0.2">
      <c r="A27" s="53" t="s">
        <v>60</v>
      </c>
      <c r="B27" s="54" t="s">
        <v>62</v>
      </c>
      <c r="C27" s="66">
        <v>57648.057999999997</v>
      </c>
      <c r="D27" s="62">
        <v>2E-3</v>
      </c>
      <c r="E27" s="55">
        <f t="shared" si="0"/>
        <v>20056.616101046457</v>
      </c>
      <c r="F27" s="55">
        <f t="shared" si="4"/>
        <v>20057.5</v>
      </c>
      <c r="G27" s="55">
        <f t="shared" si="1"/>
        <v>-0.40315250000276137</v>
      </c>
      <c r="K27">
        <f t="shared" si="5"/>
        <v>-0.40315250000276137</v>
      </c>
      <c r="O27">
        <f t="shared" ca="1" si="2"/>
        <v>-0.40248735721221413</v>
      </c>
      <c r="Q27" s="2">
        <f t="shared" si="3"/>
        <v>42629.557999999997</v>
      </c>
    </row>
    <row r="28" spans="1:23" ht="12.95" customHeight="1" x14ac:dyDescent="0.2">
      <c r="A28" s="56" t="s">
        <v>63</v>
      </c>
      <c r="B28" s="56" t="s">
        <v>62</v>
      </c>
      <c r="C28" s="67">
        <v>58326.258042399772</v>
      </c>
      <c r="D28" s="59">
        <v>6.5899999999999997E-4</v>
      </c>
      <c r="E28" s="55">
        <f t="shared" si="0"/>
        <v>21543.547988519735</v>
      </c>
      <c r="F28" s="55">
        <f t="shared" si="4"/>
        <v>21544.5</v>
      </c>
      <c r="G28" s="55">
        <f t="shared" si="1"/>
        <v>-0.43421910022880184</v>
      </c>
      <c r="L28">
        <f t="shared" ref="L28:L62" si="6">+G28</f>
        <v>-0.43421910022880184</v>
      </c>
      <c r="O28">
        <f t="shared" ca="1" si="2"/>
        <v>-0.43621075807337345</v>
      </c>
      <c r="Q28" s="2">
        <f t="shared" si="3"/>
        <v>43307.758042399772</v>
      </c>
      <c r="W28" s="69" t="s">
        <v>67</v>
      </c>
    </row>
    <row r="29" spans="1:23" ht="12.95" customHeight="1" x14ac:dyDescent="0.2">
      <c r="A29" s="56" t="s">
        <v>63</v>
      </c>
      <c r="B29" s="56" t="s">
        <v>61</v>
      </c>
      <c r="C29" s="67">
        <v>58326.486303613055</v>
      </c>
      <c r="D29" s="59">
        <v>6.3000000000000003E-4</v>
      </c>
      <c r="E29" s="55">
        <f t="shared" si="0"/>
        <v>21544.048443924461</v>
      </c>
      <c r="F29" s="55">
        <f t="shared" si="4"/>
        <v>21545</v>
      </c>
      <c r="G29" s="55">
        <f t="shared" si="1"/>
        <v>-0.43401138694753172</v>
      </c>
      <c r="L29">
        <f t="shared" si="6"/>
        <v>-0.43401138694753172</v>
      </c>
      <c r="O29">
        <f t="shared" ca="1" si="2"/>
        <v>-0.43622209748186747</v>
      </c>
      <c r="Q29" s="2">
        <f t="shared" si="3"/>
        <v>43307.986303613055</v>
      </c>
      <c r="W29" s="69" t="s">
        <v>67</v>
      </c>
    </row>
    <row r="30" spans="1:23" ht="12.95" customHeight="1" x14ac:dyDescent="0.2">
      <c r="A30" s="56" t="s">
        <v>63</v>
      </c>
      <c r="B30" s="56" t="s">
        <v>62</v>
      </c>
      <c r="C30" s="67">
        <v>58337.204134344123</v>
      </c>
      <c r="D30" s="59">
        <v>6.6500000000000001E-4</v>
      </c>
      <c r="E30" s="55">
        <f t="shared" si="0"/>
        <v>21567.546944782964</v>
      </c>
      <c r="F30" s="55">
        <f t="shared" si="4"/>
        <v>21568.5</v>
      </c>
      <c r="G30" s="55">
        <f t="shared" si="1"/>
        <v>-0.43469515587639762</v>
      </c>
      <c r="L30">
        <f t="shared" si="6"/>
        <v>-0.43469515587639762</v>
      </c>
      <c r="O30">
        <f t="shared" ca="1" si="2"/>
        <v>-0.43675504968108553</v>
      </c>
      <c r="Q30" s="2">
        <f t="shared" si="3"/>
        <v>43318.704134344123</v>
      </c>
      <c r="W30" s="69" t="s">
        <v>67</v>
      </c>
    </row>
    <row r="31" spans="1:23" ht="12.95" customHeight="1" x14ac:dyDescent="0.2">
      <c r="A31" s="56" t="s">
        <v>63</v>
      </c>
      <c r="B31" s="56" t="s">
        <v>61</v>
      </c>
      <c r="C31" s="67">
        <v>58337.432378346566</v>
      </c>
      <c r="D31" s="59">
        <v>7.7999999999999999E-4</v>
      </c>
      <c r="E31" s="55">
        <f t="shared" si="0"/>
        <v>21568.047362453472</v>
      </c>
      <c r="F31" s="55">
        <f t="shared" si="4"/>
        <v>21569</v>
      </c>
      <c r="G31" s="55">
        <f t="shared" si="1"/>
        <v>-0.4345046534363064</v>
      </c>
      <c r="L31">
        <f t="shared" si="6"/>
        <v>-0.4345046534363064</v>
      </c>
      <c r="O31">
        <f t="shared" ca="1" si="2"/>
        <v>-0.43676638908957949</v>
      </c>
      <c r="Q31" s="2">
        <f t="shared" si="3"/>
        <v>43318.932378346566</v>
      </c>
      <c r="W31" s="69" t="s">
        <v>67</v>
      </c>
    </row>
    <row r="32" spans="1:23" ht="12.95" customHeight="1" x14ac:dyDescent="0.2">
      <c r="A32" s="56" t="s">
        <v>63</v>
      </c>
      <c r="B32" s="56" t="s">
        <v>62</v>
      </c>
      <c r="C32" s="67">
        <v>58352.710892216768</v>
      </c>
      <c r="D32" s="59">
        <v>6.5700000000000003E-4</v>
      </c>
      <c r="E32" s="55">
        <f t="shared" si="0"/>
        <v>21601.545015131906</v>
      </c>
      <c r="F32" s="55">
        <f t="shared" si="4"/>
        <v>21602.5</v>
      </c>
      <c r="G32" s="55">
        <f t="shared" si="1"/>
        <v>-0.4355752832343569</v>
      </c>
      <c r="L32">
        <f t="shared" si="6"/>
        <v>-0.4355752832343569</v>
      </c>
      <c r="O32">
        <f t="shared" ca="1" si="2"/>
        <v>-0.43752612945867758</v>
      </c>
      <c r="Q32" s="2">
        <f t="shared" si="3"/>
        <v>43334.210892216768</v>
      </c>
      <c r="W32" s="69" t="s">
        <v>67</v>
      </c>
    </row>
    <row r="33" spans="1:23" ht="12.95" customHeight="1" x14ac:dyDescent="0.2">
      <c r="A33" s="56" t="s">
        <v>63</v>
      </c>
      <c r="B33" s="56" t="s">
        <v>61</v>
      </c>
      <c r="C33" s="67">
        <v>58352.93931044545</v>
      </c>
      <c r="D33" s="59">
        <v>6.3500000000000004E-4</v>
      </c>
      <c r="E33" s="55">
        <f t="shared" si="0"/>
        <v>21602.045814787867</v>
      </c>
      <c r="F33" s="55">
        <f t="shared" si="4"/>
        <v>21603</v>
      </c>
      <c r="G33" s="55">
        <f t="shared" si="1"/>
        <v>-0.43521055455494206</v>
      </c>
      <c r="L33">
        <f t="shared" si="6"/>
        <v>-0.43521055455494206</v>
      </c>
      <c r="O33">
        <f t="shared" ca="1" si="2"/>
        <v>-0.4375374688671716</v>
      </c>
      <c r="Q33" s="2">
        <f t="shared" si="3"/>
        <v>43334.43931044545</v>
      </c>
      <c r="W33" s="69" t="s">
        <v>67</v>
      </c>
    </row>
    <row r="34" spans="1:23" ht="12.95" customHeight="1" x14ac:dyDescent="0.2">
      <c r="A34" s="56" t="s">
        <v>63</v>
      </c>
      <c r="B34" s="56" t="s">
        <v>62</v>
      </c>
      <c r="C34" s="67">
        <v>58354.991315340623</v>
      </c>
      <c r="D34" s="59">
        <v>6.2100000000000002E-4</v>
      </c>
      <c r="E34" s="55">
        <f t="shared" si="0"/>
        <v>21606.544769847038</v>
      </c>
      <c r="F34" s="55">
        <f t="shared" si="4"/>
        <v>21607.5</v>
      </c>
      <c r="G34" s="55">
        <f t="shared" si="1"/>
        <v>-0.43568715937726665</v>
      </c>
      <c r="L34">
        <f t="shared" si="6"/>
        <v>-0.43568715937726665</v>
      </c>
      <c r="O34">
        <f t="shared" ca="1" si="2"/>
        <v>-0.43763952354361757</v>
      </c>
      <c r="Q34" s="2">
        <f t="shared" si="3"/>
        <v>43336.491315340623</v>
      </c>
      <c r="W34" s="69" t="s">
        <v>67</v>
      </c>
    </row>
    <row r="35" spans="1:23" ht="12.95" customHeight="1" x14ac:dyDescent="0.2">
      <c r="A35" s="56" t="s">
        <v>63</v>
      </c>
      <c r="B35" s="56" t="s">
        <v>61</v>
      </c>
      <c r="C35" s="67">
        <v>58355.219544308726</v>
      </c>
      <c r="D35" s="59">
        <v>5.13E-4</v>
      </c>
      <c r="E35" s="55">
        <f t="shared" si="0"/>
        <v>21607.045154555235</v>
      </c>
      <c r="F35" s="55">
        <f t="shared" si="4"/>
        <v>21608</v>
      </c>
      <c r="G35" s="55">
        <f t="shared" si="1"/>
        <v>-0.43551169127749745</v>
      </c>
      <c r="L35">
        <f t="shared" si="6"/>
        <v>-0.43551169127749745</v>
      </c>
      <c r="O35">
        <f t="shared" ca="1" si="2"/>
        <v>-0.43765086295211159</v>
      </c>
      <c r="Q35" s="2">
        <f t="shared" si="3"/>
        <v>43336.719544308726</v>
      </c>
      <c r="W35" s="69" t="s">
        <v>67</v>
      </c>
    </row>
    <row r="36" spans="1:23" ht="12.95" customHeight="1" x14ac:dyDescent="0.2">
      <c r="A36" s="56" t="s">
        <v>63</v>
      </c>
      <c r="B36" s="56" t="s">
        <v>62</v>
      </c>
      <c r="C36" s="67">
        <v>58369.586070737801</v>
      </c>
      <c r="D36" s="59">
        <v>6.2100000000000002E-4</v>
      </c>
      <c r="E36" s="55">
        <f t="shared" si="0"/>
        <v>21638.543303956747</v>
      </c>
      <c r="F36" s="55">
        <f t="shared" si="4"/>
        <v>21639.5</v>
      </c>
      <c r="G36" s="55">
        <f t="shared" si="1"/>
        <v>-0.43635576219821814</v>
      </c>
      <c r="L36">
        <f t="shared" si="6"/>
        <v>-0.43635576219821814</v>
      </c>
      <c r="O36">
        <f t="shared" ca="1" si="2"/>
        <v>-0.43836524568723367</v>
      </c>
      <c r="Q36" s="2">
        <f t="shared" si="3"/>
        <v>43351.086070737801</v>
      </c>
      <c r="W36" s="69" t="s">
        <v>67</v>
      </c>
    </row>
    <row r="37" spans="1:23" ht="12.95" customHeight="1" x14ac:dyDescent="0.2">
      <c r="A37" s="56" t="s">
        <v>63</v>
      </c>
      <c r="B37" s="56" t="s">
        <v>61</v>
      </c>
      <c r="C37" s="67">
        <v>58369.814204082824</v>
      </c>
      <c r="D37" s="59">
        <v>5.8100000000000003E-4</v>
      </c>
      <c r="E37" s="55">
        <f t="shared" si="0"/>
        <v>21639.043479014406</v>
      </c>
      <c r="F37" s="55">
        <f t="shared" si="4"/>
        <v>21640</v>
      </c>
      <c r="G37" s="55">
        <f t="shared" si="1"/>
        <v>-0.4362759171781363</v>
      </c>
      <c r="L37">
        <f t="shared" si="6"/>
        <v>-0.4362759171781363</v>
      </c>
      <c r="O37">
        <f t="shared" ca="1" si="2"/>
        <v>-0.43837658509572769</v>
      </c>
      <c r="Q37" s="2">
        <f t="shared" si="3"/>
        <v>43351.314204082824</v>
      </c>
      <c r="W37" s="69" t="s">
        <v>67</v>
      </c>
    </row>
    <row r="38" spans="1:23" ht="12.95" customHeight="1" x14ac:dyDescent="0.2">
      <c r="A38" s="56" t="s">
        <v>63</v>
      </c>
      <c r="B38" s="56" t="s">
        <v>62</v>
      </c>
      <c r="C38" s="67">
        <v>58380.532086483203</v>
      </c>
      <c r="D38" s="59">
        <v>6.1200000000000002E-4</v>
      </c>
      <c r="E38" s="55">
        <f t="shared" si="0"/>
        <v>21662.542093156215</v>
      </c>
      <c r="F38" s="55">
        <f t="shared" si="4"/>
        <v>21663.5</v>
      </c>
      <c r="G38" s="55">
        <f t="shared" si="1"/>
        <v>-0.43690801679622382</v>
      </c>
      <c r="L38">
        <f t="shared" si="6"/>
        <v>-0.43690801679622382</v>
      </c>
      <c r="O38">
        <f t="shared" ca="1" si="2"/>
        <v>-0.4389095372949457</v>
      </c>
      <c r="Q38" s="2">
        <f t="shared" si="3"/>
        <v>43362.032086483203</v>
      </c>
      <c r="W38" s="69" t="s">
        <v>67</v>
      </c>
    </row>
    <row r="39" spans="1:23" ht="12.95" customHeight="1" x14ac:dyDescent="0.2">
      <c r="A39" s="56" t="s">
        <v>63</v>
      </c>
      <c r="B39" s="56" t="s">
        <v>61</v>
      </c>
      <c r="C39" s="67">
        <v>58380.76033069985</v>
      </c>
      <c r="D39" s="59">
        <v>5.8299999999999997E-4</v>
      </c>
      <c r="E39" s="55">
        <f t="shared" si="0"/>
        <v>21663.04251129636</v>
      </c>
      <c r="F39" s="55">
        <f t="shared" si="4"/>
        <v>21664</v>
      </c>
      <c r="G39" s="55">
        <f t="shared" si="1"/>
        <v>-0.43671730015194044</v>
      </c>
      <c r="L39">
        <f t="shared" si="6"/>
        <v>-0.43671730015194044</v>
      </c>
      <c r="O39">
        <f t="shared" ca="1" si="2"/>
        <v>-0.43892087670343971</v>
      </c>
      <c r="Q39" s="2">
        <f t="shared" si="3"/>
        <v>43362.26033069985</v>
      </c>
      <c r="W39" s="69" t="s">
        <v>67</v>
      </c>
    </row>
    <row r="40" spans="1:23" ht="12.95" customHeight="1" x14ac:dyDescent="0.2">
      <c r="A40" s="56" t="s">
        <v>63</v>
      </c>
      <c r="B40" s="56" t="s">
        <v>62</v>
      </c>
      <c r="C40" s="67">
        <v>58654.63863193104</v>
      </c>
      <c r="D40" s="59">
        <v>9.2500000000000004E-4</v>
      </c>
      <c r="E40" s="55">
        <f t="shared" si="0"/>
        <v>22263.511921393532</v>
      </c>
      <c r="F40" s="55">
        <f t="shared" si="4"/>
        <v>22264.5</v>
      </c>
      <c r="G40" s="55">
        <f t="shared" si="1"/>
        <v>-0.45066956896334887</v>
      </c>
      <c r="L40">
        <f t="shared" si="6"/>
        <v>-0.45066956896334887</v>
      </c>
      <c r="O40">
        <f t="shared" ca="1" si="2"/>
        <v>-0.45253950630473511</v>
      </c>
      <c r="Q40" s="2">
        <f t="shared" si="3"/>
        <v>43636.13863193104</v>
      </c>
      <c r="W40" s="69" t="s">
        <v>67</v>
      </c>
    </row>
    <row r="41" spans="1:23" ht="12.95" customHeight="1" x14ac:dyDescent="0.2">
      <c r="A41" s="56" t="s">
        <v>63</v>
      </c>
      <c r="B41" s="56" t="s">
        <v>61</v>
      </c>
      <c r="C41" s="67">
        <v>58654.867003445979</v>
      </c>
      <c r="D41" s="59">
        <v>9.0200000000000002E-4</v>
      </c>
      <c r="E41" s="55">
        <f t="shared" si="0"/>
        <v>22264.012618631106</v>
      </c>
      <c r="F41" s="55">
        <f t="shared" si="4"/>
        <v>22265</v>
      </c>
      <c r="G41" s="55">
        <f t="shared" si="1"/>
        <v>-0.45035155402001692</v>
      </c>
      <c r="L41">
        <f t="shared" si="6"/>
        <v>-0.45035155402001692</v>
      </c>
      <c r="O41">
        <f t="shared" ca="1" si="2"/>
        <v>-0.45255084571322907</v>
      </c>
      <c r="Q41" s="2">
        <f t="shared" si="3"/>
        <v>43636.367003445979</v>
      </c>
      <c r="W41" s="69" t="s">
        <v>67</v>
      </c>
    </row>
    <row r="42" spans="1:23" ht="12.95" customHeight="1" x14ac:dyDescent="0.2">
      <c r="A42" s="56" t="s">
        <v>63</v>
      </c>
      <c r="B42" s="56" t="s">
        <v>62</v>
      </c>
      <c r="C42" s="67">
        <v>58666.496839627158</v>
      </c>
      <c r="D42" s="59">
        <v>6.8599999999999998E-4</v>
      </c>
      <c r="E42" s="55">
        <f t="shared" si="0"/>
        <v>22289.51066225065</v>
      </c>
      <c r="F42" s="55">
        <f t="shared" si="4"/>
        <v>22290.5</v>
      </c>
      <c r="G42" s="55">
        <f t="shared" si="1"/>
        <v>-0.45124387284158729</v>
      </c>
      <c r="L42">
        <f t="shared" si="6"/>
        <v>-0.45124387284158729</v>
      </c>
      <c r="O42">
        <f t="shared" ca="1" si="2"/>
        <v>-0.45312915554642313</v>
      </c>
      <c r="Q42" s="2">
        <f t="shared" si="3"/>
        <v>43647.996839627158</v>
      </c>
      <c r="W42" s="69" t="s">
        <v>67</v>
      </c>
    </row>
    <row r="43" spans="1:23" ht="12.95" customHeight="1" x14ac:dyDescent="0.2">
      <c r="A43" s="56" t="s">
        <v>63</v>
      </c>
      <c r="B43" s="56" t="s">
        <v>61</v>
      </c>
      <c r="C43" s="67">
        <v>58666.725123255514</v>
      </c>
      <c r="D43" s="59">
        <v>7.2999999999999996E-4</v>
      </c>
      <c r="E43" s="55">
        <f t="shared" si="0"/>
        <v>22290.011166799704</v>
      </c>
      <c r="F43" s="55">
        <f t="shared" si="4"/>
        <v>22291</v>
      </c>
      <c r="G43" s="55">
        <f t="shared" si="1"/>
        <v>-0.45101374448859133</v>
      </c>
      <c r="L43">
        <f t="shared" si="6"/>
        <v>-0.45101374448859133</v>
      </c>
      <c r="O43">
        <f t="shared" ca="1" si="2"/>
        <v>-0.45314049495491709</v>
      </c>
      <c r="Q43" s="2">
        <f t="shared" si="3"/>
        <v>43648.225123255514</v>
      </c>
      <c r="W43" s="69" t="s">
        <v>67</v>
      </c>
    </row>
    <row r="44" spans="1:23" ht="12.95" customHeight="1" x14ac:dyDescent="0.2">
      <c r="A44" s="56" t="s">
        <v>63</v>
      </c>
      <c r="B44" s="56" t="s">
        <v>62</v>
      </c>
      <c r="C44" s="67">
        <v>58681.091513809282</v>
      </c>
      <c r="D44" s="59">
        <v>6.7699999999999998E-4</v>
      </c>
      <c r="E44" s="55">
        <f t="shared" si="0"/>
        <v>22321.509018298955</v>
      </c>
      <c r="F44" s="55">
        <f t="shared" si="4"/>
        <v>22322.5</v>
      </c>
      <c r="G44" s="55">
        <f t="shared" si="1"/>
        <v>-0.45199369071633555</v>
      </c>
      <c r="L44">
        <f t="shared" si="6"/>
        <v>-0.45199369071633555</v>
      </c>
      <c r="O44">
        <f t="shared" ca="1" si="2"/>
        <v>-0.45385487769003924</v>
      </c>
      <c r="Q44" s="2">
        <f t="shared" si="3"/>
        <v>43662.591513809282</v>
      </c>
      <c r="W44" s="69" t="s">
        <v>67</v>
      </c>
    </row>
    <row r="45" spans="1:23" ht="12.95" customHeight="1" x14ac:dyDescent="0.2">
      <c r="A45" s="56" t="s">
        <v>63</v>
      </c>
      <c r="B45" s="56" t="s">
        <v>61</v>
      </c>
      <c r="C45" s="67">
        <v>58681.319822103716</v>
      </c>
      <c r="D45" s="59">
        <v>5.4799999999999998E-4</v>
      </c>
      <c r="E45" s="55">
        <f t="shared" si="0"/>
        <v>22322.009576927598</v>
      </c>
      <c r="F45" s="55">
        <f t="shared" si="4"/>
        <v>22323</v>
      </c>
      <c r="G45" s="55">
        <f t="shared" si="1"/>
        <v>-0.4517388962849509</v>
      </c>
      <c r="L45">
        <f t="shared" si="6"/>
        <v>-0.4517388962849509</v>
      </c>
      <c r="O45">
        <f t="shared" ca="1" si="2"/>
        <v>-0.4538662170985332</v>
      </c>
      <c r="Q45" s="2">
        <f t="shared" si="3"/>
        <v>43662.819822103716</v>
      </c>
      <c r="W45" s="69" t="s">
        <v>67</v>
      </c>
    </row>
    <row r="46" spans="1:23" ht="12.95" customHeight="1" x14ac:dyDescent="0.2">
      <c r="A46" s="56" t="s">
        <v>63</v>
      </c>
      <c r="B46" s="56" t="s">
        <v>62</v>
      </c>
      <c r="C46" s="67">
        <v>59037.292492451146</v>
      </c>
      <c r="D46" s="59">
        <v>5.9699999999999998E-4</v>
      </c>
      <c r="E46" s="55">
        <f t="shared" si="0"/>
        <v>23102.468263918654</v>
      </c>
      <c r="F46" s="55">
        <f t="shared" si="4"/>
        <v>23103.5</v>
      </c>
      <c r="G46" s="55">
        <f t="shared" si="1"/>
        <v>-0.47058204885252053</v>
      </c>
      <c r="L46">
        <f t="shared" si="6"/>
        <v>-0.47058204885252053</v>
      </c>
      <c r="O46">
        <f t="shared" ca="1" si="2"/>
        <v>-0.47156703375766901</v>
      </c>
      <c r="Q46" s="2">
        <f t="shared" si="3"/>
        <v>44018.792492451146</v>
      </c>
      <c r="W46" s="69" t="s">
        <v>67</v>
      </c>
    </row>
    <row r="47" spans="1:23" ht="12.95" customHeight="1" x14ac:dyDescent="0.2">
      <c r="A47" s="56" t="s">
        <v>63</v>
      </c>
      <c r="B47" s="56" t="s">
        <v>61</v>
      </c>
      <c r="C47" s="67">
        <v>59037.520945604891</v>
      </c>
      <c r="D47" s="59">
        <v>7.3200000000000001E-4</v>
      </c>
      <c r="E47" s="55">
        <f t="shared" si="0"/>
        <v>23102.969140146699</v>
      </c>
      <c r="F47" s="55">
        <f t="shared" si="4"/>
        <v>23104</v>
      </c>
      <c r="G47" s="55">
        <f t="shared" si="1"/>
        <v>-0.47018239511089632</v>
      </c>
      <c r="L47">
        <f t="shared" si="6"/>
        <v>-0.47018239511089632</v>
      </c>
      <c r="O47">
        <f t="shared" ca="1" si="2"/>
        <v>-0.47157837316616297</v>
      </c>
      <c r="Q47" s="2">
        <f t="shared" si="3"/>
        <v>44019.020945604891</v>
      </c>
      <c r="W47" s="69" t="s">
        <v>67</v>
      </c>
    </row>
    <row r="48" spans="1:23" ht="12.95" customHeight="1" x14ac:dyDescent="0.2">
      <c r="A48" s="56" t="s">
        <v>63</v>
      </c>
      <c r="B48" s="56" t="s">
        <v>62</v>
      </c>
      <c r="C48" s="67">
        <v>59050.06285656523</v>
      </c>
      <c r="D48" s="59">
        <v>6.7500000000000004E-4</v>
      </c>
      <c r="E48" s="55">
        <f t="shared" si="0"/>
        <v>23130.466878529005</v>
      </c>
      <c r="F48" s="55">
        <f t="shared" si="4"/>
        <v>23131.5</v>
      </c>
      <c r="G48" s="55">
        <f t="shared" si="1"/>
        <v>-0.47121393476845697</v>
      </c>
      <c r="L48">
        <f t="shared" si="6"/>
        <v>-0.47121393476845697</v>
      </c>
      <c r="O48">
        <f t="shared" ca="1" si="2"/>
        <v>-0.47220204063333299</v>
      </c>
      <c r="Q48" s="2">
        <f t="shared" si="3"/>
        <v>44031.56285656523</v>
      </c>
      <c r="W48" s="69" t="s">
        <v>67</v>
      </c>
    </row>
    <row r="49" spans="1:23" ht="12.95" customHeight="1" x14ac:dyDescent="0.2">
      <c r="A49" s="56" t="s">
        <v>63</v>
      </c>
      <c r="B49" s="56" t="s">
        <v>61</v>
      </c>
      <c r="C49" s="67">
        <v>59050.291023482569</v>
      </c>
      <c r="D49" s="59">
        <v>6.5300000000000004E-4</v>
      </c>
      <c r="E49" s="55">
        <f t="shared" si="0"/>
        <v>23130.967127192889</v>
      </c>
      <c r="F49" s="55">
        <f t="shared" si="4"/>
        <v>23132</v>
      </c>
      <c r="G49" s="55">
        <f t="shared" si="1"/>
        <v>-0.47110051743220538</v>
      </c>
      <c r="L49">
        <f t="shared" si="6"/>
        <v>-0.47110051743220538</v>
      </c>
      <c r="O49">
        <f t="shared" ca="1" si="2"/>
        <v>-0.47221338004182706</v>
      </c>
      <c r="Q49" s="2">
        <f t="shared" si="3"/>
        <v>44031.791023482569</v>
      </c>
      <c r="W49" s="69" t="s">
        <v>67</v>
      </c>
    </row>
    <row r="50" spans="1:23" ht="12.95" customHeight="1" x14ac:dyDescent="0.2">
      <c r="A50" s="56" t="s">
        <v>63</v>
      </c>
      <c r="B50" s="56" t="s">
        <v>62</v>
      </c>
      <c r="C50" s="67">
        <v>59059.184606556315</v>
      </c>
      <c r="D50" s="59">
        <v>6.6600000000000003E-4</v>
      </c>
      <c r="E50" s="55">
        <f t="shared" si="0"/>
        <v>23150.466023446941</v>
      </c>
      <c r="F50" s="55">
        <f t="shared" si="4"/>
        <v>23151.5</v>
      </c>
      <c r="G50" s="55">
        <f t="shared" si="1"/>
        <v>-0.47160394368984271</v>
      </c>
      <c r="L50">
        <f t="shared" si="6"/>
        <v>-0.47160394368984271</v>
      </c>
      <c r="O50">
        <f t="shared" ca="1" si="2"/>
        <v>-0.47265561697309305</v>
      </c>
      <c r="Q50" s="2">
        <f t="shared" si="3"/>
        <v>44040.684606556315</v>
      </c>
      <c r="W50" s="69" t="s">
        <v>67</v>
      </c>
    </row>
    <row r="51" spans="1:23" ht="12.95" customHeight="1" x14ac:dyDescent="0.2">
      <c r="A51" s="56" t="s">
        <v>63</v>
      </c>
      <c r="B51" s="56" t="s">
        <v>61</v>
      </c>
      <c r="C51" s="67">
        <v>59059.41267050663</v>
      </c>
      <c r="D51" s="59">
        <v>7.1299999999999998E-4</v>
      </c>
      <c r="E51" s="55">
        <f t="shared" si="0"/>
        <v>23150.966046358924</v>
      </c>
      <c r="F51" s="55">
        <f t="shared" si="4"/>
        <v>23152</v>
      </c>
      <c r="G51" s="55">
        <f t="shared" si="1"/>
        <v>-0.47159349337016465</v>
      </c>
      <c r="L51">
        <f t="shared" si="6"/>
        <v>-0.47159349337016465</v>
      </c>
      <c r="O51">
        <f t="shared" ca="1" si="2"/>
        <v>-0.47266695638158712</v>
      </c>
      <c r="Q51" s="2">
        <f t="shared" si="3"/>
        <v>44040.91267050663</v>
      </c>
      <c r="W51" s="69" t="s">
        <v>67</v>
      </c>
    </row>
    <row r="52" spans="1:23" ht="12.95" customHeight="1" x14ac:dyDescent="0.2">
      <c r="A52" s="56" t="s">
        <v>63</v>
      </c>
      <c r="B52" s="56" t="s">
        <v>62</v>
      </c>
      <c r="C52" s="67">
        <v>59062.833024749998</v>
      </c>
      <c r="D52" s="59">
        <v>6.7699999999999998E-4</v>
      </c>
      <c r="E52" s="55">
        <f t="shared" si="0"/>
        <v>23158.465063570602</v>
      </c>
      <c r="F52" s="55">
        <f t="shared" si="4"/>
        <v>23159.5</v>
      </c>
      <c r="G52" s="55">
        <f t="shared" si="1"/>
        <v>-0.47204175000661053</v>
      </c>
      <c r="L52">
        <f t="shared" si="6"/>
        <v>-0.47204175000661053</v>
      </c>
      <c r="O52">
        <f t="shared" ca="1" si="2"/>
        <v>-0.47283704750899708</v>
      </c>
      <c r="Q52" s="2">
        <f t="shared" si="3"/>
        <v>44044.333024749998</v>
      </c>
      <c r="W52" s="69" t="s">
        <v>67</v>
      </c>
    </row>
    <row r="53" spans="1:23" ht="12.95" customHeight="1" x14ac:dyDescent="0.2">
      <c r="A53" s="56" t="s">
        <v>63</v>
      </c>
      <c r="B53" s="56" t="s">
        <v>61</v>
      </c>
      <c r="C53" s="67">
        <v>59063.061415300705</v>
      </c>
      <c r="D53" s="59">
        <v>5.7300000000000005E-4</v>
      </c>
      <c r="E53" s="55">
        <f t="shared" si="0"/>
        <v>23158.965802543491</v>
      </c>
      <c r="F53" s="55">
        <f t="shared" si="4"/>
        <v>23160</v>
      </c>
      <c r="G53" s="55">
        <f t="shared" si="1"/>
        <v>-0.47170469929551473</v>
      </c>
      <c r="L53">
        <f t="shared" si="6"/>
        <v>-0.47170469929551473</v>
      </c>
      <c r="O53">
        <f t="shared" ca="1" si="2"/>
        <v>-0.47284838691749104</v>
      </c>
      <c r="Q53" s="2">
        <f t="shared" si="3"/>
        <v>44044.561415300705</v>
      </c>
      <c r="W53" s="69" t="s">
        <v>67</v>
      </c>
    </row>
    <row r="54" spans="1:23" ht="12.95" customHeight="1" x14ac:dyDescent="0.2">
      <c r="A54" s="56" t="s">
        <v>63</v>
      </c>
      <c r="B54" s="56" t="s">
        <v>62</v>
      </c>
      <c r="C54" s="67">
        <v>59076.05972211482</v>
      </c>
      <c r="D54" s="59">
        <v>7.18E-4</v>
      </c>
      <c r="E54" s="55">
        <f t="shared" si="0"/>
        <v>23187.464174228458</v>
      </c>
      <c r="F54" s="55">
        <f t="shared" si="4"/>
        <v>23188.5</v>
      </c>
      <c r="G54" s="55">
        <f t="shared" si="1"/>
        <v>-0.47244738518202212</v>
      </c>
      <c r="L54">
        <f t="shared" si="6"/>
        <v>-0.47244738518202212</v>
      </c>
      <c r="O54">
        <f t="shared" ca="1" si="2"/>
        <v>-0.4734947332016492</v>
      </c>
      <c r="Q54" s="2">
        <f t="shared" si="3"/>
        <v>44057.55972211482</v>
      </c>
      <c r="W54" s="69" t="s">
        <v>67</v>
      </c>
    </row>
    <row r="55" spans="1:23" ht="12.95" customHeight="1" x14ac:dyDescent="0.2">
      <c r="A55" s="56" t="s">
        <v>63</v>
      </c>
      <c r="B55" s="56" t="s">
        <v>61</v>
      </c>
      <c r="C55" s="67">
        <v>59076.287826165557</v>
      </c>
      <c r="D55" s="59">
        <v>7.3700000000000002E-4</v>
      </c>
      <c r="E55" s="55">
        <f t="shared" si="0"/>
        <v>23187.96428505933</v>
      </c>
      <c r="F55" s="55">
        <f t="shared" si="4"/>
        <v>23189</v>
      </c>
      <c r="G55" s="55">
        <f t="shared" si="1"/>
        <v>-0.47239683444786351</v>
      </c>
      <c r="L55">
        <f t="shared" si="6"/>
        <v>-0.47239683444786351</v>
      </c>
      <c r="O55">
        <f t="shared" ca="1" si="2"/>
        <v>-0.47350607261014316</v>
      </c>
      <c r="Q55" s="2">
        <f t="shared" si="3"/>
        <v>44057.787826165557</v>
      </c>
      <c r="W55" s="69" t="s">
        <v>67</v>
      </c>
    </row>
    <row r="56" spans="1:23" ht="12.95" customHeight="1" x14ac:dyDescent="0.2">
      <c r="A56" s="56" t="s">
        <v>63</v>
      </c>
      <c r="B56" s="56" t="s">
        <v>62</v>
      </c>
      <c r="C56" s="67">
        <v>59086.093276624568</v>
      </c>
      <c r="D56" s="59">
        <v>7.6999999999999996E-4</v>
      </c>
      <c r="E56" s="55">
        <f t="shared" si="0"/>
        <v>23209.462421371667</v>
      </c>
      <c r="F56" s="55">
        <f t="shared" si="4"/>
        <v>23210.5</v>
      </c>
      <c r="G56" s="55">
        <f t="shared" si="1"/>
        <v>-0.4732468754373258</v>
      </c>
      <c r="L56">
        <f t="shared" si="6"/>
        <v>-0.4732468754373258</v>
      </c>
      <c r="O56">
        <f t="shared" ca="1" si="2"/>
        <v>-0.47399366717538521</v>
      </c>
      <c r="Q56" s="2">
        <f t="shared" si="3"/>
        <v>44067.593276624568</v>
      </c>
      <c r="W56" s="69" t="s">
        <v>67</v>
      </c>
    </row>
    <row r="57" spans="1:23" ht="12.95" customHeight="1" x14ac:dyDescent="0.2">
      <c r="A57" s="56" t="s">
        <v>63</v>
      </c>
      <c r="B57" s="56" t="s">
        <v>61</v>
      </c>
      <c r="C57" s="67">
        <v>59086.321563525591</v>
      </c>
      <c r="D57" s="59">
        <v>8.1899999999999996E-4</v>
      </c>
      <c r="E57" s="55">
        <f t="shared" si="0"/>
        <v>23209.96293309594</v>
      </c>
      <c r="F57" s="55">
        <f t="shared" si="4"/>
        <v>23211</v>
      </c>
      <c r="G57" s="55">
        <f t="shared" si="1"/>
        <v>-0.47301347440952668</v>
      </c>
      <c r="L57">
        <f t="shared" si="6"/>
        <v>-0.47301347440952668</v>
      </c>
      <c r="O57">
        <f t="shared" ca="1" si="2"/>
        <v>-0.47400500658387917</v>
      </c>
      <c r="Q57" s="2">
        <f t="shared" si="3"/>
        <v>44067.821563525591</v>
      </c>
      <c r="W57" s="69" t="s">
        <v>67</v>
      </c>
    </row>
    <row r="58" spans="1:23" ht="12.95" customHeight="1" x14ac:dyDescent="0.2">
      <c r="A58" s="56" t="s">
        <v>63</v>
      </c>
      <c r="B58" s="56" t="s">
        <v>62</v>
      </c>
      <c r="C58" s="67">
        <v>59088.830049738754</v>
      </c>
      <c r="D58" s="59">
        <v>6.3199999999999997E-4</v>
      </c>
      <c r="E58" s="55">
        <f t="shared" si="0"/>
        <v>23215.462708835323</v>
      </c>
      <c r="F58" s="55">
        <f t="shared" si="4"/>
        <v>23216.5</v>
      </c>
      <c r="G58" s="55">
        <f t="shared" si="1"/>
        <v>-0.47311576124775456</v>
      </c>
      <c r="L58">
        <f t="shared" si="6"/>
        <v>-0.47311576124775456</v>
      </c>
      <c r="O58">
        <f t="shared" ca="1" si="2"/>
        <v>-0.47412974007731318</v>
      </c>
      <c r="Q58" s="2">
        <f t="shared" si="3"/>
        <v>44070.330049738754</v>
      </c>
      <c r="W58" s="69" t="s">
        <v>67</v>
      </c>
    </row>
    <row r="59" spans="1:23" ht="12.95" customHeight="1" x14ac:dyDescent="0.2">
      <c r="A59" s="56" t="s">
        <v>63</v>
      </c>
      <c r="B59" s="56" t="s">
        <v>61</v>
      </c>
      <c r="C59" s="67">
        <v>59089.058133330662</v>
      </c>
      <c r="D59" s="59">
        <v>5.9500000000000004E-4</v>
      </c>
      <c r="E59" s="55">
        <f t="shared" si="0"/>
        <v>23215.962774810869</v>
      </c>
      <c r="F59" s="55">
        <f t="shared" si="4"/>
        <v>23217</v>
      </c>
      <c r="G59" s="55">
        <f t="shared" si="1"/>
        <v>-0.47308566933497787</v>
      </c>
      <c r="L59">
        <f t="shared" si="6"/>
        <v>-0.47308566933497787</v>
      </c>
      <c r="O59">
        <f t="shared" ca="1" si="2"/>
        <v>-0.47414107948580725</v>
      </c>
      <c r="Q59" s="2">
        <f t="shared" si="3"/>
        <v>44070.558133330662</v>
      </c>
      <c r="W59" s="69" t="s">
        <v>67</v>
      </c>
    </row>
    <row r="60" spans="1:23" ht="12.95" customHeight="1" x14ac:dyDescent="0.2">
      <c r="A60" s="56" t="s">
        <v>63</v>
      </c>
      <c r="B60" s="56" t="s">
        <v>62</v>
      </c>
      <c r="C60" s="67">
        <v>59100.231905192137</v>
      </c>
      <c r="D60" s="59">
        <v>6.7299999999999999E-4</v>
      </c>
      <c r="E60" s="55">
        <f t="shared" si="0"/>
        <v>23240.460912005594</v>
      </c>
      <c r="F60" s="55">
        <f t="shared" si="4"/>
        <v>23241.5</v>
      </c>
      <c r="G60" s="55">
        <f t="shared" si="1"/>
        <v>-0.47393530786212068</v>
      </c>
      <c r="L60">
        <f t="shared" si="6"/>
        <v>-0.47393530786212068</v>
      </c>
      <c r="O60">
        <f t="shared" ca="1" si="2"/>
        <v>-0.47469671050201329</v>
      </c>
      <c r="Q60" s="2">
        <f t="shared" si="3"/>
        <v>44081.731905192137</v>
      </c>
      <c r="W60" s="69" t="s">
        <v>67</v>
      </c>
    </row>
    <row r="61" spans="1:23" ht="12.95" customHeight="1" x14ac:dyDescent="0.2">
      <c r="A61" s="56" t="s">
        <v>63</v>
      </c>
      <c r="B61" s="56" t="s">
        <v>61</v>
      </c>
      <c r="C61" s="67">
        <v>59100.460269520059</v>
      </c>
      <c r="D61" s="59">
        <v>6.7299999999999999E-4</v>
      </c>
      <c r="E61" s="55">
        <f t="shared" si="0"/>
        <v>23240.961593485867</v>
      </c>
      <c r="F61" s="55">
        <f t="shared" si="4"/>
        <v>23242</v>
      </c>
      <c r="G61" s="55">
        <f t="shared" si="1"/>
        <v>-0.473624479942373</v>
      </c>
      <c r="L61">
        <f t="shared" si="6"/>
        <v>-0.473624479942373</v>
      </c>
      <c r="O61">
        <f t="shared" ca="1" si="2"/>
        <v>-0.47470804991050725</v>
      </c>
      <c r="Q61" s="2">
        <f t="shared" si="3"/>
        <v>44081.960269520059</v>
      </c>
      <c r="W61" s="69" t="s">
        <v>67</v>
      </c>
    </row>
    <row r="62" spans="1:23" ht="12.95" customHeight="1" x14ac:dyDescent="0.2">
      <c r="A62" s="56" t="s">
        <v>63</v>
      </c>
      <c r="B62" s="56" t="s">
        <v>62</v>
      </c>
      <c r="C62" s="67">
        <v>59113.458290352486</v>
      </c>
      <c r="D62" s="59">
        <v>7.1699999999999997E-4</v>
      </c>
      <c r="E62" s="55">
        <f t="shared" si="0"/>
        <v>23269.459338165136</v>
      </c>
      <c r="F62" s="55">
        <f t="shared" si="4"/>
        <v>23270.5</v>
      </c>
      <c r="G62" s="55">
        <f t="shared" si="1"/>
        <v>-0.47465314751025289</v>
      </c>
      <c r="L62">
        <f t="shared" si="6"/>
        <v>-0.47465314751025289</v>
      </c>
      <c r="O62">
        <f t="shared" ca="1" si="2"/>
        <v>-0.4753543961946653</v>
      </c>
      <c r="Q62" s="2">
        <f t="shared" si="3"/>
        <v>44094.958290352486</v>
      </c>
      <c r="W62" s="69" t="s">
        <v>67</v>
      </c>
    </row>
    <row r="63" spans="1:23" ht="12.95" customHeight="1" x14ac:dyDescent="0.2">
      <c r="A63" s="56" t="s">
        <v>65</v>
      </c>
      <c r="B63" s="57" t="s">
        <v>62</v>
      </c>
      <c r="C63" s="67">
        <v>59881.043510000221</v>
      </c>
      <c r="D63" s="59">
        <v>2.5000000000000001E-3</v>
      </c>
      <c r="E63" s="55">
        <f t="shared" si="0"/>
        <v>24952.365366022052</v>
      </c>
      <c r="F63" s="55">
        <f t="shared" si="4"/>
        <v>24953.5</v>
      </c>
      <c r="G63" s="55">
        <f t="shared" si="1"/>
        <v>-0.51751449977746233</v>
      </c>
      <c r="K63">
        <f t="shared" si="5"/>
        <v>-0.51751449977746233</v>
      </c>
      <c r="O63">
        <f t="shared" ca="1" si="2"/>
        <v>-0.5135228451854732</v>
      </c>
      <c r="Q63" s="2">
        <f t="shared" si="3"/>
        <v>44862.543510000221</v>
      </c>
      <c r="W63" s="69" t="s">
        <v>67</v>
      </c>
    </row>
    <row r="64" spans="1:23" ht="12.95" customHeight="1" x14ac:dyDescent="0.2">
      <c r="A64" s="56" t="s">
        <v>65</v>
      </c>
      <c r="B64" s="57" t="s">
        <v>62</v>
      </c>
      <c r="C64" s="67">
        <v>59886.060949999839</v>
      </c>
      <c r="D64" s="59">
        <v>2.8999999999999998E-3</v>
      </c>
      <c r="E64" s="55">
        <f t="shared" si="0"/>
        <v>24963.365942640299</v>
      </c>
      <c r="F64" s="55">
        <f t="shared" si="4"/>
        <v>24964.5</v>
      </c>
      <c r="G64" s="55">
        <f t="shared" si="1"/>
        <v>-0.51725150016136467</v>
      </c>
      <c r="K64">
        <f t="shared" si="5"/>
        <v>-0.51725150016136467</v>
      </c>
      <c r="O64">
        <f t="shared" ca="1" si="2"/>
        <v>-0.51377231217234121</v>
      </c>
      <c r="Q64" s="2">
        <f t="shared" si="3"/>
        <v>44867.560949999839</v>
      </c>
      <c r="W64" s="69" t="s">
        <v>67</v>
      </c>
    </row>
    <row r="65" spans="1:23" ht="12.95" customHeight="1" x14ac:dyDescent="0.2">
      <c r="A65" s="56" t="s">
        <v>66</v>
      </c>
      <c r="B65" s="57" t="s">
        <v>61</v>
      </c>
      <c r="C65" s="67">
        <v>60206.002171999775</v>
      </c>
      <c r="D65" s="59">
        <v>2.5820000000000001E-3</v>
      </c>
      <c r="E65" s="55">
        <f t="shared" ref="E65" si="7">+(C65-C$7)/C$8</f>
        <v>25664.826832299819</v>
      </c>
      <c r="F65" s="55">
        <f t="shared" ref="F65" si="8">ROUND(2*E65,0)/2+1</f>
        <v>25666</v>
      </c>
      <c r="G65" s="55">
        <f t="shared" ref="G65" si="9">+C65-(C$7+F65*C$8)</f>
        <v>-0.53509000022313558</v>
      </c>
      <c r="K65">
        <f t="shared" ref="K65" si="10">+G65</f>
        <v>-0.53509000022313558</v>
      </c>
      <c r="O65">
        <f t="shared" ref="O65" ca="1" si="11">+C$11+C$12*$F65</f>
        <v>-0.52968150228942479</v>
      </c>
      <c r="Q65" s="2">
        <f t="shared" ref="Q65" si="12">+C65-15018.5</f>
        <v>45187.502171999775</v>
      </c>
      <c r="W65" s="69" t="s">
        <v>67</v>
      </c>
    </row>
    <row r="66" spans="1:23" ht="12.95" customHeight="1" x14ac:dyDescent="0.2">
      <c r="A66" s="56" t="s">
        <v>66</v>
      </c>
      <c r="B66" s="58" t="str">
        <f>IF([1]Sheet1!K3009="P","I","II")</f>
        <v>II</v>
      </c>
      <c r="C66" s="67">
        <v>60233.136214000173</v>
      </c>
      <c r="D66" s="59">
        <v>2.3969999999999998E-3</v>
      </c>
      <c r="E66" s="55">
        <f t="shared" ref="E66:E67" si="13">+(C66-C$7)/C$8</f>
        <v>25724.317350972848</v>
      </c>
      <c r="F66" s="55">
        <f t="shared" ref="F66:F67" si="14">ROUND(2*E66,0)/2+1</f>
        <v>25725.5</v>
      </c>
      <c r="G66" s="55">
        <f t="shared" ref="G66:G67" si="15">+C66-(C$7+F66*C$8)</f>
        <v>-0.53941449982812628</v>
      </c>
      <c r="K66">
        <f t="shared" ref="K66:K67" si="16">+G66</f>
        <v>-0.53941449982812628</v>
      </c>
      <c r="O66">
        <f t="shared" ref="O66:O67" ca="1" si="17">+C$11+C$12*$F66</f>
        <v>-0.53103089190021091</v>
      </c>
      <c r="Q66" s="2">
        <f t="shared" ref="Q66:Q67" si="18">+C66-15018.5</f>
        <v>45214.636214000173</v>
      </c>
      <c r="W66" s="69" t="s">
        <v>67</v>
      </c>
    </row>
    <row r="67" spans="1:23" ht="12.95" customHeight="1" x14ac:dyDescent="0.2">
      <c r="A67" s="56" t="s">
        <v>66</v>
      </c>
      <c r="B67" s="58" t="str">
        <f>IF([1]Sheet1!K3010="P","I","II")</f>
        <v>II</v>
      </c>
      <c r="C67" s="67">
        <v>60239.065229999833</v>
      </c>
      <c r="D67" s="59">
        <v>2.6930000000000001E-3</v>
      </c>
      <c r="E67" s="55">
        <f t="shared" si="13"/>
        <v>25737.316528796604</v>
      </c>
      <c r="F67" s="55">
        <f t="shared" si="14"/>
        <v>25738.5</v>
      </c>
      <c r="G67" s="55">
        <f t="shared" si="15"/>
        <v>-0.53978950016607996</v>
      </c>
      <c r="K67">
        <f t="shared" si="16"/>
        <v>-0.53978950016607996</v>
      </c>
      <c r="O67">
        <f t="shared" ca="1" si="17"/>
        <v>-0.53132571652105498</v>
      </c>
      <c r="Q67" s="2">
        <f t="shared" si="18"/>
        <v>45220.565229999833</v>
      </c>
      <c r="W67" s="69" t="s">
        <v>67</v>
      </c>
    </row>
    <row r="68" spans="1:23" ht="12.95" customHeight="1" x14ac:dyDescent="0.2">
      <c r="C68" s="68"/>
      <c r="D68" s="63"/>
    </row>
    <row r="69" spans="1:23" ht="12.95" customHeight="1" x14ac:dyDescent="0.2">
      <c r="C69" s="68"/>
      <c r="D69" s="63"/>
    </row>
    <row r="70" spans="1:23" ht="12.95" customHeight="1" x14ac:dyDescent="0.2">
      <c r="C70" s="68"/>
      <c r="D70" s="63"/>
    </row>
    <row r="71" spans="1:23" ht="12.95" customHeight="1" x14ac:dyDescent="0.2">
      <c r="C71" s="68"/>
      <c r="D71" s="63"/>
    </row>
    <row r="72" spans="1:23" ht="12.95" customHeight="1" x14ac:dyDescent="0.2">
      <c r="C72" s="68"/>
      <c r="D72" s="63"/>
    </row>
    <row r="73" spans="1:23" ht="12.95" customHeight="1" x14ac:dyDescent="0.2">
      <c r="C73" s="68"/>
      <c r="D73" s="63"/>
    </row>
    <row r="74" spans="1:23" ht="12.95" customHeight="1" x14ac:dyDescent="0.2">
      <c r="C74" s="68"/>
      <c r="D74" s="63"/>
    </row>
    <row r="75" spans="1:23" ht="12.95" customHeight="1" x14ac:dyDescent="0.2">
      <c r="C75" s="68"/>
      <c r="D75" s="63"/>
    </row>
    <row r="76" spans="1:23" ht="12.95" customHeight="1" x14ac:dyDescent="0.2">
      <c r="C76" s="68"/>
      <c r="D76" s="63"/>
    </row>
    <row r="77" spans="1:23" ht="12.95" customHeight="1" x14ac:dyDescent="0.2">
      <c r="C77" s="68"/>
      <c r="D77" s="68"/>
    </row>
    <row r="78" spans="1:23" ht="12.95" customHeight="1" x14ac:dyDescent="0.2">
      <c r="C78" s="68"/>
      <c r="D78" s="68"/>
    </row>
    <row r="79" spans="1:23" ht="12.95" customHeight="1" x14ac:dyDescent="0.2">
      <c r="C79" s="68"/>
      <c r="D79" s="68"/>
    </row>
    <row r="80" spans="1:23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66">
    <sortCondition ref="C21:C6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41</v>
      </c>
      <c r="I1" s="38" t="s">
        <v>42</v>
      </c>
      <c r="J1" s="39" t="s">
        <v>40</v>
      </c>
    </row>
    <row r="2" spans="1:16" x14ac:dyDescent="0.2">
      <c r="I2" s="40" t="s">
        <v>43</v>
      </c>
      <c r="J2" s="41" t="s">
        <v>39</v>
      </c>
    </row>
    <row r="3" spans="1:16" x14ac:dyDescent="0.2">
      <c r="A3" s="42" t="s">
        <v>44</v>
      </c>
      <c r="I3" s="40" t="s">
        <v>45</v>
      </c>
      <c r="J3" s="41" t="s">
        <v>37</v>
      </c>
    </row>
    <row r="4" spans="1:16" x14ac:dyDescent="0.2">
      <c r="I4" s="40" t="s">
        <v>46</v>
      </c>
      <c r="J4" s="41" t="s">
        <v>37</v>
      </c>
    </row>
    <row r="5" spans="1:16" ht="13.5" thickBot="1" x14ac:dyDescent="0.25">
      <c r="I5" s="43" t="s">
        <v>47</v>
      </c>
      <c r="J5" s="44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49</v>
      </c>
      <c r="J11" s="47" t="s">
        <v>50</v>
      </c>
      <c r="K11" s="46">
        <v>-3273</v>
      </c>
      <c r="L11" s="46" t="s">
        <v>51</v>
      </c>
      <c r="M11" s="47" t="s">
        <v>52</v>
      </c>
      <c r="N11" s="47"/>
      <c r="O11" s="48" t="s">
        <v>53</v>
      </c>
      <c r="P11" s="48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2024-01-16T05:00:15Z</dcterms:modified>
</cp:coreProperties>
</file>