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93797A6-B69D-4BD8-9E59-2D24FF990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Q22" i="1"/>
  <c r="C9" i="1"/>
  <c r="C21" i="1"/>
  <c r="E21" i="1"/>
  <c r="F21" i="1"/>
  <c r="D9" i="1"/>
  <c r="A21" i="1"/>
  <c r="F16" i="1"/>
  <c r="F17" i="1" s="1"/>
  <c r="C17" i="1"/>
  <c r="Q21" i="1"/>
  <c r="G21" i="1"/>
  <c r="I21" i="1"/>
  <c r="C12" i="1"/>
  <c r="C11" i="1"/>
  <c r="O23" i="1" l="1"/>
  <c r="O21" i="1"/>
  <c r="O22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<sst xmlns="http://schemas.openxmlformats.org/spreadsheetml/2006/main" count="55" uniqueCount="51">
  <si>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</si>
  <si>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</si>
  <si>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</si>
  <si>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</si>
  <si>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</si>
  <si>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</si>
  <si>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</si>
  <si>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</si>
  <si>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</si>
  <si>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</si>
  <si>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</si>
  <si>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</si>
  <si>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</si>
  <si>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</si>
  <si>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</si>
  <si>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</si>
  <si>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</si>
  <si>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</si>
  <si>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</si>
  <si>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</si>
  <si>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</si>
  <si>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</si>
  <si>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</si>
  <si>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</si>
  <si>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</si>
  <si>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</si>
  <si>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</si>
  <si>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</si>
  <si>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</si>
  <si>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</si>
  <si>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</si>
  <si>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</si>
  <si>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</si>
  <si>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</si>
  <si>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</si>
  <si>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</si>
  <si>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</si>
  <si>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</si>
  <si>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</si>
  <si>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</si>
  <si>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</si>
  <si>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UV Hyi</t>
  </si>
  <si>
    <t>G9155-0426</t>
  </si>
  <si>
    <t>EA</t>
  </si>
  <si>
    <t>Malkov</t>
  </si>
  <si>
    <t>UV Hyi / GSC 9155-0426</t>
  </si>
  <si>
    <t>OEJV 0211</t>
  </si>
  <si>
    <t>I</t>
  </si>
  <si>
    <t>BMGA</t>
  </si>
  <si>
    <t>II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</si>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</sst>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3" fillId="0" borderId="0" xfId="0" applyFont="1" applyAlignment="1"/>
    <xf numFmtId="0" fontId="1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165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/>
    </xf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>
      <alignment horizontal="left"/>
    </xf>
    <xf numFmtId="0" fontId="7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UV Hyi-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37109.5</c:v>
                </c:pt>
                <c:pt idx="2">
                  <c:v>40160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03-4F38-9A65-ED55CB88BA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37109.5</c:v>
                </c:pt>
                <c:pt idx="2">
                  <c:v>40160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03-4F38-9A65-ED55CB88BA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37109.5</c:v>
                </c:pt>
                <c:pt idx="2">
                  <c:v>40160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03-4F38-9A65-ED55CB88BA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37109.5</c:v>
                </c:pt>
                <c:pt idx="2">
                  <c:v>40160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0.13165500000468455</c:v>
                </c:pt>
                <c:pt idx="2">
                  <c:v>0.1116670001501916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03-4F38-9A65-ED55CB88BA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37109.5</c:v>
                </c:pt>
                <c:pt idx="2">
                  <c:v>40160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03-4F38-9A65-ED55CB88BA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37109.5</c:v>
                </c:pt>
                <c:pt idx="2">
                  <c:v>40160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03-4F38-9A65-ED55CB88BA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3.859E-3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37109.5</c:v>
                </c:pt>
                <c:pt idx="2">
                  <c:v>40160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03-4F38-9A65-ED55CB88BA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37109.5</c:v>
                </c:pt>
                <c:pt idx="2">
                  <c:v>40160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1.1628970091121515E-3</c:v>
                </c:pt>
                <c:pt idx="1">
                  <c:v>0.11634539702617497</c:v>
                </c:pt>
                <c:pt idx="2">
                  <c:v>0.12581370611958903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03-4F38-9A65-ED55CB88BA2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37109.5</c:v>
                </c:pt>
                <c:pt idx="2">
                  <c:v>40160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03-4F38-9A65-ED55CB88B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105736"/>
        <c:axId val="1"/>
      </c:scatterChart>
      <c:valAx>
        <c:axId val="1040105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0105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DC69C03-44A6-B681-25D7-CFD3714AD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42578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37" t="s">
        <v>41</v>
      </c>
      <c r="G1" s="31">
        <v>0</v>
      </c>
      <c r="H1" s="32"/>
      <c r="I1" s="38" t="s">
        <v>42</v>
      </c>
      <c r="J1" s="37" t="s">
        <v>41</v>
      </c>
      <c r="K1" s="39">
        <v>3.3856300000000004</v>
      </c>
      <c r="L1" s="40">
        <v>-72.243300000000005</v>
      </c>
      <c r="M1" s="41">
        <v>27426.3</v>
      </c>
      <c r="N1" s="41">
        <v>0.81705000000000005</v>
      </c>
      <c r="O1" s="33" t="s">
        <v>43</v>
      </c>
      <c r="P1" s="42">
        <v>12.4</v>
      </c>
    </row>
    <row r="2" spans="1:16" x14ac:dyDescent="0.2">
      <c r="A2" t="s">
        <v>23</v>
      </c>
      <c r="B2" t="s">
        <v>43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27426.3</v>
      </c>
      <c r="D4" s="28">
        <v>0.81705000000000005</v>
      </c>
      <c r="E4" s="36"/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9">
        <v>27426.3</v>
      </c>
      <c r="D7" s="29" t="s">
        <v>44</v>
      </c>
    </row>
    <row r="8" spans="1:16" x14ac:dyDescent="0.2">
      <c r="A8" t="s">
        <v>3</v>
      </c>
      <c r="C8" s="49">
        <v>0.81705000000000005</v>
      </c>
      <c r="D8" s="29" t="s">
        <v>44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1.1628970091121515E-3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3.1038548085278112E-6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60239.153813706114</v>
      </c>
      <c r="E15" s="14" t="s">
        <v>34</v>
      </c>
      <c r="F15" s="34">
        <v>1</v>
      </c>
    </row>
    <row r="16" spans="1:16" x14ac:dyDescent="0.2">
      <c r="A16" s="16" t="s">
        <v>4</v>
      </c>
      <c r="B16" s="10"/>
      <c r="C16" s="17">
        <f ca="1">+C8+C12</f>
        <v>0.81705310385480856</v>
      </c>
      <c r="E16" s="14" t="s">
        <v>30</v>
      </c>
      <c r="F16" s="35">
        <f ca="1">NOW()+15018.5+$C$5/24</f>
        <v>60325.752636111109</v>
      </c>
    </row>
    <row r="17" spans="1:22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40267</v>
      </c>
    </row>
    <row r="18" spans="1:22" ht="14.25" thickTop="1" thickBot="1" x14ac:dyDescent="0.25">
      <c r="A18" s="16" t="s">
        <v>5</v>
      </c>
      <c r="B18" s="10"/>
      <c r="C18" s="19">
        <f ca="1">+C15</f>
        <v>60239.153813706114</v>
      </c>
      <c r="D18" s="20">
        <f ca="1">+C16</f>
        <v>0.81705310385480856</v>
      </c>
      <c r="E18" s="14" t="s">
        <v>36</v>
      </c>
      <c r="F18" s="23">
        <f ca="1">ROUND(2*(F16-$C$15)/$C$16,0)/2+F15</f>
        <v>107</v>
      </c>
    </row>
    <row r="19" spans="1:22" ht="13.5" thickTop="1" x14ac:dyDescent="0.2">
      <c r="E19" s="14" t="s">
        <v>31</v>
      </c>
      <c r="F19" s="18">
        <f ca="1">+$C$15+$C$16*F18-15018.5-$C$5/24</f>
        <v>45308.474329151912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2" x14ac:dyDescent="0.2">
      <c r="A21" t="str">
        <f>D7</f>
        <v>Malkov</v>
      </c>
      <c r="C21" s="46">
        <f>C$7</f>
        <v>27426.3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1.1628970091121515E-3</v>
      </c>
      <c r="Q21" s="2">
        <f>+C21-15018.5</f>
        <v>12407.8</v>
      </c>
    </row>
    <row r="22" spans="1:22" x14ac:dyDescent="0.2">
      <c r="A22" t="s">
        <v>46</v>
      </c>
      <c r="B22" t="s">
        <v>47</v>
      </c>
      <c r="C22" s="46">
        <v>57746.748630000002</v>
      </c>
      <c r="D22" s="8">
        <v>2.0000000000000001E-4</v>
      </c>
      <c r="E22">
        <f>+(C22-C$7)/C$8</f>
        <v>37109.661134569491</v>
      </c>
      <c r="F22">
        <f>ROUND(2*E22,0)/2</f>
        <v>37109.5</v>
      </c>
      <c r="G22">
        <f>+C22-(C$7+F22*C$8)</f>
        <v>0.13165500000468455</v>
      </c>
      <c r="K22">
        <f>+G22</f>
        <v>0.13165500000468455</v>
      </c>
      <c r="O22">
        <f ca="1">+C$11+C$12*$F22</f>
        <v>0.11634539702617497</v>
      </c>
      <c r="Q22" s="2">
        <f>+C22-15018.5</f>
        <v>42728.248630000002</v>
      </c>
    </row>
    <row r="23" spans="1:22" x14ac:dyDescent="0.2">
      <c r="A23" s="43" t="s">
        <v>48</v>
      </c>
      <c r="B23" s="44" t="s">
        <v>49</v>
      </c>
      <c r="C23" s="47">
        <v>60239.139667000156</v>
      </c>
      <c r="D23" s="45">
        <v>3.859E-3</v>
      </c>
      <c r="E23">
        <f>+(C23-C$7)/C$8</f>
        <v>40160.136670950553</v>
      </c>
      <c r="F23">
        <f>ROUND(2*E23,0)/2</f>
        <v>40160</v>
      </c>
      <c r="G23">
        <f>+C23-(C$7+F23*C$8)</f>
        <v>0.1116670001501916</v>
      </c>
      <c r="K23">
        <f>+G23</f>
        <v>0.1116670001501916</v>
      </c>
      <c r="O23">
        <f ca="1">+C$11+C$12*$F23</f>
        <v>0.12581370611958903</v>
      </c>
      <c r="Q23" s="2">
        <f>+C23-15018.5</f>
        <v>45220.639667000156</v>
      </c>
      <c r="V23" s="48" t="s">
        <v>50</v>
      </c>
    </row>
    <row r="24" spans="1:22" x14ac:dyDescent="0.2">
      <c r="C24" s="46"/>
      <c r="D24" s="8"/>
      <c r="Q24" s="2"/>
    </row>
    <row r="25" spans="1:22" x14ac:dyDescent="0.2">
      <c r="C25" s="46"/>
      <c r="D25" s="8"/>
      <c r="Q25" s="2"/>
    </row>
    <row r="26" spans="1:22" x14ac:dyDescent="0.2">
      <c r="C26" s="46"/>
      <c r="D26" s="8"/>
      <c r="Q26" s="2"/>
    </row>
    <row r="27" spans="1:22" x14ac:dyDescent="0.2">
      <c r="C27" s="46"/>
      <c r="D27" s="8"/>
      <c r="Q27" s="2"/>
    </row>
    <row r="28" spans="1:22" x14ac:dyDescent="0.2">
      <c r="C28" s="46"/>
      <c r="D28" s="8"/>
      <c r="Q28" s="2"/>
    </row>
    <row r="29" spans="1:22" x14ac:dyDescent="0.2">
      <c r="C29" s="46"/>
      <c r="D29" s="8"/>
      <c r="Q29" s="2"/>
    </row>
    <row r="30" spans="1:22" x14ac:dyDescent="0.2">
      <c r="C30" s="46"/>
      <c r="D30" s="8"/>
      <c r="Q30" s="2"/>
    </row>
    <row r="31" spans="1:22" x14ac:dyDescent="0.2">
      <c r="C31" s="46"/>
      <c r="D31" s="8"/>
      <c r="Q31" s="2"/>
    </row>
    <row r="32" spans="1:22" x14ac:dyDescent="0.2">
      <c r="C32" s="46"/>
      <c r="D32" s="8"/>
      <c r="Q32" s="2"/>
    </row>
    <row r="33" spans="3:17" x14ac:dyDescent="0.2">
      <c r="C33" s="46"/>
      <c r="D33" s="8"/>
      <c r="Q33" s="2"/>
    </row>
    <row r="34" spans="3:17" x14ac:dyDescent="0.2">
      <c r="C34" s="46"/>
      <c r="D34" s="8"/>
    </row>
    <row r="35" spans="3:17" x14ac:dyDescent="0.2">
      <c r="C35" s="46"/>
      <c r="D35" s="8"/>
    </row>
    <row r="36" spans="3:17" x14ac:dyDescent="0.2">
      <c r="C36" s="46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2024-01-16T05:03:47Z</dcterms:modified>
</cp:coreProperties>
</file>